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c9c35a74d3ddefd1/Desktop/Rifatti/"/>
    </mc:Choice>
  </mc:AlternateContent>
  <xr:revisionPtr revIDLastSave="0" documentId="8_{57771AE3-E4C6-4258-918B-BA76AA5EA6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venue" sheetId="1" r:id="rId1"/>
    <sheet name="Waterfall" sheetId="5" r:id="rId2"/>
    <sheet name="Charts" sheetId="2" r:id="rId3"/>
    <sheet name="Global" sheetId="3" r:id="rId4"/>
    <sheet name="Instructions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gasga" localSheetId="1">#REF!</definedName>
    <definedName name="agasga">#REF!</definedName>
    <definedName name="anna" localSheetId="1">#REF!</definedName>
    <definedName name="anna">#REF!</definedName>
    <definedName name="BS_Categories">[1]Lookups!$C$10:$C$41</definedName>
    <definedName name="budget" localSheetId="1">#REF!</definedName>
    <definedName name="budget">#REF!</definedName>
    <definedName name="Center28">[2]Detail!$A$9:$F$9</definedName>
    <definedName name="comment2">[2]Detail!$A$34:$A$35</definedName>
    <definedName name="company28">[2]Detail!$A$4:$E$4</definedName>
    <definedName name="Currency">[2]Detail!$A$19:$A$29</definedName>
    <definedName name="Dec">'[3]Basic Data'!$B$17</definedName>
    <definedName name="detail28">[2]Detail!$A$10:$F$14</definedName>
    <definedName name="DietLastEnd">'[4]Chart Calculations'!$C$5</definedName>
    <definedName name="DietRowStart">'[4]Chart Calculations'!$C$4</definedName>
    <definedName name="ExerciseLastEnd">'[4]Chart Calculations'!$C$23</definedName>
    <definedName name="ExerciseRowStart">'[4]Chart Calculations'!$C$22</definedName>
    <definedName name="FEB" localSheetId="1">#REF!</definedName>
    <definedName name="FEB">#REF!</definedName>
    <definedName name="Feburary" localSheetId="1">#REF!</definedName>
    <definedName name="Feburary">#REF!</definedName>
    <definedName name="IncomeStmtCategories">[1]Lookups!$A$10:$A$48</definedName>
    <definedName name="LoanIsGood" localSheetId="4">('[1]Debt Model'!$C$11*'[1]Debt Model'!$C$12*'[1]Debt Model'!$C$13*'[1]Debt Model'!#REF!)&gt;0</definedName>
    <definedName name="LoanIsGood">('[1]Debt Model'!$C$11*'[1]Debt Model'!$C$12*'[1]Debt Model'!$C$13*'[1]Debt Model'!#REF!)&gt;0</definedName>
    <definedName name="mar" localSheetId="1">#REF!</definedName>
    <definedName name="mar">#REF!</definedName>
    <definedName name="Month2">[2]Detail!$C$19:$C$30</definedName>
    <definedName name="Nov" localSheetId="1">#REF!</definedName>
    <definedName name="Nov">#REF!</definedName>
    <definedName name="number" localSheetId="1">#REF!</definedName>
    <definedName name="number">#REF!</definedName>
    <definedName name="Oct" localSheetId="1">#REF!</definedName>
    <definedName name="Oct">#REF!</definedName>
    <definedName name="one" localSheetId="1">[2]Detail!#REF!</definedName>
    <definedName name="one">[2]Detail!#REF!</definedName>
    <definedName name="OS_USER_1" localSheetId="1">#REF!</definedName>
    <definedName name="OS_USER_1">#REF!</definedName>
    <definedName name="OS_USER_100" localSheetId="1">#REF!</definedName>
    <definedName name="OS_USER_100">#REF!</definedName>
    <definedName name="OS_USER_2" localSheetId="1">#REF!</definedName>
    <definedName name="OS_USER_2">#REF!</definedName>
    <definedName name="payment2">[2]Detail!$D$19:$D$23</definedName>
    <definedName name="Periods" localSheetId="1">#REF!</definedName>
    <definedName name="Periods">#REF!</definedName>
    <definedName name="Periodsinyear" localSheetId="1">#REF!</definedName>
    <definedName name="Periodsinyear">#REF!</definedName>
    <definedName name="_xlnm.Print_Area" localSheetId="1">Waterfall!$A$1:$L$50</definedName>
    <definedName name="q">'[3]Basic Data'!$B$17</definedName>
    <definedName name="s" localSheetId="1">#REF!</definedName>
    <definedName name="s">#REF!</definedName>
    <definedName name="soft" localSheetId="1">#REF!</definedName>
    <definedName name="soft">#REF!</definedName>
    <definedName name="soft8" localSheetId="1">#REF!</definedName>
    <definedName name="soft8">#REF!</definedName>
    <definedName name="SoftwareUsageFactorPeriod1" localSheetId="1">#REF!</definedName>
    <definedName name="SoftwareUsageFactorPeriod1">#REF!</definedName>
    <definedName name="SoftwareUsageFactorPeriod2" localSheetId="1">#REF!</definedName>
    <definedName name="SoftwareUsageFactorPeriod2">#REF!</definedName>
    <definedName name="softwareusagefactorperiod8" localSheetId="1">#REF!</definedName>
    <definedName name="softwareusagefactorperiod8">#REF!</definedName>
    <definedName name="Spec" localSheetId="1">#REF!</definedName>
    <definedName name="Spec">#REF!</definedName>
    <definedName name="sss" localSheetId="1">#REF!</definedName>
    <definedName name="sss">#REF!</definedName>
    <definedName name="Subtitle">'[5]DB OLD'!#REF!</definedName>
    <definedName name="summary28">[2]Detail!$A$9:$F$9</definedName>
    <definedName name="TeamSizePeriod1" localSheetId="1">#REF!</definedName>
    <definedName name="TeamSizePeriod1">#REF!</definedName>
    <definedName name="TeamSizePeriod2" localSheetId="1">#REF!</definedName>
    <definedName name="TeamSizePeriod2">#REF!</definedName>
    <definedName name="teamsizeriod8" localSheetId="1">#REF!</definedName>
    <definedName name="teamsizeriod8">#REF!</definedName>
    <definedName name="two" localSheetId="1">[2]Detail!#REF!</definedName>
    <definedName name="two">[2]Detail!#REF!</definedName>
    <definedName name="Year2">[2]Detail!$B$19:$B$20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M24" i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C5" i="1"/>
  <c r="D5" i="1"/>
  <c r="E5" i="1"/>
  <c r="F5" i="1"/>
  <c r="G5" i="1"/>
  <c r="H5" i="1"/>
  <c r="I5" i="1"/>
  <c r="J5" i="1"/>
  <c r="K5" i="1"/>
  <c r="L5" i="1"/>
  <c r="M5" i="1"/>
  <c r="N5" i="1"/>
  <c r="N6" i="1"/>
  <c r="O5" i="1"/>
  <c r="P5" i="1"/>
  <c r="Q5" i="1"/>
  <c r="Q6" i="1"/>
  <c r="R5" i="1"/>
  <c r="R6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G6" i="1"/>
  <c r="AH5" i="1"/>
  <c r="AH6" i="1"/>
  <c r="AI5" i="1"/>
  <c r="AJ5" i="1"/>
  <c r="AK5" i="1"/>
  <c r="AL5" i="1"/>
  <c r="AM5" i="1"/>
  <c r="AN5" i="1"/>
  <c r="AO5" i="1"/>
  <c r="AP5" i="1"/>
  <c r="AQ5" i="1"/>
  <c r="AR5" i="1"/>
  <c r="AS5" i="1"/>
  <c r="AT5" i="1"/>
  <c r="AT6" i="1"/>
  <c r="AU5" i="1"/>
  <c r="AV5" i="1"/>
  <c r="AW5" i="1"/>
  <c r="AW6" i="1"/>
  <c r="D6" i="1"/>
  <c r="H6" i="1"/>
  <c r="I6" i="1"/>
  <c r="L6" i="1"/>
  <c r="M6" i="1"/>
  <c r="P6" i="1"/>
  <c r="T6" i="1"/>
  <c r="X6" i="1"/>
  <c r="Y6" i="1"/>
  <c r="AB6" i="1"/>
  <c r="AC6" i="1"/>
  <c r="AD6" i="1"/>
  <c r="AF6" i="1"/>
  <c r="AJ6" i="1"/>
  <c r="AN6" i="1"/>
  <c r="AO6" i="1"/>
  <c r="AR6" i="1"/>
  <c r="AS6" i="1"/>
  <c r="AV6" i="1"/>
  <c r="B5" i="1"/>
  <c r="B6" i="1"/>
  <c r="AR4" i="1"/>
  <c r="AR77" i="1"/>
  <c r="Y4" i="1"/>
  <c r="Y77" i="1"/>
  <c r="D4" i="1"/>
  <c r="D77" i="1"/>
  <c r="AH4" i="1"/>
  <c r="AH77" i="1"/>
  <c r="N4" i="1"/>
  <c r="N77" i="1"/>
  <c r="AD4" i="1"/>
  <c r="AD77" i="1"/>
  <c r="AW4" i="1"/>
  <c r="AW77" i="1"/>
  <c r="Q4" i="1"/>
  <c r="Q77" i="1"/>
  <c r="AV4" i="1"/>
  <c r="AV77" i="1"/>
  <c r="AN4" i="1"/>
  <c r="AN77" i="1"/>
  <c r="AC4" i="1"/>
  <c r="AC77" i="1"/>
  <c r="T4" i="1"/>
  <c r="T77" i="1"/>
  <c r="I4" i="1"/>
  <c r="I77" i="1"/>
  <c r="B4" i="1"/>
  <c r="B77" i="1"/>
  <c r="AF4" i="1"/>
  <c r="AF77" i="1"/>
  <c r="M4" i="1"/>
  <c r="M77" i="1"/>
  <c r="AT4" i="1"/>
  <c r="AT77" i="1"/>
  <c r="R4" i="1"/>
  <c r="R77" i="1"/>
  <c r="AO4" i="1"/>
  <c r="AO77" i="1"/>
  <c r="X4" i="1"/>
  <c r="X77" i="1"/>
  <c r="L4" i="1"/>
  <c r="L77" i="1"/>
  <c r="AG4" i="1"/>
  <c r="AG77" i="1"/>
  <c r="AS4" i="1"/>
  <c r="AS77" i="1"/>
  <c r="AJ4" i="1"/>
  <c r="AJ77" i="1"/>
  <c r="AB4" i="1"/>
  <c r="AB77" i="1"/>
  <c r="P4" i="1"/>
  <c r="P77" i="1"/>
  <c r="H4" i="1"/>
  <c r="H77" i="1"/>
  <c r="AL6" i="1"/>
  <c r="V6" i="1"/>
  <c r="F6" i="1"/>
  <c r="AP6" i="1"/>
  <c r="AK6" i="1"/>
  <c r="Z6" i="1"/>
  <c r="U6" i="1"/>
  <c r="J6" i="1"/>
  <c r="E6" i="1"/>
  <c r="AU6" i="1"/>
  <c r="AQ6" i="1"/>
  <c r="AM6" i="1"/>
  <c r="AI6" i="1"/>
  <c r="AE6" i="1"/>
  <c r="AA6" i="1"/>
  <c r="W6" i="1"/>
  <c r="S6" i="1"/>
  <c r="O6" i="1"/>
  <c r="K6" i="1"/>
  <c r="G6" i="1"/>
  <c r="C6" i="1"/>
  <c r="G4" i="1"/>
  <c r="G77" i="1"/>
  <c r="AM4" i="1"/>
  <c r="AM77" i="1"/>
  <c r="AP4" i="1"/>
  <c r="AP77" i="1"/>
  <c r="O4" i="1"/>
  <c r="O77" i="1"/>
  <c r="AU4" i="1"/>
  <c r="AU77" i="1"/>
  <c r="V4" i="1"/>
  <c r="V77" i="1"/>
  <c r="W4" i="1"/>
  <c r="W77" i="1"/>
  <c r="J4" i="1"/>
  <c r="J77" i="1"/>
  <c r="K4" i="1"/>
  <c r="K77" i="1"/>
  <c r="AE4" i="1"/>
  <c r="AE77" i="1"/>
  <c r="Z4" i="1"/>
  <c r="Z77" i="1"/>
  <c r="C4" i="1"/>
  <c r="C77" i="1"/>
  <c r="S4" i="1"/>
  <c r="S77" i="1"/>
  <c r="AI4" i="1"/>
  <c r="AI77" i="1"/>
  <c r="E4" i="1"/>
  <c r="E77" i="1"/>
  <c r="AK4" i="1"/>
  <c r="AK77" i="1"/>
  <c r="AL4" i="1"/>
  <c r="AL77" i="1"/>
  <c r="AA4" i="1"/>
  <c r="AA77" i="1"/>
  <c r="AQ4" i="1"/>
  <c r="AQ77" i="1"/>
  <c r="U4" i="1"/>
  <c r="U77" i="1"/>
  <c r="F4" i="1"/>
  <c r="F77" i="1"/>
  <c r="C65" i="1"/>
  <c r="D65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B66" i="1"/>
  <c r="B69" i="1"/>
  <c r="B70" i="1" s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D66" i="1"/>
  <c r="D69" i="1"/>
  <c r="B71" i="1"/>
  <c r="B73" i="1" s="1"/>
  <c r="E65" i="1"/>
  <c r="C66" i="1"/>
  <c r="C69" i="1"/>
  <c r="C48" i="1"/>
  <c r="D48" i="1"/>
  <c r="D49" i="1"/>
  <c r="D52" i="1"/>
  <c r="B49" i="1"/>
  <c r="B52" i="1"/>
  <c r="C68" i="1"/>
  <c r="C70" i="1" s="1"/>
  <c r="F65" i="1"/>
  <c r="E66" i="1"/>
  <c r="E69" i="1"/>
  <c r="B53" i="1"/>
  <c r="B54" i="1"/>
  <c r="E48" i="1"/>
  <c r="C49" i="1"/>
  <c r="C52" i="1"/>
  <c r="G65" i="1"/>
  <c r="F66" i="1"/>
  <c r="F69" i="1"/>
  <c r="C71" i="1"/>
  <c r="C73" i="1" s="1"/>
  <c r="C51" i="1"/>
  <c r="B56" i="1"/>
  <c r="F48" i="1"/>
  <c r="E49" i="1"/>
  <c r="E52" i="1"/>
  <c r="D68" i="1"/>
  <c r="D70" i="1"/>
  <c r="H65" i="1"/>
  <c r="G66" i="1"/>
  <c r="G69" i="1"/>
  <c r="G48" i="1"/>
  <c r="F49" i="1"/>
  <c r="F52" i="1"/>
  <c r="C53" i="1"/>
  <c r="C54" i="1"/>
  <c r="H66" i="1"/>
  <c r="H69" i="1"/>
  <c r="I65" i="1"/>
  <c r="D71" i="1"/>
  <c r="D73" i="1" s="1"/>
  <c r="D51" i="1"/>
  <c r="C56" i="1"/>
  <c r="H48" i="1"/>
  <c r="G49" i="1"/>
  <c r="G52" i="1"/>
  <c r="E68" i="1"/>
  <c r="E70" i="1"/>
  <c r="I66" i="1"/>
  <c r="I69" i="1"/>
  <c r="J65" i="1"/>
  <c r="H49" i="1"/>
  <c r="H52" i="1"/>
  <c r="I48" i="1"/>
  <c r="D53" i="1"/>
  <c r="D54" i="1"/>
  <c r="K65" i="1"/>
  <c r="J66" i="1"/>
  <c r="J69" i="1"/>
  <c r="E71" i="1"/>
  <c r="E73" i="1" s="1"/>
  <c r="E51" i="1"/>
  <c r="D56" i="1"/>
  <c r="J48" i="1"/>
  <c r="I49" i="1"/>
  <c r="I52" i="1"/>
  <c r="F68" i="1"/>
  <c r="F70" i="1"/>
  <c r="L65" i="1"/>
  <c r="K66" i="1"/>
  <c r="K69" i="1"/>
  <c r="K48" i="1"/>
  <c r="J49" i="1"/>
  <c r="J52" i="1"/>
  <c r="E53" i="1"/>
  <c r="E54" i="1"/>
  <c r="L66" i="1"/>
  <c r="L69" i="1"/>
  <c r="M65" i="1"/>
  <c r="F71" i="1"/>
  <c r="F73" i="1" s="1"/>
  <c r="E56" i="1"/>
  <c r="F51" i="1"/>
  <c r="L48" i="1"/>
  <c r="K49" i="1"/>
  <c r="K52" i="1"/>
  <c r="G68" i="1"/>
  <c r="G70" i="1"/>
  <c r="N65" i="1"/>
  <c r="M66" i="1"/>
  <c r="M69" i="1"/>
  <c r="L49" i="1"/>
  <c r="L52" i="1"/>
  <c r="M48" i="1"/>
  <c r="F53" i="1"/>
  <c r="F54" i="1"/>
  <c r="O65" i="1"/>
  <c r="N66" i="1"/>
  <c r="N69" i="1"/>
  <c r="G71" i="1"/>
  <c r="G73" i="1" s="1"/>
  <c r="G51" i="1"/>
  <c r="F56" i="1"/>
  <c r="N48" i="1"/>
  <c r="M49" i="1"/>
  <c r="M52" i="1"/>
  <c r="H68" i="1"/>
  <c r="H70" i="1"/>
  <c r="P65" i="1"/>
  <c r="O66" i="1"/>
  <c r="O69" i="1"/>
  <c r="O48" i="1"/>
  <c r="N49" i="1"/>
  <c r="N52" i="1"/>
  <c r="G53" i="1"/>
  <c r="G54" i="1"/>
  <c r="P66" i="1"/>
  <c r="P69" i="1"/>
  <c r="Q65" i="1"/>
  <c r="H71" i="1"/>
  <c r="H73" i="1" s="1"/>
  <c r="H51" i="1"/>
  <c r="G56" i="1"/>
  <c r="P48" i="1"/>
  <c r="O49" i="1"/>
  <c r="O52" i="1"/>
  <c r="I68" i="1"/>
  <c r="I70" i="1"/>
  <c r="Q66" i="1"/>
  <c r="Q69" i="1"/>
  <c r="R65" i="1"/>
  <c r="P49" i="1"/>
  <c r="P52" i="1"/>
  <c r="Q48" i="1"/>
  <c r="H53" i="1"/>
  <c r="H54" i="1"/>
  <c r="S65" i="1"/>
  <c r="R66" i="1"/>
  <c r="R69" i="1"/>
  <c r="I71" i="1"/>
  <c r="I73" i="1" s="1"/>
  <c r="I51" i="1"/>
  <c r="H56" i="1"/>
  <c r="R48" i="1"/>
  <c r="Q49" i="1"/>
  <c r="Q52" i="1"/>
  <c r="J68" i="1"/>
  <c r="J70" i="1"/>
  <c r="T65" i="1"/>
  <c r="S66" i="1"/>
  <c r="S69" i="1"/>
  <c r="S48" i="1"/>
  <c r="R49" i="1"/>
  <c r="R52" i="1"/>
  <c r="I53" i="1"/>
  <c r="I54" i="1"/>
  <c r="T66" i="1"/>
  <c r="T69" i="1"/>
  <c r="U65" i="1"/>
  <c r="J71" i="1"/>
  <c r="J73" i="1" s="1"/>
  <c r="I56" i="1"/>
  <c r="J51" i="1"/>
  <c r="T48" i="1"/>
  <c r="S49" i="1"/>
  <c r="S52" i="1"/>
  <c r="K68" i="1"/>
  <c r="K70" i="1"/>
  <c r="V65" i="1"/>
  <c r="U66" i="1"/>
  <c r="U69" i="1"/>
  <c r="T49" i="1"/>
  <c r="T52" i="1"/>
  <c r="U48" i="1"/>
  <c r="J53" i="1"/>
  <c r="J54" i="1"/>
  <c r="W65" i="1"/>
  <c r="V66" i="1"/>
  <c r="V69" i="1"/>
  <c r="K71" i="1"/>
  <c r="K73" i="1" s="1"/>
  <c r="K51" i="1"/>
  <c r="J56" i="1"/>
  <c r="V48" i="1"/>
  <c r="U49" i="1"/>
  <c r="U52" i="1"/>
  <c r="L68" i="1"/>
  <c r="L70" i="1"/>
  <c r="X65" i="1"/>
  <c r="W66" i="1"/>
  <c r="W69" i="1"/>
  <c r="W48" i="1"/>
  <c r="V49" i="1"/>
  <c r="V52" i="1"/>
  <c r="K53" i="1"/>
  <c r="K54" i="1"/>
  <c r="X66" i="1"/>
  <c r="X69" i="1"/>
  <c r="Y65" i="1"/>
  <c r="L71" i="1"/>
  <c r="L73" i="1" s="1"/>
  <c r="L51" i="1"/>
  <c r="K56" i="1"/>
  <c r="X48" i="1"/>
  <c r="W49" i="1"/>
  <c r="W52" i="1"/>
  <c r="M68" i="1"/>
  <c r="M70" i="1" s="1"/>
  <c r="Y66" i="1"/>
  <c r="Y69" i="1"/>
  <c r="Z65" i="1"/>
  <c r="X49" i="1"/>
  <c r="X52" i="1"/>
  <c r="Y48" i="1"/>
  <c r="L53" i="1"/>
  <c r="L54" i="1"/>
  <c r="AA65" i="1"/>
  <c r="Z66" i="1"/>
  <c r="Z69" i="1"/>
  <c r="M71" i="1"/>
  <c r="M73" i="1" s="1"/>
  <c r="M51" i="1"/>
  <c r="L56" i="1"/>
  <c r="Z48" i="1"/>
  <c r="Y49" i="1"/>
  <c r="Y52" i="1"/>
  <c r="N68" i="1"/>
  <c r="N70" i="1"/>
  <c r="AB65" i="1"/>
  <c r="AA66" i="1"/>
  <c r="AA69" i="1"/>
  <c r="AA48" i="1"/>
  <c r="Z49" i="1"/>
  <c r="Z52" i="1"/>
  <c r="M53" i="1"/>
  <c r="M54" i="1"/>
  <c r="AB66" i="1"/>
  <c r="AB69" i="1"/>
  <c r="AC65" i="1"/>
  <c r="N71" i="1"/>
  <c r="N73" i="1" s="1"/>
  <c r="M56" i="1"/>
  <c r="N51" i="1"/>
  <c r="AB48" i="1"/>
  <c r="AA49" i="1"/>
  <c r="AA52" i="1"/>
  <c r="O68" i="1"/>
  <c r="O70" i="1"/>
  <c r="AD65" i="1"/>
  <c r="AC66" i="1"/>
  <c r="AC69" i="1"/>
  <c r="AB49" i="1"/>
  <c r="AB52" i="1"/>
  <c r="AC48" i="1"/>
  <c r="N53" i="1"/>
  <c r="N54" i="1"/>
  <c r="AE65" i="1"/>
  <c r="AD66" i="1"/>
  <c r="AD69" i="1"/>
  <c r="O71" i="1"/>
  <c r="O73" i="1" s="1"/>
  <c r="O51" i="1"/>
  <c r="N56" i="1"/>
  <c r="AD48" i="1"/>
  <c r="AC49" i="1"/>
  <c r="AC52" i="1"/>
  <c r="P68" i="1"/>
  <c r="P70" i="1"/>
  <c r="AF65" i="1"/>
  <c r="AE66" i="1"/>
  <c r="AE69" i="1"/>
  <c r="AE48" i="1"/>
  <c r="AD49" i="1"/>
  <c r="AD52" i="1"/>
  <c r="O53" i="1"/>
  <c r="O54" i="1"/>
  <c r="AF66" i="1"/>
  <c r="AF69" i="1"/>
  <c r="AG65" i="1"/>
  <c r="P71" i="1"/>
  <c r="P73" i="1" s="1"/>
  <c r="P51" i="1"/>
  <c r="O56" i="1"/>
  <c r="AF48" i="1"/>
  <c r="AE49" i="1"/>
  <c r="AE52" i="1"/>
  <c r="Q68" i="1"/>
  <c r="Q70" i="1"/>
  <c r="AG66" i="1"/>
  <c r="AG69" i="1"/>
  <c r="AH65" i="1"/>
  <c r="AF49" i="1"/>
  <c r="AF52" i="1"/>
  <c r="AG48" i="1"/>
  <c r="P53" i="1"/>
  <c r="P54" i="1"/>
  <c r="AI65" i="1"/>
  <c r="AH66" i="1"/>
  <c r="AH69" i="1"/>
  <c r="Q71" i="1"/>
  <c r="Q73" i="1" s="1"/>
  <c r="Q51" i="1"/>
  <c r="P56" i="1"/>
  <c r="AH48" i="1"/>
  <c r="AG49" i="1"/>
  <c r="AG52" i="1"/>
  <c r="R68" i="1"/>
  <c r="R70" i="1"/>
  <c r="AJ65" i="1"/>
  <c r="AI66" i="1"/>
  <c r="AI69" i="1"/>
  <c r="AI48" i="1"/>
  <c r="AH49" i="1"/>
  <c r="AH52" i="1"/>
  <c r="Q53" i="1"/>
  <c r="Q54" i="1"/>
  <c r="AJ66" i="1"/>
  <c r="AJ69" i="1"/>
  <c r="AK65" i="1"/>
  <c r="R71" i="1"/>
  <c r="R73" i="1" s="1"/>
  <c r="Q56" i="1"/>
  <c r="R51" i="1"/>
  <c r="AJ48" i="1"/>
  <c r="AI49" i="1"/>
  <c r="AI52" i="1"/>
  <c r="S68" i="1"/>
  <c r="S70" i="1"/>
  <c r="AL65" i="1"/>
  <c r="AK66" i="1"/>
  <c r="AK69" i="1"/>
  <c r="AJ49" i="1"/>
  <c r="AJ52" i="1"/>
  <c r="AK48" i="1"/>
  <c r="R53" i="1"/>
  <c r="R54" i="1"/>
  <c r="AM65" i="1"/>
  <c r="AL66" i="1"/>
  <c r="AL69" i="1"/>
  <c r="S71" i="1"/>
  <c r="S73" i="1" s="1"/>
  <c r="S51" i="1"/>
  <c r="R56" i="1"/>
  <c r="AL48" i="1"/>
  <c r="AK49" i="1"/>
  <c r="AK52" i="1"/>
  <c r="T68" i="1"/>
  <c r="T70" i="1"/>
  <c r="AN65" i="1"/>
  <c r="AM66" i="1"/>
  <c r="AM69" i="1"/>
  <c r="AM48" i="1"/>
  <c r="AL49" i="1"/>
  <c r="AL52" i="1"/>
  <c r="S53" i="1"/>
  <c r="S54" i="1"/>
  <c r="AN66" i="1"/>
  <c r="AN69" i="1"/>
  <c r="AO65" i="1"/>
  <c r="T71" i="1"/>
  <c r="T73" i="1" s="1"/>
  <c r="T51" i="1"/>
  <c r="S56" i="1"/>
  <c r="AN48" i="1"/>
  <c r="AM49" i="1"/>
  <c r="AM52" i="1"/>
  <c r="U68" i="1"/>
  <c r="U70" i="1"/>
  <c r="AO66" i="1"/>
  <c r="AO69" i="1"/>
  <c r="AP65" i="1"/>
  <c r="AN49" i="1"/>
  <c r="AN52" i="1"/>
  <c r="AO48" i="1"/>
  <c r="T53" i="1"/>
  <c r="T54" i="1"/>
  <c r="AQ65" i="1"/>
  <c r="AP66" i="1"/>
  <c r="AP69" i="1"/>
  <c r="U71" i="1"/>
  <c r="U73" i="1" s="1"/>
  <c r="U51" i="1"/>
  <c r="T56" i="1"/>
  <c r="AP48" i="1"/>
  <c r="AO49" i="1"/>
  <c r="AO52" i="1"/>
  <c r="V68" i="1"/>
  <c r="V70" i="1"/>
  <c r="AR65" i="1"/>
  <c r="AQ66" i="1"/>
  <c r="AQ69" i="1"/>
  <c r="AQ48" i="1"/>
  <c r="AP49" i="1"/>
  <c r="AP52" i="1"/>
  <c r="U53" i="1"/>
  <c r="U54" i="1"/>
  <c r="AR66" i="1"/>
  <c r="AR69" i="1"/>
  <c r="AS65" i="1"/>
  <c r="V71" i="1"/>
  <c r="V73" i="1" s="1"/>
  <c r="U56" i="1"/>
  <c r="V51" i="1"/>
  <c r="AR48" i="1"/>
  <c r="AQ49" i="1"/>
  <c r="AQ52" i="1"/>
  <c r="W68" i="1"/>
  <c r="W70" i="1"/>
  <c r="AT65" i="1"/>
  <c r="AS66" i="1"/>
  <c r="AS69" i="1"/>
  <c r="AR49" i="1"/>
  <c r="AR52" i="1"/>
  <c r="AS48" i="1"/>
  <c r="V53" i="1"/>
  <c r="V54" i="1"/>
  <c r="AU65" i="1"/>
  <c r="AT66" i="1"/>
  <c r="AT69" i="1"/>
  <c r="W71" i="1"/>
  <c r="W73" i="1" s="1"/>
  <c r="W51" i="1"/>
  <c r="V56" i="1"/>
  <c r="AT48" i="1"/>
  <c r="AS49" i="1"/>
  <c r="AS52" i="1"/>
  <c r="X68" i="1"/>
  <c r="X70" i="1"/>
  <c r="AV65" i="1"/>
  <c r="AU66" i="1"/>
  <c r="AU69" i="1"/>
  <c r="AU48" i="1"/>
  <c r="AT49" i="1"/>
  <c r="AT52" i="1"/>
  <c r="W53" i="1"/>
  <c r="W54" i="1"/>
  <c r="AV66" i="1"/>
  <c r="AV69" i="1"/>
  <c r="AW65" i="1"/>
  <c r="AW66" i="1"/>
  <c r="AW69" i="1"/>
  <c r="X71" i="1"/>
  <c r="X73" i="1" s="1"/>
  <c r="X51" i="1"/>
  <c r="W56" i="1"/>
  <c r="AV48" i="1"/>
  <c r="AU49" i="1"/>
  <c r="AU52" i="1"/>
  <c r="Y68" i="1"/>
  <c r="Y70" i="1"/>
  <c r="AV49" i="1"/>
  <c r="AV52" i="1"/>
  <c r="AW48" i="1"/>
  <c r="AW49" i="1"/>
  <c r="AW52" i="1"/>
  <c r="X53" i="1"/>
  <c r="X54" i="1"/>
  <c r="Y71" i="1"/>
  <c r="Y73" i="1" s="1"/>
  <c r="Y51" i="1"/>
  <c r="X56" i="1"/>
  <c r="Z68" i="1"/>
  <c r="Z70" i="1"/>
  <c r="Y53" i="1"/>
  <c r="Y54" i="1"/>
  <c r="Z71" i="1"/>
  <c r="Z73" i="1" s="1"/>
  <c r="Y56" i="1"/>
  <c r="Z51" i="1"/>
  <c r="AA68" i="1"/>
  <c r="AA70" i="1"/>
  <c r="Z53" i="1"/>
  <c r="Z54" i="1"/>
  <c r="AA71" i="1"/>
  <c r="AA73" i="1" s="1"/>
  <c r="AA51" i="1"/>
  <c r="Z56" i="1"/>
  <c r="AB68" i="1"/>
  <c r="AB70" i="1"/>
  <c r="AA53" i="1"/>
  <c r="AA54" i="1"/>
  <c r="AB71" i="1"/>
  <c r="AB73" i="1" s="1"/>
  <c r="AB51" i="1"/>
  <c r="AA56" i="1"/>
  <c r="AC68" i="1"/>
  <c r="AC70" i="1"/>
  <c r="AB53" i="1"/>
  <c r="AB54" i="1"/>
  <c r="AC71" i="1"/>
  <c r="AC73" i="1" s="1"/>
  <c r="AC51" i="1"/>
  <c r="AB56" i="1"/>
  <c r="AD68" i="1"/>
  <c r="AD70" i="1"/>
  <c r="AC53" i="1"/>
  <c r="AC54" i="1"/>
  <c r="AD71" i="1"/>
  <c r="AD73" i="1" s="1"/>
  <c r="AC56" i="1"/>
  <c r="AD51" i="1"/>
  <c r="AE68" i="1"/>
  <c r="AE70" i="1"/>
  <c r="AD53" i="1"/>
  <c r="AD54" i="1"/>
  <c r="AE71" i="1"/>
  <c r="AE73" i="1" s="1"/>
  <c r="AE51" i="1"/>
  <c r="AD56" i="1"/>
  <c r="AF68" i="1"/>
  <c r="AF70" i="1"/>
  <c r="AE53" i="1"/>
  <c r="AE54" i="1"/>
  <c r="AF71" i="1"/>
  <c r="AF73" i="1" s="1"/>
  <c r="AF51" i="1"/>
  <c r="AE56" i="1"/>
  <c r="AG68" i="1"/>
  <c r="AG70" i="1"/>
  <c r="AF53" i="1"/>
  <c r="AF54" i="1"/>
  <c r="AG71" i="1"/>
  <c r="AG73" i="1" s="1"/>
  <c r="AG51" i="1"/>
  <c r="AF56" i="1"/>
  <c r="AH68" i="1"/>
  <c r="AH70" i="1"/>
  <c r="AG53" i="1"/>
  <c r="AG54" i="1"/>
  <c r="AH71" i="1"/>
  <c r="AH73" i="1" s="1"/>
  <c r="AG56" i="1"/>
  <c r="AH51" i="1"/>
  <c r="AI68" i="1"/>
  <c r="AI70" i="1"/>
  <c r="AH53" i="1"/>
  <c r="AH54" i="1"/>
  <c r="AI71" i="1"/>
  <c r="AI73" i="1" s="1"/>
  <c r="AH56" i="1"/>
  <c r="AI51" i="1"/>
  <c r="AJ68" i="1"/>
  <c r="AJ70" i="1"/>
  <c r="AI53" i="1"/>
  <c r="AI54" i="1"/>
  <c r="AJ71" i="1"/>
  <c r="AJ73" i="1" s="1"/>
  <c r="AJ51" i="1"/>
  <c r="AI56" i="1"/>
  <c r="AK68" i="1"/>
  <c r="AK70" i="1"/>
  <c r="AJ53" i="1"/>
  <c r="AJ54" i="1"/>
  <c r="AK71" i="1"/>
  <c r="AK73" i="1" s="1"/>
  <c r="AK51" i="1"/>
  <c r="AJ56" i="1"/>
  <c r="AL68" i="1"/>
  <c r="AL70" i="1"/>
  <c r="AK53" i="1"/>
  <c r="AK54" i="1"/>
  <c r="AL71" i="1"/>
  <c r="AL73" i="1" s="1"/>
  <c r="AK56" i="1"/>
  <c r="AL51" i="1"/>
  <c r="AM68" i="1"/>
  <c r="AM70" i="1"/>
  <c r="AL53" i="1"/>
  <c r="AL54" i="1"/>
  <c r="AM71" i="1"/>
  <c r="AM73" i="1" s="1"/>
  <c r="AM51" i="1"/>
  <c r="AL56" i="1"/>
  <c r="AN68" i="1"/>
  <c r="AN70" i="1"/>
  <c r="AM53" i="1"/>
  <c r="AM54" i="1"/>
  <c r="AN71" i="1"/>
  <c r="AN73" i="1" s="1"/>
  <c r="AN51" i="1"/>
  <c r="AM56" i="1"/>
  <c r="AO68" i="1"/>
  <c r="AO70" i="1"/>
  <c r="AN53" i="1"/>
  <c r="AN54" i="1"/>
  <c r="AO71" i="1"/>
  <c r="AO73" i="1" s="1"/>
  <c r="AO51" i="1"/>
  <c r="AN56" i="1"/>
  <c r="AP68" i="1"/>
  <c r="AP70" i="1"/>
  <c r="AO53" i="1"/>
  <c r="AO54" i="1"/>
  <c r="AP71" i="1"/>
  <c r="AP73" i="1" s="1"/>
  <c r="AO56" i="1"/>
  <c r="AP51" i="1"/>
  <c r="AQ68" i="1"/>
  <c r="AQ70" i="1"/>
  <c r="AP53" i="1"/>
  <c r="AP54" i="1"/>
  <c r="AQ71" i="1"/>
  <c r="AQ73" i="1" s="1"/>
  <c r="AQ51" i="1"/>
  <c r="AP56" i="1"/>
  <c r="AR68" i="1"/>
  <c r="AR70" i="1"/>
  <c r="AQ53" i="1"/>
  <c r="AQ54" i="1"/>
  <c r="AR71" i="1"/>
  <c r="AR73" i="1" s="1"/>
  <c r="AR51" i="1"/>
  <c r="AQ56" i="1"/>
  <c r="AS68" i="1"/>
  <c r="AS70" i="1"/>
  <c r="AR53" i="1"/>
  <c r="AR54" i="1"/>
  <c r="AS71" i="1"/>
  <c r="AS73" i="1" s="1"/>
  <c r="AS51" i="1"/>
  <c r="AR56" i="1"/>
  <c r="AT68" i="1"/>
  <c r="AT70" i="1"/>
  <c r="AS53" i="1"/>
  <c r="AS54" i="1"/>
  <c r="AT71" i="1"/>
  <c r="AT73" i="1" s="1"/>
  <c r="AS56" i="1"/>
  <c r="AT51" i="1"/>
  <c r="AU68" i="1"/>
  <c r="AU70" i="1"/>
  <c r="AT53" i="1"/>
  <c r="AT54" i="1"/>
  <c r="AU71" i="1"/>
  <c r="AU73" i="1" s="1"/>
  <c r="AT56" i="1"/>
  <c r="AU51" i="1"/>
  <c r="AV68" i="1"/>
  <c r="AV70" i="1"/>
  <c r="AU53" i="1"/>
  <c r="AU54" i="1"/>
  <c r="AV71" i="1"/>
  <c r="AV73" i="1" s="1"/>
  <c r="AV51" i="1"/>
  <c r="AU56" i="1"/>
  <c r="AW68" i="1"/>
  <c r="AW70" i="1"/>
  <c r="AV53" i="1"/>
  <c r="AV54" i="1"/>
  <c r="AW71" i="1"/>
  <c r="AW73" i="1" s="1"/>
  <c r="AW51" i="1"/>
  <c r="AV56" i="1"/>
  <c r="AW53" i="1"/>
  <c r="AW54" i="1"/>
  <c r="AW56" i="1"/>
  <c r="C28" i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B19" i="1"/>
  <c r="B21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C19" i="1"/>
  <c r="C21" i="1"/>
  <c r="O18" i="1"/>
  <c r="O19" i="1"/>
  <c r="N18" i="1"/>
  <c r="N19" i="1"/>
  <c r="B40" i="1"/>
  <c r="B33" i="1"/>
  <c r="B32" i="1"/>
  <c r="B29" i="1"/>
  <c r="B34" i="1"/>
  <c r="C27" i="1"/>
  <c r="B20" i="1"/>
  <c r="C20" i="1"/>
  <c r="D19" i="1"/>
  <c r="D21" i="1"/>
  <c r="D20" i="1"/>
  <c r="B35" i="1"/>
  <c r="B13" i="1"/>
  <c r="B14" i="1"/>
  <c r="C11" i="1"/>
  <c r="C40" i="1"/>
  <c r="C33" i="1"/>
  <c r="D27" i="1"/>
  <c r="E19" i="1"/>
  <c r="E21" i="1"/>
  <c r="C35" i="1"/>
  <c r="C13" i="1"/>
  <c r="C29" i="1"/>
  <c r="C34" i="1"/>
  <c r="B43" i="1"/>
  <c r="B36" i="1"/>
  <c r="C32" i="1"/>
  <c r="C36" i="1"/>
  <c r="D35" i="1"/>
  <c r="D13" i="1"/>
  <c r="E20" i="1"/>
  <c r="F19" i="1"/>
  <c r="F21" i="1"/>
  <c r="B41" i="1"/>
  <c r="C14" i="1"/>
  <c r="D11" i="1"/>
  <c r="Q18" i="1"/>
  <c r="Q19" i="1"/>
  <c r="D40" i="1"/>
  <c r="D33" i="1"/>
  <c r="E27" i="1"/>
  <c r="D29" i="1"/>
  <c r="D34" i="1"/>
  <c r="P18" i="1"/>
  <c r="P19" i="1"/>
  <c r="C43" i="1"/>
  <c r="B42" i="1"/>
  <c r="D14" i="1"/>
  <c r="E11" i="1"/>
  <c r="C41" i="1"/>
  <c r="C42" i="1"/>
  <c r="D32" i="1"/>
  <c r="D36" i="1"/>
  <c r="R18" i="1"/>
  <c r="R19" i="1"/>
  <c r="G19" i="1"/>
  <c r="G21" i="1"/>
  <c r="E33" i="1"/>
  <c r="E40" i="1"/>
  <c r="F27" i="1"/>
  <c r="E29" i="1"/>
  <c r="E34" i="1"/>
  <c r="E35" i="1"/>
  <c r="E13" i="1"/>
  <c r="D43" i="1"/>
  <c r="F20" i="1"/>
  <c r="E14" i="1"/>
  <c r="F11" i="1"/>
  <c r="D41" i="1"/>
  <c r="F35" i="1"/>
  <c r="F13" i="1"/>
  <c r="F14" i="1"/>
  <c r="G11" i="1"/>
  <c r="S18" i="1"/>
  <c r="S19" i="1"/>
  <c r="F40" i="1"/>
  <c r="F33" i="1"/>
  <c r="G27" i="1"/>
  <c r="F29" i="1"/>
  <c r="F34" i="1"/>
  <c r="D42" i="1"/>
  <c r="E32" i="1"/>
  <c r="E36" i="1"/>
  <c r="E43" i="1"/>
  <c r="G20" i="1"/>
  <c r="H19" i="1"/>
  <c r="E41" i="1"/>
  <c r="G40" i="1"/>
  <c r="H27" i="1"/>
  <c r="G33" i="1"/>
  <c r="G29" i="1"/>
  <c r="G34" i="1"/>
  <c r="G35" i="1"/>
  <c r="G13" i="1"/>
  <c r="G14" i="1"/>
  <c r="H11" i="1"/>
  <c r="H21" i="1"/>
  <c r="H20" i="1"/>
  <c r="F43" i="1"/>
  <c r="I19" i="1"/>
  <c r="F32" i="1"/>
  <c r="F36" i="1"/>
  <c r="E42" i="1"/>
  <c r="F41" i="1"/>
  <c r="H35" i="1"/>
  <c r="H13" i="1"/>
  <c r="H14" i="1"/>
  <c r="I11" i="1"/>
  <c r="I21" i="1"/>
  <c r="I20" i="1"/>
  <c r="G43" i="1"/>
  <c r="F42" i="1"/>
  <c r="G32" i="1"/>
  <c r="G36" i="1"/>
  <c r="H40" i="1"/>
  <c r="H33" i="1"/>
  <c r="I27" i="1"/>
  <c r="H29" i="1"/>
  <c r="H34" i="1"/>
  <c r="J19" i="1"/>
  <c r="J21" i="1"/>
  <c r="T18" i="1"/>
  <c r="T19" i="1"/>
  <c r="G41" i="1"/>
  <c r="I35" i="1"/>
  <c r="I13" i="1"/>
  <c r="I14" i="1"/>
  <c r="J11" i="1"/>
  <c r="V18" i="1"/>
  <c r="V19" i="1"/>
  <c r="G42" i="1"/>
  <c r="H32" i="1"/>
  <c r="H36" i="1"/>
  <c r="U18" i="1"/>
  <c r="U19" i="1"/>
  <c r="I40" i="1"/>
  <c r="I33" i="1"/>
  <c r="J27" i="1"/>
  <c r="I29" i="1"/>
  <c r="I34" i="1"/>
  <c r="J20" i="1"/>
  <c r="K19" i="1"/>
  <c r="K21" i="1"/>
  <c r="H43" i="1"/>
  <c r="H41" i="1"/>
  <c r="J35" i="1"/>
  <c r="J13" i="1"/>
  <c r="J14" i="1"/>
  <c r="K11" i="1"/>
  <c r="W18" i="1"/>
  <c r="W19" i="1"/>
  <c r="H42" i="1"/>
  <c r="I32" i="1"/>
  <c r="I36" i="1"/>
  <c r="J40" i="1"/>
  <c r="J33" i="1"/>
  <c r="K27" i="1"/>
  <c r="J29" i="1"/>
  <c r="J34" i="1"/>
  <c r="K20" i="1"/>
  <c r="L19" i="1"/>
  <c r="I43" i="1"/>
  <c r="I41" i="1"/>
  <c r="M19" i="1"/>
  <c r="L21" i="1"/>
  <c r="K35" i="1"/>
  <c r="K13" i="1"/>
  <c r="K14" i="1"/>
  <c r="L11" i="1"/>
  <c r="K40" i="1"/>
  <c r="K33" i="1"/>
  <c r="L27" i="1"/>
  <c r="K29" i="1"/>
  <c r="K34" i="1"/>
  <c r="J32" i="1"/>
  <c r="J36" i="1"/>
  <c r="I42" i="1"/>
  <c r="M21" i="1"/>
  <c r="J43" i="1"/>
  <c r="J41" i="1"/>
  <c r="K43" i="1"/>
  <c r="X18" i="1"/>
  <c r="X19" i="1"/>
  <c r="N21" i="1"/>
  <c r="J42" i="1"/>
  <c r="K32" i="1"/>
  <c r="K36" i="1"/>
  <c r="M20" i="1"/>
  <c r="L40" i="1"/>
  <c r="L33" i="1"/>
  <c r="M27" i="1"/>
  <c r="L29" i="1"/>
  <c r="L34" i="1"/>
  <c r="L20" i="1"/>
  <c r="Y18" i="1"/>
  <c r="Y19" i="1"/>
  <c r="K41" i="1"/>
  <c r="L35" i="1"/>
  <c r="L13" i="1"/>
  <c r="L14" i="1"/>
  <c r="M11" i="1"/>
  <c r="O21" i="1"/>
  <c r="M35" i="1"/>
  <c r="M13" i="1"/>
  <c r="K42" i="1"/>
  <c r="L32" i="1"/>
  <c r="M40" i="1"/>
  <c r="M33" i="1"/>
  <c r="H12" i="5"/>
  <c r="N27" i="1"/>
  <c r="M29" i="1"/>
  <c r="M34" i="1"/>
  <c r="H13" i="5"/>
  <c r="Z18" i="1"/>
  <c r="Z19" i="1"/>
  <c r="N20" i="1"/>
  <c r="L43" i="1"/>
  <c r="H11" i="5"/>
  <c r="L12" i="5"/>
  <c r="K12" i="5"/>
  <c r="L41" i="1"/>
  <c r="M14" i="1"/>
  <c r="N11" i="1"/>
  <c r="N35" i="1"/>
  <c r="N13" i="1"/>
  <c r="P21" i="1"/>
  <c r="N40" i="1"/>
  <c r="N33" i="1"/>
  <c r="O27" i="1"/>
  <c r="N29" i="1"/>
  <c r="N34" i="1"/>
  <c r="M43" i="1"/>
  <c r="L36" i="1"/>
  <c r="AA18" i="1"/>
  <c r="AA19" i="1"/>
  <c r="O20" i="1"/>
  <c r="K11" i="5"/>
  <c r="L11" i="5"/>
  <c r="N14" i="1"/>
  <c r="O11" i="1"/>
  <c r="O35" i="1"/>
  <c r="O13" i="1"/>
  <c r="AB18" i="1"/>
  <c r="AB19" i="1"/>
  <c r="P20" i="1"/>
  <c r="O40" i="1"/>
  <c r="O33" i="1"/>
  <c r="P27" i="1"/>
  <c r="O29" i="1"/>
  <c r="O34" i="1"/>
  <c r="Q21" i="1"/>
  <c r="L42" i="1"/>
  <c r="M32" i="1"/>
  <c r="N43" i="1"/>
  <c r="O14" i="1"/>
  <c r="P11" i="1"/>
  <c r="P35" i="1"/>
  <c r="P13" i="1"/>
  <c r="P40" i="1"/>
  <c r="P33" i="1"/>
  <c r="Q27" i="1"/>
  <c r="P29" i="1"/>
  <c r="P34" i="1"/>
  <c r="AC18" i="1"/>
  <c r="AC19" i="1"/>
  <c r="Q20" i="1"/>
  <c r="O43" i="1"/>
  <c r="M36" i="1"/>
  <c r="M41" i="1"/>
  <c r="R21" i="1"/>
  <c r="P14" i="1"/>
  <c r="Q11" i="1"/>
  <c r="AD18" i="1"/>
  <c r="AD19" i="1"/>
  <c r="R20" i="1"/>
  <c r="S21" i="1"/>
  <c r="Q35" i="1"/>
  <c r="Q13" i="1"/>
  <c r="Q33" i="1"/>
  <c r="Q40" i="1"/>
  <c r="R27" i="1"/>
  <c r="Q29" i="1"/>
  <c r="Q34" i="1"/>
  <c r="N32" i="1"/>
  <c r="M42" i="1"/>
  <c r="P43" i="1"/>
  <c r="Q14" i="1"/>
  <c r="R11" i="1"/>
  <c r="Q43" i="1"/>
  <c r="N36" i="1"/>
  <c r="N41" i="1"/>
  <c r="R40" i="1"/>
  <c r="R33" i="1"/>
  <c r="S27" i="1"/>
  <c r="R29" i="1"/>
  <c r="R34" i="1"/>
  <c r="AE18" i="1"/>
  <c r="AE19" i="1"/>
  <c r="S20" i="1"/>
  <c r="R35" i="1"/>
  <c r="R13" i="1"/>
  <c r="T21" i="1"/>
  <c r="R14" i="1"/>
  <c r="S11" i="1"/>
  <c r="U21" i="1"/>
  <c r="S35" i="1"/>
  <c r="S13" i="1"/>
  <c r="S40" i="1"/>
  <c r="S33" i="1"/>
  <c r="T27" i="1"/>
  <c r="S29" i="1"/>
  <c r="S34" i="1"/>
  <c r="N42" i="1"/>
  <c r="O32" i="1"/>
  <c r="R43" i="1"/>
  <c r="AF18" i="1"/>
  <c r="AF19" i="1"/>
  <c r="T20" i="1"/>
  <c r="S14" i="1"/>
  <c r="T11" i="1"/>
  <c r="S43" i="1"/>
  <c r="T40" i="1"/>
  <c r="T33" i="1"/>
  <c r="U27" i="1"/>
  <c r="T29" i="1"/>
  <c r="T34" i="1"/>
  <c r="O36" i="1"/>
  <c r="O41" i="1"/>
  <c r="AG18" i="1"/>
  <c r="AG19" i="1"/>
  <c r="U20" i="1"/>
  <c r="T35" i="1"/>
  <c r="T13" i="1"/>
  <c r="V21" i="1"/>
  <c r="T14" i="1"/>
  <c r="U11" i="1"/>
  <c r="W21" i="1"/>
  <c r="T43" i="1"/>
  <c r="AH18" i="1"/>
  <c r="AH19" i="1"/>
  <c r="V20" i="1"/>
  <c r="U35" i="1"/>
  <c r="U13" i="1"/>
  <c r="U14" i="1"/>
  <c r="V11" i="1"/>
  <c r="O42" i="1"/>
  <c r="P32" i="1"/>
  <c r="U33" i="1"/>
  <c r="U40" i="1"/>
  <c r="V27" i="1"/>
  <c r="U29" i="1"/>
  <c r="U34" i="1"/>
  <c r="X21" i="1"/>
  <c r="U43" i="1"/>
  <c r="P36" i="1"/>
  <c r="P41" i="1"/>
  <c r="V35" i="1"/>
  <c r="V13" i="1"/>
  <c r="V14" i="1"/>
  <c r="W11" i="1"/>
  <c r="V40" i="1"/>
  <c r="V33" i="1"/>
  <c r="W27" i="1"/>
  <c r="V29" i="1"/>
  <c r="V34" i="1"/>
  <c r="AI18" i="1"/>
  <c r="AI19" i="1"/>
  <c r="W20" i="1"/>
  <c r="V43" i="1"/>
  <c r="W35" i="1"/>
  <c r="W13" i="1"/>
  <c r="W14" i="1"/>
  <c r="X11" i="1"/>
  <c r="AJ18" i="1"/>
  <c r="AJ19" i="1"/>
  <c r="X20" i="1"/>
  <c r="W40" i="1"/>
  <c r="W33" i="1"/>
  <c r="X27" i="1"/>
  <c r="W29" i="1"/>
  <c r="W34" i="1"/>
  <c r="P42" i="1"/>
  <c r="Q32" i="1"/>
  <c r="Y21" i="1"/>
  <c r="Q36" i="1"/>
  <c r="Q41" i="1"/>
  <c r="X40" i="1"/>
  <c r="X33" i="1"/>
  <c r="Y27" i="1"/>
  <c r="X29" i="1"/>
  <c r="X34" i="1"/>
  <c r="X35" i="1"/>
  <c r="X13" i="1"/>
  <c r="X14" i="1"/>
  <c r="Y11" i="1"/>
  <c r="AK18" i="1"/>
  <c r="AK19" i="1"/>
  <c r="Y20" i="1"/>
  <c r="W43" i="1"/>
  <c r="Z21" i="1"/>
  <c r="Y35" i="1"/>
  <c r="H16" i="5"/>
  <c r="Y13" i="1"/>
  <c r="Y14" i="1"/>
  <c r="Z11" i="1"/>
  <c r="AL18" i="1"/>
  <c r="AL19" i="1"/>
  <c r="Z20" i="1"/>
  <c r="Y40" i="1"/>
  <c r="Y33" i="1"/>
  <c r="Z27" i="1"/>
  <c r="Y29" i="1"/>
  <c r="Y34" i="1"/>
  <c r="AA21" i="1"/>
  <c r="X43" i="1"/>
  <c r="R32" i="1"/>
  <c r="Q42" i="1"/>
  <c r="H15" i="5"/>
  <c r="H41" i="5"/>
  <c r="L41" i="5" s="1"/>
  <c r="H14" i="5"/>
  <c r="H40" i="5"/>
  <c r="L40" i="5" s="1"/>
  <c r="AM18" i="1"/>
  <c r="AM19" i="1"/>
  <c r="AA20" i="1"/>
  <c r="Z35" i="1"/>
  <c r="Z13" i="1"/>
  <c r="Z14" i="1"/>
  <c r="AA11" i="1"/>
  <c r="Z40" i="1"/>
  <c r="Z33" i="1"/>
  <c r="AA27" i="1"/>
  <c r="Z29" i="1"/>
  <c r="Z34" i="1"/>
  <c r="R36" i="1"/>
  <c r="R41" i="1"/>
  <c r="AB21" i="1"/>
  <c r="Y43" i="1"/>
  <c r="K41" i="5"/>
  <c r="K15" i="5"/>
  <c r="L15" i="5"/>
  <c r="K40" i="5"/>
  <c r="K14" i="5"/>
  <c r="L14" i="5"/>
  <c r="K16" i="5"/>
  <c r="L16" i="5"/>
  <c r="R42" i="1"/>
  <c r="S32" i="1"/>
  <c r="AC21" i="1"/>
  <c r="AA40" i="1"/>
  <c r="AA33" i="1"/>
  <c r="AB27" i="1"/>
  <c r="AA29" i="1"/>
  <c r="AA34" i="1"/>
  <c r="AA35" i="1"/>
  <c r="AA13" i="1"/>
  <c r="AA14" i="1"/>
  <c r="AB11" i="1"/>
  <c r="AN18" i="1"/>
  <c r="AN19" i="1"/>
  <c r="AB20" i="1"/>
  <c r="Z43" i="1"/>
  <c r="AA43" i="1"/>
  <c r="AB35" i="1"/>
  <c r="AB13" i="1"/>
  <c r="AB14" i="1"/>
  <c r="AC11" i="1"/>
  <c r="AO18" i="1"/>
  <c r="AO19" i="1"/>
  <c r="AC20" i="1"/>
  <c r="AD21" i="1"/>
  <c r="AB40" i="1"/>
  <c r="AB33" i="1"/>
  <c r="AC27" i="1"/>
  <c r="AB29" i="1"/>
  <c r="AB34" i="1"/>
  <c r="S36" i="1"/>
  <c r="S41" i="1"/>
  <c r="S42" i="1"/>
  <c r="T32" i="1"/>
  <c r="AP18" i="1"/>
  <c r="AP19" i="1"/>
  <c r="AD20" i="1"/>
  <c r="AC40" i="1"/>
  <c r="AC33" i="1"/>
  <c r="AD27" i="1"/>
  <c r="AC29" i="1"/>
  <c r="AC34" i="1"/>
  <c r="AE21" i="1"/>
  <c r="AB43" i="1"/>
  <c r="AC35" i="1"/>
  <c r="AC13" i="1"/>
  <c r="AC14" i="1"/>
  <c r="AD11" i="1"/>
  <c r="AD40" i="1"/>
  <c r="AD33" i="1"/>
  <c r="AE27" i="1"/>
  <c r="AD29" i="1"/>
  <c r="AD34" i="1"/>
  <c r="AQ18" i="1"/>
  <c r="AQ19" i="1"/>
  <c r="AE20" i="1"/>
  <c r="AC43" i="1"/>
  <c r="AF21" i="1"/>
  <c r="AD35" i="1"/>
  <c r="AD13" i="1"/>
  <c r="AD14" i="1"/>
  <c r="AE11" i="1"/>
  <c r="T36" i="1"/>
  <c r="T41" i="1"/>
  <c r="AE35" i="1"/>
  <c r="AE13" i="1"/>
  <c r="AE14" i="1"/>
  <c r="AF11" i="1"/>
  <c r="AE40" i="1"/>
  <c r="AE33" i="1"/>
  <c r="AF27" i="1"/>
  <c r="AE29" i="1"/>
  <c r="AE34" i="1"/>
  <c r="AD43" i="1"/>
  <c r="T42" i="1"/>
  <c r="U32" i="1"/>
  <c r="AR18" i="1"/>
  <c r="AR19" i="1"/>
  <c r="AF20" i="1"/>
  <c r="AG21" i="1"/>
  <c r="AF35" i="1"/>
  <c r="AF13" i="1"/>
  <c r="AF14" i="1"/>
  <c r="AG11" i="1"/>
  <c r="AF40" i="1"/>
  <c r="AF33" i="1"/>
  <c r="AG27" i="1"/>
  <c r="AF29" i="1"/>
  <c r="AF34" i="1"/>
  <c r="AS18" i="1"/>
  <c r="AS19" i="1"/>
  <c r="AG20" i="1"/>
  <c r="AE43" i="1"/>
  <c r="AH21" i="1"/>
  <c r="U36" i="1"/>
  <c r="U41" i="1"/>
  <c r="AT18" i="1"/>
  <c r="AT19" i="1"/>
  <c r="AH20" i="1"/>
  <c r="AI21" i="1"/>
  <c r="AG35" i="1"/>
  <c r="AG13" i="1"/>
  <c r="AG14" i="1"/>
  <c r="AH11" i="1"/>
  <c r="AG33" i="1"/>
  <c r="AG40" i="1"/>
  <c r="AH27" i="1"/>
  <c r="AG29" i="1"/>
  <c r="AG34" i="1"/>
  <c r="AF43" i="1"/>
  <c r="V32" i="1"/>
  <c r="U42" i="1"/>
  <c r="AG43" i="1"/>
  <c r="AU18" i="1"/>
  <c r="AU19" i="1"/>
  <c r="AI20" i="1"/>
  <c r="AH35" i="1"/>
  <c r="AH13" i="1"/>
  <c r="AH14" i="1"/>
  <c r="AI11" i="1"/>
  <c r="V36" i="1"/>
  <c r="V41" i="1"/>
  <c r="AH40" i="1"/>
  <c r="AH33" i="1"/>
  <c r="AI27" i="1"/>
  <c r="AH29" i="1"/>
  <c r="AH34" i="1"/>
  <c r="AL28" i="1"/>
  <c r="AJ21" i="1"/>
  <c r="AH43" i="1"/>
  <c r="AM28" i="1"/>
  <c r="AI35" i="1"/>
  <c r="AI13" i="1"/>
  <c r="AI14" i="1"/>
  <c r="AJ11" i="1"/>
  <c r="AV18" i="1"/>
  <c r="AV19" i="1"/>
  <c r="AJ20" i="1"/>
  <c r="AL24" i="1"/>
  <c r="AK21" i="1"/>
  <c r="AI40" i="1"/>
  <c r="AI33" i="1"/>
  <c r="AJ27" i="1"/>
  <c r="AI29" i="1"/>
  <c r="AI34" i="1"/>
  <c r="V42" i="1"/>
  <c r="W32" i="1"/>
  <c r="AW18" i="1"/>
  <c r="AW19" i="1"/>
  <c r="AK20" i="1"/>
  <c r="AN28" i="1"/>
  <c r="AJ40" i="1"/>
  <c r="AJ33" i="1"/>
  <c r="AK27" i="1"/>
  <c r="AJ29" i="1"/>
  <c r="AJ34" i="1"/>
  <c r="AM24" i="1"/>
  <c r="AL21" i="1"/>
  <c r="W36" i="1"/>
  <c r="W41" i="1"/>
  <c r="AI43" i="1"/>
  <c r="AJ35" i="1"/>
  <c r="AJ13" i="1"/>
  <c r="AJ14" i="1"/>
  <c r="AK11" i="1"/>
  <c r="W42" i="1"/>
  <c r="X32" i="1"/>
  <c r="AN24" i="1"/>
  <c r="AM21" i="1"/>
  <c r="AK33" i="1"/>
  <c r="H42" i="5"/>
  <c r="AK40" i="1"/>
  <c r="AL27" i="1"/>
  <c r="AK29" i="1"/>
  <c r="AK34" i="1"/>
  <c r="H43" i="5"/>
  <c r="AO28" i="1"/>
  <c r="AL20" i="1"/>
  <c r="AJ43" i="1"/>
  <c r="AK35" i="1"/>
  <c r="H44" i="5"/>
  <c r="AK13" i="1"/>
  <c r="AK14" i="1"/>
  <c r="AL11" i="1"/>
  <c r="L44" i="5"/>
  <c r="K44" i="5"/>
  <c r="K43" i="5"/>
  <c r="L43" i="5"/>
  <c r="L42" i="5"/>
  <c r="K42" i="5"/>
  <c r="AO24" i="1"/>
  <c r="AO21" i="1"/>
  <c r="AO20" i="1"/>
  <c r="AN21" i="1"/>
  <c r="AK43" i="1"/>
  <c r="AL35" i="1"/>
  <c r="AL13" i="1"/>
  <c r="AL14" i="1"/>
  <c r="AM11" i="1"/>
  <c r="AM20" i="1"/>
  <c r="AL40" i="1"/>
  <c r="AL33" i="1"/>
  <c r="AM27" i="1"/>
  <c r="AL29" i="1"/>
  <c r="AL34" i="1"/>
  <c r="X36" i="1"/>
  <c r="X41" i="1"/>
  <c r="AP28" i="1"/>
  <c r="AL43" i="1"/>
  <c r="AN20" i="1"/>
  <c r="AQ28" i="1"/>
  <c r="AP24" i="1"/>
  <c r="AM35" i="1"/>
  <c r="AM13" i="1"/>
  <c r="AM14" i="1"/>
  <c r="AN11" i="1"/>
  <c r="X42" i="1"/>
  <c r="Y32" i="1"/>
  <c r="AM40" i="1"/>
  <c r="AM33" i="1"/>
  <c r="AN27" i="1"/>
  <c r="AM29" i="1"/>
  <c r="AM34" i="1"/>
  <c r="Y36" i="1"/>
  <c r="Y41" i="1"/>
  <c r="AN40" i="1"/>
  <c r="AN33" i="1"/>
  <c r="AO27" i="1"/>
  <c r="AN29" i="1"/>
  <c r="AN34" i="1"/>
  <c r="AN35" i="1"/>
  <c r="AN13" i="1"/>
  <c r="AN14" i="1"/>
  <c r="AO11" i="1"/>
  <c r="AM43" i="1"/>
  <c r="AQ24" i="1"/>
  <c r="AP21" i="1"/>
  <c r="AR28" i="1"/>
  <c r="H38" i="5"/>
  <c r="AP20" i="1"/>
  <c r="AQ21" i="1"/>
  <c r="AR24" i="1"/>
  <c r="AO40" i="1"/>
  <c r="AO33" i="1"/>
  <c r="AP27" i="1"/>
  <c r="AO29" i="1"/>
  <c r="AO34" i="1"/>
  <c r="Z32" i="1"/>
  <c r="Y42" i="1"/>
  <c r="AS28" i="1"/>
  <c r="AO35" i="1"/>
  <c r="AO13" i="1"/>
  <c r="AO14" i="1"/>
  <c r="AP11" i="1"/>
  <c r="AN43" i="1"/>
  <c r="I38" i="5"/>
  <c r="AO43" i="1"/>
  <c r="Z36" i="1"/>
  <c r="Z41" i="1"/>
  <c r="AP35" i="1"/>
  <c r="AP13" i="1"/>
  <c r="AP14" i="1"/>
  <c r="AQ11" i="1"/>
  <c r="AT28" i="1"/>
  <c r="AS24" i="1"/>
  <c r="AR21" i="1"/>
  <c r="AP40" i="1"/>
  <c r="AP33" i="1"/>
  <c r="AQ27" i="1"/>
  <c r="AP29" i="1"/>
  <c r="AP34" i="1"/>
  <c r="AQ20" i="1"/>
  <c r="AP43" i="1"/>
  <c r="AQ35" i="1"/>
  <c r="AQ13" i="1"/>
  <c r="AQ14" i="1"/>
  <c r="AR11" i="1"/>
  <c r="AR20" i="1"/>
  <c r="AU28" i="1"/>
  <c r="Z42" i="1"/>
  <c r="AA32" i="1"/>
  <c r="AQ40" i="1"/>
  <c r="AQ33" i="1"/>
  <c r="AR27" i="1"/>
  <c r="AQ29" i="1"/>
  <c r="AQ34" i="1"/>
  <c r="AT24" i="1"/>
  <c r="AS21" i="1"/>
  <c r="AS20" i="1"/>
  <c r="AQ43" i="1"/>
  <c r="AU24" i="1"/>
  <c r="AT21" i="1"/>
  <c r="AV28" i="1"/>
  <c r="AW28" i="1"/>
  <c r="AR40" i="1"/>
  <c r="AR33" i="1"/>
  <c r="AS27" i="1"/>
  <c r="AR29" i="1"/>
  <c r="AR34" i="1"/>
  <c r="AA36" i="1"/>
  <c r="AA41" i="1"/>
  <c r="AR35" i="1"/>
  <c r="AR13" i="1"/>
  <c r="AR14" i="1"/>
  <c r="AS11" i="1"/>
  <c r="AS40" i="1"/>
  <c r="AS33" i="1"/>
  <c r="AT27" i="1"/>
  <c r="AS29" i="1"/>
  <c r="AS34" i="1"/>
  <c r="AS35" i="1"/>
  <c r="AS13" i="1"/>
  <c r="AS14" i="1"/>
  <c r="AT11" i="1"/>
  <c r="AT20" i="1"/>
  <c r="AR43" i="1"/>
  <c r="AV24" i="1"/>
  <c r="AU21" i="1"/>
  <c r="AA42" i="1"/>
  <c r="AB32" i="1"/>
  <c r="AT35" i="1"/>
  <c r="AT13" i="1"/>
  <c r="AT14" i="1"/>
  <c r="AU11" i="1"/>
  <c r="AU20" i="1"/>
  <c r="AT40" i="1"/>
  <c r="AT33" i="1"/>
  <c r="AU27" i="1"/>
  <c r="AT29" i="1"/>
  <c r="AT34" i="1"/>
  <c r="AB36" i="1"/>
  <c r="AB41" i="1"/>
  <c r="AW24" i="1"/>
  <c r="AW21" i="1"/>
  <c r="AV21" i="1"/>
  <c r="AS43" i="1"/>
  <c r="AB42" i="1"/>
  <c r="AC32" i="1"/>
  <c r="AV20" i="1"/>
  <c r="AU35" i="1"/>
  <c r="AU13" i="1"/>
  <c r="AU14" i="1"/>
  <c r="AV11" i="1"/>
  <c r="AW20" i="1"/>
  <c r="AU40" i="1"/>
  <c r="AU33" i="1"/>
  <c r="AV27" i="1"/>
  <c r="AU29" i="1"/>
  <c r="AU34" i="1"/>
  <c r="AT43" i="1"/>
  <c r="AU43" i="1"/>
  <c r="AC36" i="1"/>
  <c r="AC41" i="1"/>
  <c r="AW13" i="1"/>
  <c r="AV40" i="1"/>
  <c r="AV33" i="1"/>
  <c r="AW27" i="1"/>
  <c r="AV29" i="1"/>
  <c r="AV34" i="1"/>
  <c r="AV35" i="1"/>
  <c r="AV13" i="1"/>
  <c r="AV14" i="1"/>
  <c r="AW11" i="1"/>
  <c r="AW14" i="1"/>
  <c r="AD32" i="1"/>
  <c r="AC42" i="1"/>
  <c r="AW40" i="1"/>
  <c r="AW33" i="1"/>
  <c r="AW29" i="1"/>
  <c r="AW34" i="1"/>
  <c r="AW35" i="1"/>
  <c r="AV43" i="1"/>
  <c r="AD36" i="1"/>
  <c r="AD41" i="1"/>
  <c r="AW43" i="1"/>
  <c r="AD42" i="1"/>
  <c r="AE32" i="1"/>
  <c r="AE36" i="1"/>
  <c r="AE41" i="1"/>
  <c r="AE42" i="1"/>
  <c r="AF32" i="1"/>
  <c r="AF36" i="1"/>
  <c r="AF41" i="1"/>
  <c r="AF42" i="1"/>
  <c r="AG32" i="1"/>
  <c r="AG36" i="1"/>
  <c r="AG41" i="1"/>
  <c r="AH32" i="1"/>
  <c r="AG42" i="1"/>
  <c r="AH36" i="1"/>
  <c r="AH41" i="1"/>
  <c r="AH42" i="1"/>
  <c r="AI32" i="1"/>
  <c r="AI36" i="1"/>
  <c r="AI41" i="1"/>
  <c r="AI42" i="1"/>
  <c r="AJ32" i="1"/>
  <c r="AJ36" i="1"/>
  <c r="AJ41" i="1"/>
  <c r="AJ42" i="1"/>
  <c r="AK32" i="1"/>
  <c r="AK36" i="1"/>
  <c r="AK41" i="1"/>
  <c r="AL32" i="1"/>
  <c r="AK42" i="1"/>
  <c r="AL36" i="1"/>
  <c r="AL41" i="1"/>
  <c r="AL42" i="1"/>
  <c r="AM32" i="1"/>
  <c r="AM36" i="1"/>
  <c r="AM41" i="1"/>
  <c r="AM42" i="1"/>
  <c r="AN32" i="1"/>
  <c r="AN36" i="1"/>
  <c r="AN41" i="1"/>
  <c r="AN42" i="1"/>
  <c r="AO32" i="1"/>
  <c r="AO36" i="1"/>
  <c r="AO41" i="1"/>
  <c r="AP32" i="1"/>
  <c r="AO42" i="1"/>
  <c r="AP36" i="1"/>
  <c r="AP41" i="1"/>
  <c r="AP42" i="1"/>
  <c r="AQ32" i="1"/>
  <c r="AQ36" i="1"/>
  <c r="AQ41" i="1"/>
  <c r="AQ42" i="1"/>
  <c r="AR32" i="1"/>
  <c r="AR36" i="1"/>
  <c r="AR41" i="1"/>
  <c r="AR42" i="1"/>
  <c r="AS32" i="1"/>
  <c r="AS36" i="1"/>
  <c r="AS41" i="1"/>
  <c r="AT32" i="1"/>
  <c r="AS42" i="1"/>
  <c r="AT36" i="1"/>
  <c r="AT41" i="1"/>
  <c r="AT42" i="1"/>
  <c r="AU32" i="1"/>
  <c r="AU36" i="1"/>
  <c r="AU41" i="1"/>
  <c r="AU42" i="1"/>
  <c r="AV32" i="1"/>
  <c r="AV36" i="1"/>
  <c r="AV41" i="1"/>
  <c r="AV42" i="1"/>
  <c r="AW32" i="1"/>
  <c r="AW36" i="1"/>
  <c r="AW42" i="1"/>
  <c r="AW41" i="1"/>
  <c r="K13" i="5" l="1"/>
  <c r="L13" i="5"/>
  <c r="H10" i="5"/>
  <c r="J13" i="5" l="1"/>
  <c r="I10" i="5"/>
  <c r="J12" i="5"/>
  <c r="J11" i="5"/>
  <c r="I17" i="5"/>
  <c r="I18" i="5" s="1"/>
  <c r="J16" i="5"/>
  <c r="J15" i="5"/>
  <c r="J14" i="5"/>
  <c r="H39" i="5"/>
  <c r="K39" i="5"/>
  <c r="L39" i="5"/>
  <c r="J40" i="5"/>
  <c r="J41" i="5"/>
  <c r="J39" i="5"/>
  <c r="J43" i="5"/>
  <c r="J42" i="5"/>
  <c r="J44" i="5"/>
  <c r="I45" i="5"/>
  <c r="I4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 Murray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Ben: </t>
        </r>
        <r>
          <rPr>
            <sz val="9"/>
            <color indexed="81"/>
            <rFont val="Tahoma"/>
            <family val="2"/>
          </rPr>
          <t xml:space="preserve">Enter your current customer count at the beginning of this month if you already have customers and are not starting from scratch.
</t>
        </r>
      </text>
    </comment>
    <comment ref="A2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 only have B19 highlighted, but you can also change the numbers in the cells going across row 19.
</t>
        </r>
      </text>
    </comment>
    <comment ref="A2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Ben: </t>
        </r>
        <r>
          <rPr>
            <sz val="9"/>
            <color indexed="81"/>
            <rFont val="Tahoma"/>
            <family val="2"/>
          </rPr>
          <t xml:space="preserve">I only have B22 and B23 as highlighted inputs but you can also change the numbers in the cells going across rows 22, 23, and 24.
</t>
        </r>
      </text>
    </comment>
    <comment ref="B3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Ben: </t>
        </r>
        <r>
          <rPr>
            <sz val="9"/>
            <color indexed="81"/>
            <rFont val="Tahoma"/>
            <family val="2"/>
          </rPr>
          <t xml:space="preserve">Enter the corresponding total MRR for the customers you entered into cell B6 above.
</t>
        </r>
      </text>
    </comment>
    <comment ref="B4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Enter the average amount of field services booked per customer.</t>
        </r>
      </text>
    </comment>
    <comment ref="B5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If you already have field services backlog, enter that number here.</t>
        </r>
      </text>
    </comment>
    <comment ref="B6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Enter the average amount of field services booked per customer.</t>
        </r>
      </text>
    </comment>
    <comment ref="B6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If you already have field services backlog, enter that number here.</t>
        </r>
      </text>
    </comment>
    <comment ref="A7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Billable Heads x Work Days in Month x 8
Takes into consideration holidays in the month.  Holidays can be entered on the Instructions tab.</t>
        </r>
      </text>
    </comment>
  </commentList>
</comments>
</file>

<file path=xl/sharedStrings.xml><?xml version="1.0" encoding="utf-8"?>
<sst xmlns="http://schemas.openxmlformats.org/spreadsheetml/2006/main" count="144" uniqueCount="90">
  <si>
    <t>CUSTOMER WATERFALL</t>
  </si>
  <si>
    <t>Customer BB</t>
  </si>
  <si>
    <t>+New Customers</t>
  </si>
  <si>
    <t>+Lost Customers</t>
  </si>
  <si>
    <t>=Customer EB</t>
  </si>
  <si>
    <t>RENEWAL WATERFALL</t>
  </si>
  <si>
    <t>1st Time Renewals</t>
  </si>
  <si>
    <t>+Prev Renewed Customers</t>
  </si>
  <si>
    <t>=Up for Renewal</t>
  </si>
  <si>
    <t>-Lost Customers</t>
  </si>
  <si>
    <t>=Renewed Customers</t>
  </si>
  <si>
    <t>CHURN INPUT</t>
  </si>
  <si>
    <t>Annual Customer Churn</t>
  </si>
  <si>
    <t>ARR INPUTS</t>
  </si>
  <si>
    <t>ARR New</t>
  </si>
  <si>
    <t>ARR Renewal Expansion</t>
  </si>
  <si>
    <t>ARR Renewals</t>
  </si>
  <si>
    <t>$ MRR WATERFALL</t>
  </si>
  <si>
    <t>MRR BB</t>
  </si>
  <si>
    <t>+New MRR</t>
  </si>
  <si>
    <t>+Expansion MRR</t>
  </si>
  <si>
    <t>+Lost MRR</t>
  </si>
  <si>
    <t>=MRR EB</t>
  </si>
  <si>
    <t>STATS</t>
  </si>
  <si>
    <t>ARR Bookings</t>
  </si>
  <si>
    <t>MRR Net Churn</t>
  </si>
  <si>
    <t>Net New MRR Growth</t>
  </si>
  <si>
    <t>Net New MRR</t>
  </si>
  <si>
    <t>ARR Saas Revenue Forecast with Field Services</t>
  </si>
  <si>
    <t>New Customers</t>
  </si>
  <si>
    <t>Average Booking</t>
  </si>
  <si>
    <t>New Monthly Bookings</t>
  </si>
  <si>
    <t>Beginning Backlog</t>
  </si>
  <si>
    <t>+Additions</t>
  </si>
  <si>
    <t>-Burn</t>
  </si>
  <si>
    <t>Ending Backlog</t>
  </si>
  <si>
    <t>Months of Backlog</t>
  </si>
  <si>
    <t>Billable Heads</t>
  </si>
  <si>
    <t>Burn per Head</t>
  </si>
  <si>
    <t>Model Instructions</t>
  </si>
  <si>
    <t>Click Here</t>
  </si>
  <si>
    <t>CHARTS</t>
  </si>
  <si>
    <t>Billable Rate</t>
  </si>
  <si>
    <t>Billable Hours in Month</t>
  </si>
  <si>
    <t>Holidays</t>
  </si>
  <si>
    <t>New Year’s Day</t>
  </si>
  <si>
    <t>Birthday of Martin Luther King, Jr.</t>
  </si>
  <si>
    <t>Washington’s Birthday</t>
  </si>
  <si>
    <t>Memorial Day</t>
  </si>
  <si>
    <t>Independence Day</t>
  </si>
  <si>
    <t>Labor Day</t>
  </si>
  <si>
    <t>Columbus Day</t>
  </si>
  <si>
    <t>Veterans Day</t>
  </si>
  <si>
    <t>Thanksgiving Day</t>
  </si>
  <si>
    <t>Christmas Day</t>
  </si>
  <si>
    <t>FIELD SERVICES | Burn based on billable hours</t>
  </si>
  <si>
    <t>OR</t>
  </si>
  <si>
    <t>FIELD SERVICES | Burn based on per head burn</t>
  </si>
  <si>
    <t>hidden reference rows</t>
  </si>
  <si>
    <t>Input customer Beginning Balance if any</t>
  </si>
  <si>
    <t>Input customer growth</t>
  </si>
  <si>
    <t>Input customer churn (not dollar churn) as an annual percentage</t>
  </si>
  <si>
    <t>Input average selling price in ARR.  This input is then carried out across the columns but you can override cells (hardcode) in that row if required.</t>
  </si>
  <si>
    <t>Input net ARR customer expansion (considering upgrades, upsells, downgrades, CPI) as a percent.  This percentage will uplift the New ARR field and customers will be renewed at this renewal ARR number.</t>
  </si>
  <si>
    <t>If you entered a beginning customer balance, enter the total MRR of those customers.</t>
  </si>
  <si>
    <t>If you have a field services bookings (i.e. installing, configuring software), enter the average field service booking per customer.</t>
  </si>
  <si>
    <t>If you already have services backlog, enter the beginning balance number for this month.</t>
  </si>
  <si>
    <t>1) Input Revenue Assumptions</t>
  </si>
  <si>
    <t>Enter the number of heads each month that will drive field services revenue.</t>
  </si>
  <si>
    <t>On this row, enter the amount of service dollars that the average implementation consultant can pull through (burn) in a month.</t>
  </si>
  <si>
    <t>Starting in row 63 of the Revenue tab, I also have also modeled field services based on billable rates and hours in the month.</t>
  </si>
  <si>
    <t>You can choose with field services forecast makes the most sense for your business.</t>
  </si>
  <si>
    <t xml:space="preserve">The holiday list to the left is used in the Billable Hours in the Month calculation. </t>
  </si>
  <si>
    <t>These holidays are excluded from the billable hour count.</t>
  </si>
  <si>
    <t>Down</t>
  </si>
  <si>
    <t>Up</t>
  </si>
  <si>
    <t>Blank</t>
  </si>
  <si>
    <t>Ends</t>
  </si>
  <si>
    <t>Values</t>
  </si>
  <si>
    <t>Ties? Cell to left should be 0</t>
  </si>
  <si>
    <t xml:space="preserve">Used in </t>
  </si>
  <si>
    <t>this cell</t>
  </si>
  <si>
    <t>-PY Churn</t>
  </si>
  <si>
    <t>+PY Expansion</t>
  </si>
  <si>
    <t>+CY Expansion</t>
  </si>
  <si>
    <t>-CY Churn</t>
  </si>
  <si>
    <t>Waterfall Chart</t>
  </si>
  <si>
    <t>+PY New Impact</t>
  </si>
  <si>
    <t>+CY New Biz</t>
  </si>
  <si>
    <t>PY = Prior Year, CY = Current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</si>
</sst>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* #,##0.0_);_(* \(#,##0.0\);_(* &quot;-&quot;??_);_(@_)"/>
    <numFmt numFmtId="167" formatCode="_(* #,##0.0_);_(* \(#,##0.0\);_(* &quot;-&quot;?_);_(@_)"/>
    <numFmt numFmtId="168" formatCode="_(&quot;$&quot;* #,##0_);_(&quot;$&quot;* \(#,##0\);_(&quot;$&quot;* &quot;-&quot;??_);_(@_)"/>
    <numFmt numFmtId="169" formatCode="0.0%"/>
    <numFmt numFmtId="170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8"/>
      <name val="Verdana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0" fontId="3" fillId="3" borderId="0" xfId="0" applyFont="1" applyFill="1"/>
    <xf numFmtId="165" fontId="0" fillId="4" borderId="0" xfId="1" applyNumberFormat="1" applyFont="1" applyFill="1"/>
    <xf numFmtId="165" fontId="0" fillId="0" borderId="0" xfId="1" applyNumberFormat="1" applyFont="1"/>
    <xf numFmtId="0" fontId="0" fillId="0" borderId="0" xfId="0" quotePrefix="1"/>
    <xf numFmtId="0" fontId="0" fillId="0" borderId="1" xfId="0" quotePrefix="1" applyBorder="1"/>
    <xf numFmtId="165" fontId="0" fillId="0" borderId="1" xfId="1" applyNumberFormat="1" applyFont="1" applyFill="1" applyBorder="1"/>
    <xf numFmtId="165" fontId="0" fillId="0" borderId="1" xfId="1" applyNumberFormat="1" applyFont="1" applyBorder="1"/>
    <xf numFmtId="0" fontId="2" fillId="0" borderId="0" xfId="0" quotePrefix="1" applyFont="1"/>
    <xf numFmtId="165" fontId="2" fillId="0" borderId="0" xfId="1" applyNumberFormat="1" applyFont="1"/>
    <xf numFmtId="0" fontId="0" fillId="5" borderId="0" xfId="0" applyFill="1"/>
    <xf numFmtId="166" fontId="0" fillId="0" borderId="0" xfId="1" applyNumberFormat="1" applyFont="1"/>
    <xf numFmtId="0" fontId="0" fillId="5" borderId="1" xfId="0" applyFill="1" applyBorder="1"/>
    <xf numFmtId="166" fontId="0" fillId="0" borderId="1" xfId="0" applyNumberFormat="1" applyBorder="1"/>
    <xf numFmtId="166" fontId="0" fillId="0" borderId="0" xfId="1" applyNumberFormat="1" applyFont="1" applyFill="1" applyBorder="1"/>
    <xf numFmtId="166" fontId="0" fillId="0" borderId="0" xfId="1" applyNumberFormat="1" applyFont="1" applyBorder="1"/>
    <xf numFmtId="166" fontId="0" fillId="0" borderId="1" xfId="1" applyNumberFormat="1" applyFont="1" applyBorder="1"/>
    <xf numFmtId="167" fontId="0" fillId="0" borderId="1" xfId="0" applyNumberFormat="1" applyBorder="1"/>
    <xf numFmtId="166" fontId="2" fillId="0" borderId="0" xfId="1" applyNumberFormat="1" applyFont="1"/>
    <xf numFmtId="166" fontId="0" fillId="0" borderId="0" xfId="0" applyNumberFormat="1"/>
    <xf numFmtId="9" fontId="0" fillId="4" borderId="0" xfId="3" applyFont="1" applyFill="1"/>
    <xf numFmtId="9" fontId="0" fillId="0" borderId="0" xfId="0" applyNumberFormat="1"/>
    <xf numFmtId="168" fontId="0" fillId="4" borderId="0" xfId="2" applyNumberFormat="1" applyFont="1" applyFill="1"/>
    <xf numFmtId="168" fontId="0" fillId="0" borderId="0" xfId="0" applyNumberFormat="1"/>
    <xf numFmtId="9" fontId="0" fillId="0" borderId="0" xfId="3" applyFont="1"/>
    <xf numFmtId="168" fontId="0" fillId="0" borderId="0" xfId="2" applyNumberFormat="1" applyFont="1"/>
    <xf numFmtId="168" fontId="0" fillId="0" borderId="0" xfId="2" applyNumberFormat="1" applyFont="1" applyFill="1"/>
    <xf numFmtId="168" fontId="0" fillId="0" borderId="1" xfId="0" applyNumberFormat="1" applyBorder="1"/>
    <xf numFmtId="168" fontId="2" fillId="0" borderId="0" xfId="0" applyNumberFormat="1" applyFont="1"/>
    <xf numFmtId="169" fontId="0" fillId="0" borderId="0" xfId="3" applyNumberFormat="1" applyFont="1" applyAlignment="1">
      <alignment horizontal="center"/>
    </xf>
    <xf numFmtId="0" fontId="0" fillId="6" borderId="0" xfId="0" applyFill="1"/>
    <xf numFmtId="165" fontId="0" fillId="0" borderId="0" xfId="0" applyNumberFormat="1"/>
    <xf numFmtId="42" fontId="0" fillId="0" borderId="1" xfId="2" applyNumberFormat="1" applyFont="1" applyBorder="1"/>
    <xf numFmtId="0" fontId="6" fillId="0" borderId="0" xfId="4"/>
    <xf numFmtId="0" fontId="2" fillId="2" borderId="0" xfId="0" applyFont="1" applyFill="1"/>
    <xf numFmtId="0" fontId="0" fillId="2" borderId="0" xfId="0" applyFill="1"/>
    <xf numFmtId="0" fontId="9" fillId="5" borderId="0" xfId="5" applyFont="1" applyFill="1"/>
    <xf numFmtId="170" fontId="9" fillId="5" borderId="0" xfId="5" applyNumberFormat="1" applyFont="1" applyFill="1"/>
    <xf numFmtId="14" fontId="0" fillId="0" borderId="0" xfId="0" applyNumberFormat="1"/>
    <xf numFmtId="0" fontId="10" fillId="0" borderId="0" xfId="0" applyFont="1"/>
    <xf numFmtId="0" fontId="7" fillId="0" borderId="0" xfId="0" applyFont="1"/>
    <xf numFmtId="0" fontId="6" fillId="0" borderId="0" xfId="4" applyAlignment="1" applyProtection="1"/>
    <xf numFmtId="14" fontId="0" fillId="4" borderId="0" xfId="0" applyNumberFormat="1" applyFill="1"/>
    <xf numFmtId="0" fontId="0" fillId="4" borderId="0" xfId="0" applyFill="1"/>
    <xf numFmtId="0" fontId="2" fillId="0" borderId="0" xfId="0" applyFont="1" applyAlignment="1">
      <alignment horizontal="center"/>
    </xf>
    <xf numFmtId="0" fontId="11" fillId="6" borderId="0" xfId="6" applyFill="1"/>
    <xf numFmtId="165" fontId="0" fillId="6" borderId="0" xfId="7" applyNumberFormat="1" applyFont="1" applyFill="1"/>
    <xf numFmtId="165" fontId="12" fillId="6" borderId="0" xfId="7" applyNumberFormat="1" applyFont="1" applyFill="1"/>
    <xf numFmtId="0" fontId="12" fillId="6" borderId="0" xfId="6" applyFont="1" applyFill="1"/>
    <xf numFmtId="165" fontId="0" fillId="6" borderId="1" xfId="7" applyNumberFormat="1" applyFont="1" applyFill="1" applyBorder="1"/>
    <xf numFmtId="165" fontId="0" fillId="6" borderId="2" xfId="7" applyNumberFormat="1" applyFont="1" applyFill="1" applyBorder="1"/>
    <xf numFmtId="165" fontId="12" fillId="6" borderId="2" xfId="7" applyNumberFormat="1" applyFont="1" applyFill="1" applyBorder="1"/>
    <xf numFmtId="0" fontId="12" fillId="6" borderId="1" xfId="6" applyFont="1" applyFill="1" applyBorder="1"/>
    <xf numFmtId="0" fontId="12" fillId="6" borderId="1" xfId="6" applyFont="1" applyFill="1" applyBorder="1" applyAlignment="1">
      <alignment horizontal="center"/>
    </xf>
    <xf numFmtId="165" fontId="11" fillId="6" borderId="0" xfId="6" applyNumberFormat="1" applyFill="1"/>
    <xf numFmtId="168" fontId="0" fillId="6" borderId="0" xfId="8" applyNumberFormat="1" applyFont="1" applyFill="1"/>
    <xf numFmtId="0" fontId="12" fillId="6" borderId="0" xfId="6" applyFont="1" applyFill="1" applyAlignment="1">
      <alignment wrapText="1"/>
    </xf>
    <xf numFmtId="0" fontId="13" fillId="6" borderId="0" xfId="6" applyFont="1" applyFill="1"/>
    <xf numFmtId="165" fontId="11" fillId="6" borderId="0" xfId="1" applyNumberFormat="1" applyFont="1" applyFill="1"/>
    <xf numFmtId="0" fontId="14" fillId="6" borderId="0" xfId="6" applyFont="1" applyFill="1"/>
    <xf numFmtId="44" fontId="0" fillId="0" borderId="0" xfId="2" applyFont="1"/>
    <xf numFmtId="0" fontId="11" fillId="6" borderId="0" xfId="6" quotePrefix="1" applyFill="1"/>
    <xf numFmtId="165" fontId="0" fillId="2" borderId="0" xfId="7" applyNumberFormat="1" applyFont="1" applyFill="1"/>
    <xf numFmtId="165" fontId="0" fillId="2" borderId="1" xfId="7" applyNumberFormat="1" applyFont="1" applyFill="1" applyBorder="1"/>
    <xf numFmtId="0" fontId="11" fillId="6" borderId="1" xfId="6" quotePrefix="1" applyFill="1" applyBorder="1"/>
    <xf numFmtId="165" fontId="0" fillId="2" borderId="2" xfId="7" applyNumberFormat="1" applyFont="1" applyFill="1" applyBorder="1"/>
    <xf numFmtId="43" fontId="11" fillId="6" borderId="0" xfId="1" applyFont="1" applyFill="1"/>
    <xf numFmtId="0" fontId="15" fillId="0" borderId="0" xfId="0" applyFont="1"/>
    <xf numFmtId="0" fontId="9" fillId="0" borderId="0" xfId="0" applyFont="1"/>
  </cellXfs>
  <cellStyles count="9">
    <cellStyle name="Comma" xfId="1" builtinId="3"/>
    <cellStyle name="Comma 2" xfId="7" xr:uid="{00000000-0005-0000-0000-000001000000}"/>
    <cellStyle name="Currency" xfId="2" builtinId="4"/>
    <cellStyle name="Currency 2" xfId="8" xr:uid="{00000000-0005-0000-0000-000003000000}"/>
    <cellStyle name="Hyperlink" xfId="4" builtinId="8"/>
    <cellStyle name="Normal" xfId="0" builtinId="0"/>
    <cellStyle name="Normal 2" xfId="5" xr:uid="{00000000-0005-0000-0000-000006000000}"/>
    <cellStyle name="Normal 3" xfId="6" xr:uid="{00000000-0005-0000-0000-000007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Recurring Revenue Waterfall</a:t>
            </a:r>
          </a:p>
          <a:p>
            <a:pPr>
              <a:defRPr/>
            </a:pPr>
            <a:r>
              <a:rPr lang="en-US"/>
              <a:t>2016-2017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Waterfall!$I$9</c:f>
              <c:strCache>
                <c:ptCount val="1"/>
                <c:pt idx="0">
                  <c:v>Ends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5797637680561098E-3"/>
                  <c:y val="-0.36086334121386199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3D-486D-B6AC-7332D475EEBC}"/>
                </c:ext>
              </c:extLst>
            </c:dLbl>
            <c:dLbl>
              <c:idx val="7"/>
              <c:layout>
                <c:manualLayout>
                  <c:x val="7.3059350223370302E-3"/>
                  <c:y val="-0.3891412828979500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3D-486D-B6AC-7332D475EEB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Waterfall!$G$10:$G$17</c:f>
              <c:strCache>
                <c:ptCount val="8"/>
                <c:pt idx="0">
                  <c:v>2016</c:v>
                </c:pt>
                <c:pt idx="1">
                  <c:v>-PY Churn</c:v>
                </c:pt>
                <c:pt idx="2">
                  <c:v>+PY New Impact</c:v>
                </c:pt>
                <c:pt idx="3">
                  <c:v>+PY Expansion</c:v>
                </c:pt>
                <c:pt idx="4">
                  <c:v>+CY New Biz</c:v>
                </c:pt>
                <c:pt idx="5">
                  <c:v>+CY Expansion</c:v>
                </c:pt>
                <c:pt idx="6">
                  <c:v>-CY Churn</c:v>
                </c:pt>
                <c:pt idx="7">
                  <c:v>2017</c:v>
                </c:pt>
              </c:strCache>
            </c:strRef>
          </c:cat>
          <c:val>
            <c:numRef>
              <c:f>Waterfall!$I$10:$I$17</c:f>
              <c:numCache>
                <c:formatCode>_(* #,##0_);_(* \(#,##0\);_(* "-"??_);_(@_)</c:formatCode>
                <c:ptCount val="8"/>
                <c:pt idx="0">
                  <c:v>1324.6</c:v>
                </c:pt>
                <c:pt idx="7">
                  <c:v>1465.9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D-486D-B6AC-7332D475EEBC}"/>
            </c:ext>
          </c:extLst>
        </c:ser>
        <c:ser>
          <c:idx val="1"/>
          <c:order val="1"/>
          <c:tx>
            <c:strRef>
              <c:f>Waterfall!$J$9</c:f>
              <c:strCache>
                <c:ptCount val="1"/>
                <c:pt idx="0">
                  <c:v>Blank</c:v>
                </c:pt>
              </c:strCache>
            </c:strRef>
          </c:tx>
          <c:spPr>
            <a:noFill/>
          </c:spPr>
          <c:invertIfNegative val="0"/>
          <c:cat>
            <c:strRef>
              <c:f>Waterfall!$G$10:$G$17</c:f>
              <c:strCache>
                <c:ptCount val="8"/>
                <c:pt idx="0">
                  <c:v>2016</c:v>
                </c:pt>
                <c:pt idx="1">
                  <c:v>-PY Churn</c:v>
                </c:pt>
                <c:pt idx="2">
                  <c:v>+PY New Impact</c:v>
                </c:pt>
                <c:pt idx="3">
                  <c:v>+PY Expansion</c:v>
                </c:pt>
                <c:pt idx="4">
                  <c:v>+CY New Biz</c:v>
                </c:pt>
                <c:pt idx="5">
                  <c:v>+CY Expansion</c:v>
                </c:pt>
                <c:pt idx="6">
                  <c:v>-CY Churn</c:v>
                </c:pt>
                <c:pt idx="7">
                  <c:v>2017</c:v>
                </c:pt>
              </c:strCache>
            </c:strRef>
          </c:cat>
          <c:val>
            <c:numRef>
              <c:f>Waterfall!$J$10:$J$17</c:f>
              <c:numCache>
                <c:formatCode>_(* #,##0_);_(* \(#,##0\);_(* "-"??_);_(@_)</c:formatCode>
                <c:ptCount val="8"/>
                <c:pt idx="1">
                  <c:v>1258.5999999999999</c:v>
                </c:pt>
                <c:pt idx="2">
                  <c:v>1258.5999999999999</c:v>
                </c:pt>
                <c:pt idx="3">
                  <c:v>1362.6</c:v>
                </c:pt>
                <c:pt idx="4">
                  <c:v>1408.8</c:v>
                </c:pt>
                <c:pt idx="5">
                  <c:v>1498.8</c:v>
                </c:pt>
                <c:pt idx="6">
                  <c:v>1465.9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D-486D-B6AC-7332D475EEBC}"/>
            </c:ext>
          </c:extLst>
        </c:ser>
        <c:ser>
          <c:idx val="2"/>
          <c:order val="2"/>
          <c:tx>
            <c:strRef>
              <c:f>Waterfall!$K$9</c:f>
              <c:strCache>
                <c:ptCount val="1"/>
                <c:pt idx="0">
                  <c:v>Up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1"/>
              <c:layout>
                <c:manualLayout>
                  <c:x val="9.1324187779212602E-3"/>
                  <c:y val="-7.8802206461780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3D-486D-B6AC-7332D475EEBC}"/>
                </c:ext>
              </c:extLst>
            </c:dLbl>
            <c:dLbl>
              <c:idx val="2"/>
              <c:layout>
                <c:manualLayout>
                  <c:x val="3.65296751116845E-3"/>
                  <c:y val="-7.249802994483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3D-486D-B6AC-7332D475EEBC}"/>
                </c:ext>
              </c:extLst>
            </c:dLbl>
            <c:dLbl>
              <c:idx val="3"/>
              <c:layout>
                <c:manualLayout>
                  <c:x val="9.1324187779212897E-3"/>
                  <c:y val="-5.3585500394011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3D-486D-B6AC-7332D475EEBC}"/>
                </c:ext>
              </c:extLst>
            </c:dLbl>
            <c:dLbl>
              <c:idx val="4"/>
              <c:layout>
                <c:manualLayout>
                  <c:x val="5.4794512667527802E-3"/>
                  <c:y val="-6.6193853427895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3D-486D-B6AC-7332D475EEBC}"/>
                </c:ext>
              </c:extLst>
            </c:dLbl>
            <c:dLbl>
              <c:idx val="5"/>
              <c:layout>
                <c:manualLayout>
                  <c:x val="5.4794512667527802E-3"/>
                  <c:y val="-5.6737588652482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3D-486D-B6AC-7332D475EEBC}"/>
                </c:ext>
              </c:extLst>
            </c:dLbl>
            <c:dLbl>
              <c:idx val="6"/>
              <c:layout>
                <c:manualLayout>
                  <c:x val="9.1324187779211492E-3"/>
                  <c:y val="-9.1050715434764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3D-486D-B6AC-7332D475EE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Waterfall!$G$10:$G$17</c:f>
              <c:strCache>
                <c:ptCount val="8"/>
                <c:pt idx="0">
                  <c:v>2016</c:v>
                </c:pt>
                <c:pt idx="1">
                  <c:v>-PY Churn</c:v>
                </c:pt>
                <c:pt idx="2">
                  <c:v>+PY New Impact</c:v>
                </c:pt>
                <c:pt idx="3">
                  <c:v>+PY Expansion</c:v>
                </c:pt>
                <c:pt idx="4">
                  <c:v>+CY New Biz</c:v>
                </c:pt>
                <c:pt idx="5">
                  <c:v>+CY Expansion</c:v>
                </c:pt>
                <c:pt idx="6">
                  <c:v>-CY Churn</c:v>
                </c:pt>
                <c:pt idx="7">
                  <c:v>2017</c:v>
                </c:pt>
              </c:strCache>
            </c:strRef>
          </c:cat>
          <c:val>
            <c:numRef>
              <c:f>Waterfall!$K$10:$K$17</c:f>
              <c:numCache>
                <c:formatCode>_(* #,##0_);_(* \(#,##0\);_(* "-"??_);_(@_)</c:formatCode>
                <c:ptCount val="8"/>
                <c:pt idx="1">
                  <c:v>0</c:v>
                </c:pt>
                <c:pt idx="2">
                  <c:v>104</c:v>
                </c:pt>
                <c:pt idx="3">
                  <c:v>46.20000000000006</c:v>
                </c:pt>
                <c:pt idx="4">
                  <c:v>90</c:v>
                </c:pt>
                <c:pt idx="5">
                  <c:v>60.100000000000087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3D-486D-B6AC-7332D475EEBC}"/>
            </c:ext>
          </c:extLst>
        </c:ser>
        <c:ser>
          <c:idx val="3"/>
          <c:order val="3"/>
          <c:tx>
            <c:strRef>
              <c:f>Waterfall!$L$9</c:f>
              <c:strCache>
                <c:ptCount val="1"/>
                <c:pt idx="0">
                  <c:v>Down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C-DE3D-486D-B6AC-7332D475EEBC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E-DE3D-486D-B6AC-7332D475EEBC}"/>
              </c:ext>
            </c:extLst>
          </c:dPt>
          <c:dLbls>
            <c:dLbl>
              <c:idx val="1"/>
              <c:layout>
                <c:manualLayout>
                  <c:x val="0"/>
                  <c:y val="6.3041765169424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3D-486D-B6AC-7332D475EEBC}"/>
                </c:ext>
              </c:extLst>
            </c:dLbl>
            <c:dLbl>
              <c:idx val="2"/>
              <c:layout>
                <c:manualLayout>
                  <c:x val="-1.8264837555842599E-3"/>
                  <c:y val="7.249802994483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3D-486D-B6AC-7332D475EEBC}"/>
                </c:ext>
              </c:extLst>
            </c:dLbl>
            <c:dLbl>
              <c:idx val="3"/>
              <c:layout>
                <c:manualLayout>
                  <c:x val="0"/>
                  <c:y val="5.3585500394010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3D-486D-B6AC-7332D475EEBC}"/>
                </c:ext>
              </c:extLst>
            </c:dLbl>
            <c:dLbl>
              <c:idx val="4"/>
              <c:layout>
                <c:manualLayout>
                  <c:x val="-6.6970297391499297E-17"/>
                  <c:y val="6.9345941686367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3D-486D-B6AC-7332D475EEBC}"/>
                </c:ext>
              </c:extLst>
            </c:dLbl>
            <c:dLbl>
              <c:idx val="5"/>
              <c:layout>
                <c:manualLayout>
                  <c:x val="-1.3394059478299899E-16"/>
                  <c:y val="5.043341213553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3D-486D-B6AC-7332D475EEBC}"/>
                </c:ext>
              </c:extLst>
            </c:dLbl>
            <c:dLbl>
              <c:idx val="6"/>
              <c:layout>
                <c:manualLayout>
                  <c:x val="1.8264837555842599E-3"/>
                  <c:y val="5.9529903675191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3D-486D-B6AC-7332D475EE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Waterfall!$G$10:$G$17</c:f>
              <c:strCache>
                <c:ptCount val="8"/>
                <c:pt idx="0">
                  <c:v>2016</c:v>
                </c:pt>
                <c:pt idx="1">
                  <c:v>-PY Churn</c:v>
                </c:pt>
                <c:pt idx="2">
                  <c:v>+PY New Impact</c:v>
                </c:pt>
                <c:pt idx="3">
                  <c:v>+PY Expansion</c:v>
                </c:pt>
                <c:pt idx="4">
                  <c:v>+CY New Biz</c:v>
                </c:pt>
                <c:pt idx="5">
                  <c:v>+CY Expansion</c:v>
                </c:pt>
                <c:pt idx="6">
                  <c:v>-CY Churn</c:v>
                </c:pt>
                <c:pt idx="7">
                  <c:v>2017</c:v>
                </c:pt>
              </c:strCache>
            </c:strRef>
          </c:cat>
          <c:val>
            <c:numRef>
              <c:f>Waterfall!$L$10:$L$17</c:f>
              <c:numCache>
                <c:formatCode>_(* #,##0_);_(* \(#,##0\);_(* "-"??_);_(@_)</c:formatCode>
                <c:ptCount val="8"/>
                <c:pt idx="1">
                  <c:v>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3D-486D-B6AC-7332D475E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6673376"/>
        <c:axId val="1919925200"/>
        <c:axId val="0"/>
      </c:bar3DChart>
      <c:catAx>
        <c:axId val="192667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19925200"/>
        <c:crosses val="autoZero"/>
        <c:auto val="1"/>
        <c:lblAlgn val="ctr"/>
        <c:lblOffset val="100"/>
        <c:noMultiLvlLbl val="0"/>
      </c:catAx>
      <c:valAx>
        <c:axId val="191992520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26673376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tx2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Recurring Revenue Waterfall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2017-2018</a:t>
            </a:r>
            <a:endParaRPr lang="en-US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Waterfall!$I$37</c:f>
              <c:strCache>
                <c:ptCount val="1"/>
                <c:pt idx="0">
                  <c:v>Ends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8856987903932E-2"/>
                  <c:y val="-0.28644961514642098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16-4E9F-97FD-78F20C2CA1B3}"/>
                </c:ext>
              </c:extLst>
            </c:dLbl>
            <c:dLbl>
              <c:idx val="6"/>
              <c:layout>
                <c:manualLayout>
                  <c:x val="9.1324187779212897E-3"/>
                  <c:y val="-0.38576779026217201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16-4E9F-97FD-78F20C2CA1B3}"/>
                </c:ext>
              </c:extLst>
            </c:dLbl>
            <c:dLbl>
              <c:idx val="7"/>
              <c:layout>
                <c:manualLayout>
                  <c:x val="1.0632642211589599E-2"/>
                  <c:y val="-0.365734524992465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16-4E9F-97FD-78F20C2CA1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Waterfall!$G$38:$G$45</c:f>
              <c:strCache>
                <c:ptCount val="8"/>
                <c:pt idx="0">
                  <c:v>2017</c:v>
                </c:pt>
                <c:pt idx="1">
                  <c:v>-PY Churn</c:v>
                </c:pt>
                <c:pt idx="2">
                  <c:v>+PY New Impact</c:v>
                </c:pt>
                <c:pt idx="3">
                  <c:v>+PY Expansion</c:v>
                </c:pt>
                <c:pt idx="4">
                  <c:v>+CY New Biz</c:v>
                </c:pt>
                <c:pt idx="5">
                  <c:v>+CY Expansion</c:v>
                </c:pt>
                <c:pt idx="6">
                  <c:v>-CY Churn</c:v>
                </c:pt>
                <c:pt idx="7">
                  <c:v>2018</c:v>
                </c:pt>
              </c:strCache>
            </c:strRef>
          </c:cat>
          <c:val>
            <c:numRef>
              <c:f>Waterfall!$I$38:$I$45</c:f>
              <c:numCache>
                <c:formatCode>_(* #,##0_);_(* \(#,##0\);_(* "-"??_);_(@_)</c:formatCode>
                <c:ptCount val="8"/>
                <c:pt idx="0">
                  <c:v>1465.9</c:v>
                </c:pt>
                <c:pt idx="7">
                  <c:v>2273.6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6-4E9F-97FD-78F20C2CA1B3}"/>
            </c:ext>
          </c:extLst>
        </c:ser>
        <c:ser>
          <c:idx val="1"/>
          <c:order val="1"/>
          <c:tx>
            <c:strRef>
              <c:f>Waterfall!$J$37</c:f>
              <c:strCache>
                <c:ptCount val="1"/>
                <c:pt idx="0">
                  <c:v>Blank</c:v>
                </c:pt>
              </c:strCache>
            </c:strRef>
          </c:tx>
          <c:spPr>
            <a:noFill/>
          </c:spPr>
          <c:invertIfNegative val="0"/>
          <c:cat>
            <c:strRef>
              <c:f>Waterfall!$G$38:$G$45</c:f>
              <c:strCache>
                <c:ptCount val="8"/>
                <c:pt idx="0">
                  <c:v>2017</c:v>
                </c:pt>
                <c:pt idx="1">
                  <c:v>-PY Churn</c:v>
                </c:pt>
                <c:pt idx="2">
                  <c:v>+PY New Impact</c:v>
                </c:pt>
                <c:pt idx="3">
                  <c:v>+PY Expansion</c:v>
                </c:pt>
                <c:pt idx="4">
                  <c:v>+CY New Biz</c:v>
                </c:pt>
                <c:pt idx="5">
                  <c:v>+CY Expansion</c:v>
                </c:pt>
                <c:pt idx="6">
                  <c:v>-CY Churn</c:v>
                </c:pt>
                <c:pt idx="7">
                  <c:v>2018</c:v>
                </c:pt>
              </c:strCache>
            </c:strRef>
          </c:cat>
          <c:val>
            <c:numRef>
              <c:f>Waterfall!$J$38:$J$45</c:f>
              <c:numCache>
                <c:formatCode>_(* #,##0_);_(* \(#,##0\);_(* "-"??_);_(@_)</c:formatCode>
                <c:ptCount val="8"/>
                <c:pt idx="1">
                  <c:v>1390.9</c:v>
                </c:pt>
                <c:pt idx="2">
                  <c:v>1390.9</c:v>
                </c:pt>
                <c:pt idx="3">
                  <c:v>1456.9</c:v>
                </c:pt>
                <c:pt idx="4">
                  <c:v>1506.0000000000002</c:v>
                </c:pt>
                <c:pt idx="5">
                  <c:v>2298</c:v>
                </c:pt>
                <c:pt idx="6">
                  <c:v>2273.6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6-4E9F-97FD-78F20C2CA1B3}"/>
            </c:ext>
          </c:extLst>
        </c:ser>
        <c:ser>
          <c:idx val="2"/>
          <c:order val="2"/>
          <c:tx>
            <c:strRef>
              <c:f>Waterfall!$K$37</c:f>
              <c:strCache>
                <c:ptCount val="1"/>
                <c:pt idx="0">
                  <c:v>Up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1"/>
              <c:layout>
                <c:manualLayout>
                  <c:x val="8.6486486486486505E-3"/>
                  <c:y val="-8.8888888888888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16-4E9F-97FD-78F20C2CA1B3}"/>
                </c:ext>
              </c:extLst>
            </c:dLbl>
            <c:dLbl>
              <c:idx val="2"/>
              <c:layout>
                <c:manualLayout>
                  <c:x val="8.6486486486486505E-3"/>
                  <c:y val="-7.6190476190476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16-4E9F-97FD-78F20C2CA1B3}"/>
                </c:ext>
              </c:extLst>
            </c:dLbl>
            <c:dLbl>
              <c:idx val="3"/>
              <c:layout>
                <c:manualLayout>
                  <c:x val="8.6486486486486505E-3"/>
                  <c:y val="-7.3015873015873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16-4E9F-97FD-78F20C2CA1B3}"/>
                </c:ext>
              </c:extLst>
            </c:dLbl>
            <c:dLbl>
              <c:idx val="4"/>
              <c:layout>
                <c:manualLayout>
                  <c:x val="8.6486486486486505E-3"/>
                  <c:y val="-0.180952380952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16-4E9F-97FD-78F20C2CA1B3}"/>
                </c:ext>
              </c:extLst>
            </c:dLbl>
            <c:dLbl>
              <c:idx val="5"/>
              <c:layout>
                <c:manualLayout>
                  <c:x val="7.2072072072072099E-3"/>
                  <c:y val="-7.6190476190476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16-4E9F-97FD-78F20C2CA1B3}"/>
                </c:ext>
              </c:extLst>
            </c:dLbl>
            <c:dLbl>
              <c:idx val="6"/>
              <c:layout>
                <c:manualLayout>
                  <c:x val="8.6486486486486505E-3"/>
                  <c:y val="-8.5714285714285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16-4E9F-97FD-78F20C2CA1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Waterfall!$G$38:$G$45</c:f>
              <c:strCache>
                <c:ptCount val="8"/>
                <c:pt idx="0">
                  <c:v>2017</c:v>
                </c:pt>
                <c:pt idx="1">
                  <c:v>-PY Churn</c:v>
                </c:pt>
                <c:pt idx="2">
                  <c:v>+PY New Impact</c:v>
                </c:pt>
                <c:pt idx="3">
                  <c:v>+PY Expansion</c:v>
                </c:pt>
                <c:pt idx="4">
                  <c:v>+CY New Biz</c:v>
                </c:pt>
                <c:pt idx="5">
                  <c:v>+CY Expansion</c:v>
                </c:pt>
                <c:pt idx="6">
                  <c:v>-CY Churn</c:v>
                </c:pt>
                <c:pt idx="7">
                  <c:v>2018</c:v>
                </c:pt>
              </c:strCache>
            </c:strRef>
          </c:cat>
          <c:val>
            <c:numRef>
              <c:f>Waterfall!$K$38:$K$45</c:f>
              <c:numCache>
                <c:formatCode>_(* #,##0_);_(* \(#,##0\);_(* "-"??_);_(@_)</c:formatCode>
                <c:ptCount val="8"/>
                <c:pt idx="1">
                  <c:v>0</c:v>
                </c:pt>
                <c:pt idx="2">
                  <c:v>66</c:v>
                </c:pt>
                <c:pt idx="3">
                  <c:v>49.100000000000072</c:v>
                </c:pt>
                <c:pt idx="4">
                  <c:v>792</c:v>
                </c:pt>
                <c:pt idx="5">
                  <c:v>60.600000000000087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16-4E9F-97FD-78F20C2CA1B3}"/>
            </c:ext>
          </c:extLst>
        </c:ser>
        <c:ser>
          <c:idx val="3"/>
          <c:order val="3"/>
          <c:tx>
            <c:strRef>
              <c:f>Waterfall!$L$37</c:f>
              <c:strCache>
                <c:ptCount val="1"/>
                <c:pt idx="0">
                  <c:v>Down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AF16-4E9F-97FD-78F20C2CA1B3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F-AF16-4E9F-97FD-78F20C2CA1B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AF16-4E9F-97FD-78F20C2CA1B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F16-4E9F-97FD-78F20C2CA1B3}"/>
              </c:ext>
            </c:extLst>
          </c:dPt>
          <c:dLbls>
            <c:dLbl>
              <c:idx val="1"/>
              <c:layout>
                <c:manualLayout>
                  <c:x val="-2.8828828828828799E-3"/>
                  <c:y val="5.0793650793650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16-4E9F-97FD-78F20C2CA1B3}"/>
                </c:ext>
              </c:extLst>
            </c:dLbl>
            <c:dLbl>
              <c:idx val="2"/>
              <c:layout>
                <c:manualLayout>
                  <c:x val="4.3243243243243201E-3"/>
                  <c:y val="5.7142857142857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16-4E9F-97FD-78F20C2CA1B3}"/>
                </c:ext>
              </c:extLst>
            </c:dLbl>
            <c:dLbl>
              <c:idx val="3"/>
              <c:layout>
                <c:manualLayout>
                  <c:x val="4.3243243243243201E-3"/>
                  <c:y val="4.76190476190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16-4E9F-97FD-78F20C2CA1B3}"/>
                </c:ext>
              </c:extLst>
            </c:dLbl>
            <c:dLbl>
              <c:idx val="4"/>
              <c:layout>
                <c:manualLayout>
                  <c:x val="4.3243243243243201E-3"/>
                  <c:y val="0.257142857142857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16-4E9F-97FD-78F20C2CA1B3}"/>
                </c:ext>
              </c:extLst>
            </c:dLbl>
            <c:dLbl>
              <c:idx val="5"/>
              <c:layout>
                <c:manualLayout>
                  <c:x val="4.3243243243242203E-3"/>
                  <c:y val="6.3492063492063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16-4E9F-97FD-78F20C2CA1B3}"/>
                </c:ext>
              </c:extLst>
            </c:dLbl>
            <c:dLbl>
              <c:idx val="6"/>
              <c:layout>
                <c:manualLayout>
                  <c:x val="-2.88288288288299E-3"/>
                  <c:y val="6.3492063492063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16-4E9F-97FD-78F20C2CA1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Waterfall!$G$38:$G$45</c:f>
              <c:strCache>
                <c:ptCount val="8"/>
                <c:pt idx="0">
                  <c:v>2017</c:v>
                </c:pt>
                <c:pt idx="1">
                  <c:v>-PY Churn</c:v>
                </c:pt>
                <c:pt idx="2">
                  <c:v>+PY New Impact</c:v>
                </c:pt>
                <c:pt idx="3">
                  <c:v>+PY Expansion</c:v>
                </c:pt>
                <c:pt idx="4">
                  <c:v>+CY New Biz</c:v>
                </c:pt>
                <c:pt idx="5">
                  <c:v>+CY Expansion</c:v>
                </c:pt>
                <c:pt idx="6">
                  <c:v>-CY Churn</c:v>
                </c:pt>
                <c:pt idx="7">
                  <c:v>2018</c:v>
                </c:pt>
              </c:strCache>
            </c:strRef>
          </c:cat>
          <c:val>
            <c:numRef>
              <c:f>Waterfall!$L$38:$L$45</c:f>
              <c:numCache>
                <c:formatCode>_(* #,##0_);_(* \(#,##0\);_(* "-"??_);_(@_)</c:formatCode>
                <c:ptCount val="8"/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F16-4E9F-97FD-78F20C2CA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9984848"/>
        <c:axId val="1930718448"/>
        <c:axId val="0"/>
      </c:bar3DChart>
      <c:catAx>
        <c:axId val="1919984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30718448"/>
        <c:crosses val="autoZero"/>
        <c:auto val="1"/>
        <c:lblAlgn val="ctr"/>
        <c:lblOffset val="100"/>
        <c:noMultiLvlLbl val="0"/>
      </c:catAx>
      <c:valAx>
        <c:axId val="19307184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1998484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tx2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MRR INFLOW/OUTFLOW</a:t>
            </a:r>
          </a:p>
        </c:rich>
      </c:tx>
      <c:layout>
        <c:manualLayout>
          <c:xMode val="edge"/>
          <c:yMode val="edge"/>
          <c:x val="0.39874631461856402"/>
          <c:y val="3.271263048830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405128205128"/>
          <c:y val="0.166249654648432"/>
          <c:w val="0.79033760683760701"/>
          <c:h val="0.52282341045724601"/>
        </c:manualLayout>
      </c:layout>
      <c:barChart>
        <c:barDir val="col"/>
        <c:grouping val="stacked"/>
        <c:varyColors val="0"/>
        <c:ser>
          <c:idx val="2"/>
          <c:order val="0"/>
          <c:tx>
            <c:v>New MRR from new customers</c:v>
          </c:tx>
          <c:invertIfNegative val="0"/>
          <c:cat>
            <c:numRef>
              <c:f>Revenue!$B$8:$AR$8</c:f>
              <c:numCache>
                <c:formatCode>[$-409]mmm\-yy;@</c:formatCode>
                <c:ptCount val="4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</c:numCache>
            </c:numRef>
          </c:cat>
          <c:val>
            <c:numRef>
              <c:f>Revenue!$B$33:$AR$33</c:f>
              <c:numCache>
                <c:formatCode>_("$"* #,##0_);_("$"* \(#,##0\);_("$"* "-"??_);_(@_)</c:formatCode>
                <c:ptCount val="43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2000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12000</c:v>
                </c:pt>
                <c:pt idx="34">
                  <c:v>12000</c:v>
                </c:pt>
                <c:pt idx="35">
                  <c:v>12000</c:v>
                </c:pt>
                <c:pt idx="36">
                  <c:v>12000</c:v>
                </c:pt>
                <c:pt idx="37">
                  <c:v>12000</c:v>
                </c:pt>
                <c:pt idx="38">
                  <c:v>12000</c:v>
                </c:pt>
                <c:pt idx="39">
                  <c:v>12000</c:v>
                </c:pt>
                <c:pt idx="40">
                  <c:v>12000</c:v>
                </c:pt>
                <c:pt idx="41">
                  <c:v>12000</c:v>
                </c:pt>
                <c:pt idx="42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4-4309-AC01-4BBDCFCFEE05}"/>
            </c:ext>
          </c:extLst>
        </c:ser>
        <c:ser>
          <c:idx val="3"/>
          <c:order val="1"/>
          <c:tx>
            <c:v>Net Expansion MRR</c:v>
          </c:tx>
          <c:spPr>
            <a:solidFill>
              <a:srgbClr val="00B050"/>
            </a:solidFill>
          </c:spPr>
          <c:invertIfNegative val="0"/>
          <c:cat>
            <c:numRef>
              <c:f>Revenue!$B$8:$AR$8</c:f>
              <c:numCache>
                <c:formatCode>[$-409]mmm\-yy;@</c:formatCode>
                <c:ptCount val="4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</c:numCache>
            </c:numRef>
          </c:cat>
          <c:val>
            <c:numRef>
              <c:f>Revenue!$B$34:$AR$34</c:f>
              <c:numCache>
                <c:formatCode>_("$"* #,##0_);_("$"* \(#,##0\);_("$"* "-"??_);_(@_)</c:formatCode>
                <c:ptCount val="43"/>
                <c:pt idx="0">
                  <c:v>700.00000000000102</c:v>
                </c:pt>
                <c:pt idx="1">
                  <c:v>700.00000000000102</c:v>
                </c:pt>
                <c:pt idx="2">
                  <c:v>700.00000000000102</c:v>
                </c:pt>
                <c:pt idx="3">
                  <c:v>700.00000000000102</c:v>
                </c:pt>
                <c:pt idx="4">
                  <c:v>700.00000000000102</c:v>
                </c:pt>
                <c:pt idx="5">
                  <c:v>700.00000000000102</c:v>
                </c:pt>
                <c:pt idx="6">
                  <c:v>700.00000000000102</c:v>
                </c:pt>
                <c:pt idx="7">
                  <c:v>700.00000000000102</c:v>
                </c:pt>
                <c:pt idx="8">
                  <c:v>700.00000000000102</c:v>
                </c:pt>
                <c:pt idx="9">
                  <c:v>700.00000000000102</c:v>
                </c:pt>
                <c:pt idx="10">
                  <c:v>700.00000000000102</c:v>
                </c:pt>
                <c:pt idx="11">
                  <c:v>700.00000000000102</c:v>
                </c:pt>
                <c:pt idx="12">
                  <c:v>700.00000000000102</c:v>
                </c:pt>
                <c:pt idx="13">
                  <c:v>700.00000000000102</c:v>
                </c:pt>
                <c:pt idx="14">
                  <c:v>700.00000000000102</c:v>
                </c:pt>
                <c:pt idx="15">
                  <c:v>900.00000000000136</c:v>
                </c:pt>
                <c:pt idx="16">
                  <c:v>900.00000000000136</c:v>
                </c:pt>
                <c:pt idx="17">
                  <c:v>1000.0000000000015</c:v>
                </c:pt>
                <c:pt idx="18">
                  <c:v>700.00000000000102</c:v>
                </c:pt>
                <c:pt idx="19">
                  <c:v>700.00000000000102</c:v>
                </c:pt>
                <c:pt idx="20">
                  <c:v>700.00000000000102</c:v>
                </c:pt>
                <c:pt idx="21">
                  <c:v>700.00000000000102</c:v>
                </c:pt>
                <c:pt idx="22">
                  <c:v>700.00000000000102</c:v>
                </c:pt>
                <c:pt idx="23">
                  <c:v>700.00000000000102</c:v>
                </c:pt>
                <c:pt idx="24">
                  <c:v>800.00000000000125</c:v>
                </c:pt>
                <c:pt idx="25">
                  <c:v>700.00000000000102</c:v>
                </c:pt>
                <c:pt idx="26">
                  <c:v>700.00000000000102</c:v>
                </c:pt>
                <c:pt idx="27">
                  <c:v>900.00000000000136</c:v>
                </c:pt>
                <c:pt idx="28">
                  <c:v>900.00000000000136</c:v>
                </c:pt>
                <c:pt idx="29">
                  <c:v>900.00000000000136</c:v>
                </c:pt>
                <c:pt idx="30">
                  <c:v>700.00000000000102</c:v>
                </c:pt>
                <c:pt idx="31">
                  <c:v>700.00000000000102</c:v>
                </c:pt>
                <c:pt idx="32">
                  <c:v>700.00000000000102</c:v>
                </c:pt>
                <c:pt idx="33">
                  <c:v>700.00000000000102</c:v>
                </c:pt>
                <c:pt idx="34">
                  <c:v>700.00000000000102</c:v>
                </c:pt>
                <c:pt idx="35">
                  <c:v>700.00000000000102</c:v>
                </c:pt>
                <c:pt idx="36">
                  <c:v>1500.0000000000025</c:v>
                </c:pt>
                <c:pt idx="37">
                  <c:v>1400.000000000002</c:v>
                </c:pt>
                <c:pt idx="38">
                  <c:v>1400.000000000002</c:v>
                </c:pt>
                <c:pt idx="39">
                  <c:v>1600.0000000000025</c:v>
                </c:pt>
                <c:pt idx="40">
                  <c:v>1600.0000000000025</c:v>
                </c:pt>
                <c:pt idx="41">
                  <c:v>1600.0000000000025</c:v>
                </c:pt>
                <c:pt idx="42">
                  <c:v>1400.000000000002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4-4309-AC01-4BBDCFCFEE05}"/>
            </c:ext>
          </c:extLst>
        </c:ser>
        <c:ser>
          <c:idx val="1"/>
          <c:order val="2"/>
          <c:tx>
            <c:v>Churn MRR</c:v>
          </c:tx>
          <c:spPr>
            <a:solidFill>
              <a:srgbClr val="FF0000"/>
            </a:solidFill>
          </c:spPr>
          <c:invertIfNegative val="0"/>
          <c:cat>
            <c:numRef>
              <c:f>Revenue!$B$8:$AR$8</c:f>
              <c:numCache>
                <c:formatCode>[$-409]mmm\-yy;@</c:formatCode>
                <c:ptCount val="4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</c:numCache>
            </c:numRef>
          </c:cat>
          <c:val>
            <c:numRef>
              <c:f>Revenue!$B$35:$AR$35</c:f>
              <c:numCache>
                <c:formatCode>_("$"* #,##0_);_("$"* \(#,##0\);_("$"* "-"??_);_(@_)</c:formatCode>
                <c:ptCount val="43"/>
                <c:pt idx="0">
                  <c:v>-1000</c:v>
                </c:pt>
                <c:pt idx="1">
                  <c:v>-1000</c:v>
                </c:pt>
                <c:pt idx="2">
                  <c:v>-1000</c:v>
                </c:pt>
                <c:pt idx="3">
                  <c:v>-1000</c:v>
                </c:pt>
                <c:pt idx="4">
                  <c:v>-1000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-1000</c:v>
                </c:pt>
                <c:pt idx="10">
                  <c:v>-1000</c:v>
                </c:pt>
                <c:pt idx="11">
                  <c:v>-1000</c:v>
                </c:pt>
                <c:pt idx="12">
                  <c:v>-1000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-2000</c:v>
                </c:pt>
                <c:pt idx="17">
                  <c:v>-2000</c:v>
                </c:pt>
                <c:pt idx="18">
                  <c:v>-1000</c:v>
                </c:pt>
                <c:pt idx="19">
                  <c:v>-1000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-1000</c:v>
                </c:pt>
                <c:pt idx="25">
                  <c:v>-1000</c:v>
                </c:pt>
                <c:pt idx="26">
                  <c:v>-1000</c:v>
                </c:pt>
                <c:pt idx="27">
                  <c:v>-1000</c:v>
                </c:pt>
                <c:pt idx="28">
                  <c:v>-1000</c:v>
                </c:pt>
                <c:pt idx="29">
                  <c:v>-2000</c:v>
                </c:pt>
                <c:pt idx="30">
                  <c:v>-1000</c:v>
                </c:pt>
                <c:pt idx="31">
                  <c:v>-1000</c:v>
                </c:pt>
                <c:pt idx="32">
                  <c:v>-1000</c:v>
                </c:pt>
                <c:pt idx="33">
                  <c:v>-1000</c:v>
                </c:pt>
                <c:pt idx="34">
                  <c:v>-1000</c:v>
                </c:pt>
                <c:pt idx="35">
                  <c:v>-1000</c:v>
                </c:pt>
                <c:pt idx="36">
                  <c:v>-3000</c:v>
                </c:pt>
                <c:pt idx="37">
                  <c:v>-3000</c:v>
                </c:pt>
                <c:pt idx="38">
                  <c:v>-3000</c:v>
                </c:pt>
                <c:pt idx="39">
                  <c:v>-3000</c:v>
                </c:pt>
                <c:pt idx="40">
                  <c:v>-3000</c:v>
                </c:pt>
                <c:pt idx="41">
                  <c:v>-3000</c:v>
                </c:pt>
                <c:pt idx="42">
                  <c:v>-3000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94-4309-AC01-4BBDCFCFE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7930080"/>
        <c:axId val="1931925888"/>
      </c:barChart>
      <c:lineChart>
        <c:grouping val="standard"/>
        <c:varyColors val="0"/>
        <c:ser>
          <c:idx val="4"/>
          <c:order val="3"/>
          <c:tx>
            <c:v>Net new MRR</c:v>
          </c:tx>
          <c:marker>
            <c:symbol val="none"/>
          </c:marker>
          <c:cat>
            <c:numRef>
              <c:f>Revenue!$B$8:$AR$8</c:f>
              <c:numCache>
                <c:formatCode>[$-409]mmm\-yy;@</c:formatCode>
                <c:ptCount val="43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</c:numCache>
            </c:numRef>
          </c:cat>
          <c:val>
            <c:numRef>
              <c:f>Revenue!$B$43:$AR$43</c:f>
              <c:numCache>
                <c:formatCode>_("$"* #,##0_);_("$"* \(#,##0\);_("$"* "-"??_);_(@_)</c:formatCode>
                <c:ptCount val="43"/>
                <c:pt idx="0">
                  <c:v>700.00000000000091</c:v>
                </c:pt>
                <c:pt idx="1">
                  <c:v>700.00000000000091</c:v>
                </c:pt>
                <c:pt idx="2">
                  <c:v>700.00000000000091</c:v>
                </c:pt>
                <c:pt idx="3">
                  <c:v>2700.0000000000009</c:v>
                </c:pt>
                <c:pt idx="4">
                  <c:v>3700.0000000000009</c:v>
                </c:pt>
                <c:pt idx="5">
                  <c:v>4700.0000000000009</c:v>
                </c:pt>
                <c:pt idx="6">
                  <c:v>700.00000000000091</c:v>
                </c:pt>
                <c:pt idx="7">
                  <c:v>700.00000000000091</c:v>
                </c:pt>
                <c:pt idx="8">
                  <c:v>700.00000000000091</c:v>
                </c:pt>
                <c:pt idx="9">
                  <c:v>700.00000000000091</c:v>
                </c:pt>
                <c:pt idx="10">
                  <c:v>700.00000000000091</c:v>
                </c:pt>
                <c:pt idx="11">
                  <c:v>700.00000000000091</c:v>
                </c:pt>
                <c:pt idx="12">
                  <c:v>1700.0000000000009</c:v>
                </c:pt>
                <c:pt idx="13">
                  <c:v>700.00000000000091</c:v>
                </c:pt>
                <c:pt idx="14">
                  <c:v>700.00000000000091</c:v>
                </c:pt>
                <c:pt idx="15">
                  <c:v>900.00000000000136</c:v>
                </c:pt>
                <c:pt idx="16">
                  <c:v>-99.999999999998636</c:v>
                </c:pt>
                <c:pt idx="17">
                  <c:v>0</c:v>
                </c:pt>
                <c:pt idx="18">
                  <c:v>700.00000000000091</c:v>
                </c:pt>
                <c:pt idx="19">
                  <c:v>700.00000000000091</c:v>
                </c:pt>
                <c:pt idx="20">
                  <c:v>700.00000000000091</c:v>
                </c:pt>
                <c:pt idx="21">
                  <c:v>700.00000000000091</c:v>
                </c:pt>
                <c:pt idx="22">
                  <c:v>700.00000000000091</c:v>
                </c:pt>
                <c:pt idx="23">
                  <c:v>700.00000000000091</c:v>
                </c:pt>
                <c:pt idx="24">
                  <c:v>9800.0000000000018</c:v>
                </c:pt>
                <c:pt idx="25">
                  <c:v>9700.0000000000018</c:v>
                </c:pt>
                <c:pt idx="26">
                  <c:v>9700.0000000000018</c:v>
                </c:pt>
                <c:pt idx="27">
                  <c:v>9900.0000000000018</c:v>
                </c:pt>
                <c:pt idx="28">
                  <c:v>9900.0000000000018</c:v>
                </c:pt>
                <c:pt idx="29">
                  <c:v>8900.0000000000018</c:v>
                </c:pt>
                <c:pt idx="30">
                  <c:v>9700.0000000000018</c:v>
                </c:pt>
                <c:pt idx="31">
                  <c:v>9700.0000000000018</c:v>
                </c:pt>
                <c:pt idx="32">
                  <c:v>9700.0000000000018</c:v>
                </c:pt>
                <c:pt idx="33">
                  <c:v>11700.000000000002</c:v>
                </c:pt>
                <c:pt idx="34">
                  <c:v>11700.000000000002</c:v>
                </c:pt>
                <c:pt idx="35">
                  <c:v>11700.000000000002</c:v>
                </c:pt>
                <c:pt idx="36">
                  <c:v>10500.000000000002</c:v>
                </c:pt>
                <c:pt idx="37">
                  <c:v>10400.000000000002</c:v>
                </c:pt>
                <c:pt idx="38">
                  <c:v>10400.000000000002</c:v>
                </c:pt>
                <c:pt idx="39">
                  <c:v>10600.000000000002</c:v>
                </c:pt>
                <c:pt idx="40">
                  <c:v>10600.000000000002</c:v>
                </c:pt>
                <c:pt idx="41">
                  <c:v>10600.000000000002</c:v>
                </c:pt>
                <c:pt idx="42">
                  <c:v>12400.000000000002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94-4309-AC01-4BBDCFCFE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930080"/>
        <c:axId val="1931925888"/>
      </c:lineChart>
      <c:dateAx>
        <c:axId val="19379300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low"/>
        <c:crossAx val="1931925888"/>
        <c:crosses val="autoZero"/>
        <c:auto val="1"/>
        <c:lblOffset val="100"/>
        <c:baseTimeUnit val="months"/>
      </c:dateAx>
      <c:valAx>
        <c:axId val="1931925888"/>
        <c:scaling>
          <c:orientation val="minMax"/>
        </c:scaling>
        <c:delete val="0"/>
        <c:axPos val="l"/>
        <c:majorGridlines/>
        <c:numFmt formatCode="[$$-409]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937930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912839705773499"/>
          <c:y val="0.83871926248580597"/>
          <c:w val="0.77197396514699002"/>
          <c:h val="0.12664422722172899"/>
        </c:manualLayout>
      </c:layout>
      <c:overlay val="1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12700" cmpd="sng">
      <a:solidFill>
        <a:schemeClr val="bg2"/>
      </a:solidFill>
    </a:ln>
    <a:effectLst/>
  </c:spPr>
  <c:txPr>
    <a:bodyPr/>
    <a:lstStyle/>
    <a:p>
      <a:pPr>
        <a:defRPr>
          <a:latin typeface="+mn-lt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Customers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Revenue!$A$12</c:f>
              <c:strCache>
                <c:ptCount val="1"/>
                <c:pt idx="0">
                  <c:v>+New Customers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Revenue!$B$8:$AW$8</c:f>
              <c:numCache>
                <c:formatCode>[$-409]mmm\-yy;@</c:formatCode>
                <c:ptCount val="48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</c:numCache>
            </c:numRef>
          </c:cat>
          <c:val>
            <c:numRef>
              <c:f>Revenue!$B$12:$AW$12</c:f>
              <c:numCache>
                <c:formatCode>_(* #,##0_);_(* \(#,##0\);_(* "-"??_);_(@_)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3-4E1F-92E7-77C771AA5F57}"/>
            </c:ext>
          </c:extLst>
        </c:ser>
        <c:ser>
          <c:idx val="1"/>
          <c:order val="1"/>
          <c:tx>
            <c:strRef>
              <c:f>Revenue!$A$13</c:f>
              <c:strCache>
                <c:ptCount val="1"/>
                <c:pt idx="0">
                  <c:v>+Lost Customers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Revenue!$B$8:$AW$8</c:f>
              <c:numCache>
                <c:formatCode>[$-409]mmm\-yy;@</c:formatCode>
                <c:ptCount val="48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</c:numCache>
            </c:numRef>
          </c:cat>
          <c:val>
            <c:numRef>
              <c:f>Revenue!$B$13:$AW$13</c:f>
              <c:numCache>
                <c:formatCode>_(* #,##0_);_(* \(#,##0\);_(* "-"??_);_(@_)</c:formatCode>
                <c:ptCount val="4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-2</c:v>
                </c:pt>
                <c:pt idx="17">
                  <c:v>-2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-2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-3</c:v>
                </c:pt>
                <c:pt idx="37">
                  <c:v>-3</c:v>
                </c:pt>
                <c:pt idx="38">
                  <c:v>-3</c:v>
                </c:pt>
                <c:pt idx="39">
                  <c:v>-3</c:v>
                </c:pt>
                <c:pt idx="40">
                  <c:v>-3</c:v>
                </c:pt>
                <c:pt idx="41">
                  <c:v>-3</c:v>
                </c:pt>
                <c:pt idx="42">
                  <c:v>-3</c:v>
                </c:pt>
                <c:pt idx="43">
                  <c:v>-3</c:v>
                </c:pt>
                <c:pt idx="44">
                  <c:v>-3</c:v>
                </c:pt>
                <c:pt idx="45">
                  <c:v>-3</c:v>
                </c:pt>
                <c:pt idx="46">
                  <c:v>-3</c:v>
                </c:pt>
                <c:pt idx="47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E3-4E1F-92E7-77C771AA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9009664"/>
        <c:axId val="1929668624"/>
      </c:barChart>
      <c:lineChart>
        <c:grouping val="standard"/>
        <c:varyColors val="0"/>
        <c:ser>
          <c:idx val="2"/>
          <c:order val="2"/>
          <c:tx>
            <c:strRef>
              <c:f>Revenue!$A$14</c:f>
              <c:strCache>
                <c:ptCount val="1"/>
                <c:pt idx="0">
                  <c:v>=Customer EB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Revenue!$B$14:$AW$14</c:f>
              <c:numCache>
                <c:formatCode>_(* #,##0_);_(* \(#,##0\);_(* "-"??_);_(@_)</c:formatCode>
                <c:ptCount val="4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102</c:v>
                </c:pt>
                <c:pt idx="4">
                  <c:v>105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109</c:v>
                </c:pt>
                <c:pt idx="17">
                  <c:v>108</c:v>
                </c:pt>
                <c:pt idx="18">
                  <c:v>108</c:v>
                </c:pt>
                <c:pt idx="19">
                  <c:v>108</c:v>
                </c:pt>
                <c:pt idx="20">
                  <c:v>108</c:v>
                </c:pt>
                <c:pt idx="21">
                  <c:v>108</c:v>
                </c:pt>
                <c:pt idx="22">
                  <c:v>108</c:v>
                </c:pt>
                <c:pt idx="23">
                  <c:v>108</c:v>
                </c:pt>
                <c:pt idx="24">
                  <c:v>117</c:v>
                </c:pt>
                <c:pt idx="25">
                  <c:v>126</c:v>
                </c:pt>
                <c:pt idx="26">
                  <c:v>135</c:v>
                </c:pt>
                <c:pt idx="27">
                  <c:v>144</c:v>
                </c:pt>
                <c:pt idx="28">
                  <c:v>153</c:v>
                </c:pt>
                <c:pt idx="29">
                  <c:v>161</c:v>
                </c:pt>
                <c:pt idx="30">
                  <c:v>170</c:v>
                </c:pt>
                <c:pt idx="31">
                  <c:v>179</c:v>
                </c:pt>
                <c:pt idx="32">
                  <c:v>188</c:v>
                </c:pt>
                <c:pt idx="33">
                  <c:v>199</c:v>
                </c:pt>
                <c:pt idx="34">
                  <c:v>210</c:v>
                </c:pt>
                <c:pt idx="35">
                  <c:v>221</c:v>
                </c:pt>
                <c:pt idx="36">
                  <c:v>230</c:v>
                </c:pt>
                <c:pt idx="37">
                  <c:v>239</c:v>
                </c:pt>
                <c:pt idx="38">
                  <c:v>248</c:v>
                </c:pt>
                <c:pt idx="39">
                  <c:v>257</c:v>
                </c:pt>
                <c:pt idx="40">
                  <c:v>266</c:v>
                </c:pt>
                <c:pt idx="41">
                  <c:v>275</c:v>
                </c:pt>
                <c:pt idx="42">
                  <c:v>286</c:v>
                </c:pt>
                <c:pt idx="43">
                  <c:v>297</c:v>
                </c:pt>
                <c:pt idx="44">
                  <c:v>308</c:v>
                </c:pt>
                <c:pt idx="45">
                  <c:v>319</c:v>
                </c:pt>
                <c:pt idx="46">
                  <c:v>330</c:v>
                </c:pt>
                <c:pt idx="47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E3-4E1F-92E7-77C771AA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138256"/>
        <c:axId val="1933787584"/>
      </c:lineChart>
      <c:dateAx>
        <c:axId val="187900966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668624"/>
        <c:crosses val="autoZero"/>
        <c:auto val="1"/>
        <c:lblOffset val="100"/>
        <c:baseTimeUnit val="months"/>
      </c:dateAx>
      <c:valAx>
        <c:axId val="192966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009664"/>
        <c:crosses val="autoZero"/>
        <c:crossBetween val="between"/>
      </c:valAx>
      <c:valAx>
        <c:axId val="1933787584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138256"/>
        <c:crosses val="max"/>
        <c:crossBetween val="between"/>
      </c:valAx>
      <c:catAx>
        <c:axId val="1866138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33787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Services Backlog in Months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Revenue!$A$56</c:f>
              <c:strCache>
                <c:ptCount val="1"/>
                <c:pt idx="0">
                  <c:v>Months of Backlog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Revenue!$B$8:$AW$8</c:f>
              <c:numCache>
                <c:formatCode>[$-409]mmm\-yy;@</c:formatCode>
                <c:ptCount val="48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</c:numCache>
            </c:numRef>
          </c:cat>
          <c:val>
            <c:numRef>
              <c:f>Revenue!$B$56:$AW$56</c:f>
              <c:numCache>
                <c:formatCode>_(* #,##0_);_(* \(#,##0\);_(* "-"??_);_(@_)</c:formatCode>
                <c:ptCount val="48"/>
                <c:pt idx="0">
                  <c:v>0.6</c:v>
                </c:pt>
                <c:pt idx="1">
                  <c:v>1.2</c:v>
                </c:pt>
                <c:pt idx="2">
                  <c:v>1.8</c:v>
                </c:pt>
                <c:pt idx="3">
                  <c:v>5.6</c:v>
                </c:pt>
                <c:pt idx="4">
                  <c:v>11</c:v>
                </c:pt>
                <c:pt idx="5">
                  <c:v>18</c:v>
                </c:pt>
                <c:pt idx="6">
                  <c:v>18.600000000000001</c:v>
                </c:pt>
                <c:pt idx="7">
                  <c:v>19.2</c:v>
                </c:pt>
                <c:pt idx="8">
                  <c:v>19.8</c:v>
                </c:pt>
                <c:pt idx="9">
                  <c:v>20.399999999999999</c:v>
                </c:pt>
                <c:pt idx="10">
                  <c:v>21</c:v>
                </c:pt>
                <c:pt idx="11">
                  <c:v>10.3</c:v>
                </c:pt>
                <c:pt idx="12">
                  <c:v>10.9</c:v>
                </c:pt>
                <c:pt idx="13">
                  <c:v>10.7</c:v>
                </c:pt>
                <c:pt idx="14">
                  <c:v>6.666666666666667</c:v>
                </c:pt>
                <c:pt idx="15">
                  <c:v>4.4000000000000004</c:v>
                </c:pt>
                <c:pt idx="16">
                  <c:v>3.8</c:v>
                </c:pt>
                <c:pt idx="17">
                  <c:v>2.36</c:v>
                </c:pt>
                <c:pt idx="18">
                  <c:v>1.68</c:v>
                </c:pt>
                <c:pt idx="19">
                  <c:v>0.66666666666666663</c:v>
                </c:pt>
                <c:pt idx="20">
                  <c:v>1.6</c:v>
                </c:pt>
                <c:pt idx="21">
                  <c:v>0.6</c:v>
                </c:pt>
                <c:pt idx="22">
                  <c:v>1.4222222222222223</c:v>
                </c:pt>
                <c:pt idx="23">
                  <c:v>0.44</c:v>
                </c:pt>
                <c:pt idx="24">
                  <c:v>1.04</c:v>
                </c:pt>
                <c:pt idx="25">
                  <c:v>1.64</c:v>
                </c:pt>
                <c:pt idx="26">
                  <c:v>2.2400000000000002</c:v>
                </c:pt>
                <c:pt idx="27">
                  <c:v>2.84</c:v>
                </c:pt>
                <c:pt idx="28">
                  <c:v>3.44</c:v>
                </c:pt>
                <c:pt idx="29">
                  <c:v>4.04</c:v>
                </c:pt>
                <c:pt idx="30">
                  <c:v>4.6399999999999997</c:v>
                </c:pt>
                <c:pt idx="31">
                  <c:v>5.24</c:v>
                </c:pt>
                <c:pt idx="32">
                  <c:v>5.84</c:v>
                </c:pt>
                <c:pt idx="33">
                  <c:v>6.76</c:v>
                </c:pt>
                <c:pt idx="34">
                  <c:v>7.68</c:v>
                </c:pt>
                <c:pt idx="35">
                  <c:v>8.6</c:v>
                </c:pt>
                <c:pt idx="36">
                  <c:v>9.52</c:v>
                </c:pt>
                <c:pt idx="37">
                  <c:v>10.44</c:v>
                </c:pt>
                <c:pt idx="38">
                  <c:v>11.36</c:v>
                </c:pt>
                <c:pt idx="39">
                  <c:v>12.28</c:v>
                </c:pt>
                <c:pt idx="40">
                  <c:v>13.2</c:v>
                </c:pt>
                <c:pt idx="41">
                  <c:v>14.12</c:v>
                </c:pt>
                <c:pt idx="42">
                  <c:v>15.36</c:v>
                </c:pt>
                <c:pt idx="43">
                  <c:v>16.600000000000001</c:v>
                </c:pt>
                <c:pt idx="44">
                  <c:v>17.84</c:v>
                </c:pt>
                <c:pt idx="45">
                  <c:v>19.079999999999998</c:v>
                </c:pt>
                <c:pt idx="46">
                  <c:v>20.32</c:v>
                </c:pt>
                <c:pt idx="47">
                  <c:v>21.56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9-4683-BBBA-4A2B0865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6703600"/>
        <c:axId val="1921114320"/>
      </c:barChart>
      <c:lineChart>
        <c:grouping val="standard"/>
        <c:varyColors val="0"/>
        <c:ser>
          <c:idx val="1"/>
          <c:order val="1"/>
          <c:tx>
            <c:strRef>
              <c:f>Revenue!$A$58</c:f>
              <c:strCache>
                <c:ptCount val="1"/>
                <c:pt idx="0">
                  <c:v>Billable Heads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Revenue!$B$58:$AW$58</c:f>
              <c:numCache>
                <c:formatCode>_(* #,##0_);_(* \(#,##0\);_(* "-"??_);_(@_)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9-4683-BBBA-4A2B0865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300544"/>
        <c:axId val="1935809184"/>
      </c:lineChart>
      <c:dateAx>
        <c:axId val="180670360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1114320"/>
        <c:crosses val="autoZero"/>
        <c:auto val="1"/>
        <c:lblOffset val="100"/>
        <c:baseTimeUnit val="months"/>
      </c:dateAx>
      <c:valAx>
        <c:axId val="192111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6703600"/>
        <c:crosses val="autoZero"/>
        <c:crossBetween val="between"/>
      </c:valAx>
      <c:valAx>
        <c:axId val="1935809184"/>
        <c:scaling>
          <c:orientation val="minMax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300544"/>
        <c:crosses val="max"/>
        <c:crossBetween val="between"/>
      </c:valAx>
      <c:catAx>
        <c:axId val="1919300544"/>
        <c:scaling>
          <c:orientation val="minMax"/>
        </c:scaling>
        <c:delete val="1"/>
        <c:axPos val="b"/>
        <c:numFmt formatCode="[$-409]mmm\-yy;@" sourceLinked="1"/>
        <c:majorTickMark val="none"/>
        <c:minorTickMark val="none"/>
        <c:tickLblPos val="nextTo"/>
        <c:crossAx val="1935809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28574</xdr:rowOff>
    </xdr:from>
    <xdr:to>
      <xdr:col>5</xdr:col>
      <xdr:colOff>9525</xdr:colOff>
      <xdr:row>27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57149</xdr:colOff>
      <xdr:row>27</xdr:row>
      <xdr:rowOff>142875</xdr:rowOff>
    </xdr:from>
    <xdr:to>
      <xdr:col>5</xdr:col>
      <xdr:colOff>9524</xdr:colOff>
      <xdr:row>54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20</xdr:row>
      <xdr:rowOff>76200</xdr:rowOff>
    </xdr:from>
    <xdr:to>
      <xdr:col>12</xdr:col>
      <xdr:colOff>104775</xdr:colOff>
      <xdr:row>31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496425" y="3981450"/>
          <a:ext cx="4905375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field</a:t>
          </a:r>
          <a:r>
            <a:rPr lang="en-US" sz="1100" baseline="0"/>
            <a:t>s in blue are automatically calculated based on your revenue forecast.</a:t>
          </a:r>
        </a:p>
        <a:p>
          <a:endParaRPr lang="en-US" sz="1100" baseline="0"/>
        </a:p>
        <a:p>
          <a:r>
            <a:rPr lang="en-US" sz="1100" baseline="0"/>
            <a:t>I manually change the color of the step to green or red depeding on the sign of the number.  Haven't figured out an automated way for that.  I left in the "-" numbers.  Normally, I will delete those for presentation purposes.</a:t>
          </a:r>
        </a:p>
        <a:p>
          <a:endParaRPr lang="en-US" sz="1100"/>
        </a:p>
        <a:p>
          <a:r>
            <a:rPr lang="en-US" sz="1100"/>
            <a:t>You might</a:t>
          </a:r>
          <a:r>
            <a:rPr lang="en-US" sz="1100" baseline="0"/>
            <a:t> have to reset the data lables and then delete the data labels that have no value so the chart looks better.</a:t>
          </a:r>
        </a:p>
        <a:p>
          <a:endParaRPr lang="en-US" sz="1100" baseline="0"/>
        </a:p>
        <a:p>
          <a:r>
            <a:rPr lang="en-US" sz="1100" baseline="0"/>
            <a:t>Please contact me at www.thesaascfo.com for questions.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4763</xdr:rowOff>
    </xdr:from>
    <xdr:to>
      <xdr:col>16</xdr:col>
      <xdr:colOff>581025</xdr:colOff>
      <xdr:row>26</xdr:row>
      <xdr:rowOff>12383</xdr:rowOff>
    </xdr:to>
    <xdr:graphicFrame macro="">
      <xdr:nvGraphicFramePr>
        <xdr:cNvPr id="2" name="Diagramm 1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95250</xdr:rowOff>
    </xdr:from>
    <xdr:to>
      <xdr:col>16</xdr:col>
      <xdr:colOff>581025</xdr:colOff>
      <xdr:row>51</xdr:row>
      <xdr:rowOff>109538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51</xdr:row>
      <xdr:rowOff>187325</xdr:rowOff>
    </xdr:from>
    <xdr:to>
      <xdr:col>16</xdr:col>
      <xdr:colOff>571500</xdr:colOff>
      <xdr:row>77</xdr:row>
      <xdr:rowOff>11113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d8b78b01707ba19/SaaS/Model%20Master%20SaaS%20v1.97%206A6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orecast\Users\Donya\AppData\Local\Microsoft\Windows\Temporary%2520Internet%2520Files\Content.Outlook\VX3MS9FW\TWO\Finance%2520Dep%2520&amp;HK%2520xTWO%2520format\Finance%2520exp%2520report\Jul\Expense%2520report%2520ITS--July%25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orecast\Dokumente%2520und%2520Einstellungen\rst\Eigene%2520Dateien\ORGANISA\_china\R&amp;D%2520Team%2520Co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et%20and%20exercise%20journal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orecast\Cartegraph%2520Forecast%2520Model%2520v47%2520Jul%2520Act%2520LR%25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ctuals Paste"/>
      <sheetName val="SMB"/>
      <sheetName val="Bookings"/>
      <sheetName val="Fcst Summary"/>
      <sheetName val="Sheet1"/>
      <sheetName val="Model"/>
      <sheetName val="Model (2)"/>
      <sheetName val="DC"/>
      <sheetName val="HC Model"/>
      <sheetName val="Dept Exp Model"/>
      <sheetName val="Debt Model"/>
      <sheetName val="AR Model"/>
      <sheetName val="Exp Metrics"/>
      <sheetName val="HC by Dept"/>
      <sheetName val="Metrics"/>
      <sheetName val="Fin"/>
      <sheetName val="Sales"/>
      <sheetName val="CARR"/>
      <sheetName val="Unit Costs"/>
      <sheetName val="Subs"/>
      <sheetName val="ACS"/>
      <sheetName val="Time to Profit"/>
      <sheetName val="Calc TtoP"/>
      <sheetName val="Calc ACS"/>
      <sheetName val="Calc LTV"/>
      <sheetName val="Lookups"/>
      <sheetName val="PL"/>
      <sheetName val="BS"/>
      <sheetName val="COA"/>
      <sheetName val="To Do"/>
      <sheetName val="Sheet2"/>
      <sheetName val="Sheet3"/>
      <sheetName val="Sales Reps"/>
    </sheetNames>
    <sheetDataSet>
      <sheetData sheetId="0"/>
      <sheetData sheetId="1"/>
      <sheetData sheetId="2">
        <row r="3">
          <cell r="B3">
            <v>42370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>
            <v>4.0133462259832775E-2</v>
          </cell>
        </row>
        <row r="12">
          <cell r="C12">
            <v>5</v>
          </cell>
        </row>
        <row r="13">
          <cell r="C13">
            <v>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0">
          <cell r="A10" t="str">
            <v>Recurring Revenue</v>
          </cell>
          <cell r="C10" t="str">
            <v>Accounts payable</v>
          </cell>
        </row>
        <row r="11">
          <cell r="A11" t="str">
            <v>Field Services</v>
          </cell>
          <cell r="C11" t="str">
            <v>Accounts receivable</v>
          </cell>
        </row>
        <row r="12">
          <cell r="A12" t="str">
            <v>Data Services</v>
          </cell>
          <cell r="C12" t="str">
            <v>Accrued expenses</v>
          </cell>
        </row>
        <row r="13">
          <cell r="A13" t="str">
            <v>Software</v>
          </cell>
          <cell r="C13" t="str">
            <v>Bank loans payable</v>
          </cell>
        </row>
        <row r="14">
          <cell r="A14" t="str">
            <v>Resold Products</v>
          </cell>
          <cell r="C14" t="str">
            <v>Cash</v>
          </cell>
        </row>
        <row r="15">
          <cell r="A15" t="str">
            <v>Subcontracted Services</v>
          </cell>
          <cell r="C15" t="str">
            <v>Current portion, long-term debt</v>
          </cell>
        </row>
        <row r="16">
          <cell r="A16">
            <v>0</v>
          </cell>
          <cell r="C16" t="str">
            <v>Deferred revenue</v>
          </cell>
        </row>
        <row r="17">
          <cell r="A17">
            <v>0</v>
          </cell>
          <cell r="C17" t="str">
            <v>Deposits</v>
          </cell>
        </row>
        <row r="18">
          <cell r="A18" t="str">
            <v>Gross Wages</v>
          </cell>
          <cell r="C18" t="str">
            <v>Furniture and fixtures</v>
          </cell>
        </row>
        <row r="19">
          <cell r="A19" t="str">
            <v>Commissions &amp; Bonuses</v>
          </cell>
          <cell r="C19" t="str">
            <v>Goodwill</v>
          </cell>
        </row>
        <row r="20">
          <cell r="A20" t="str">
            <v>Capitalized Software</v>
          </cell>
          <cell r="C20" t="str">
            <v>Intangibles</v>
          </cell>
        </row>
        <row r="21">
          <cell r="A21" t="str">
            <v>Payroll Taxes</v>
          </cell>
          <cell r="C21" t="str">
            <v>Inventory</v>
          </cell>
        </row>
        <row r="22">
          <cell r="A22" t="str">
            <v>Employee Benefits</v>
          </cell>
          <cell r="C22" t="str">
            <v>Invested capital</v>
          </cell>
        </row>
        <row r="23">
          <cell r="A23" t="str">
            <v>Contract Labor</v>
          </cell>
          <cell r="C23" t="str">
            <v>Land and buildings</v>
          </cell>
        </row>
        <row r="24">
          <cell r="A24" t="str">
            <v>Travel Expenses</v>
          </cell>
          <cell r="C24" t="str">
            <v>Leasehold improvements</v>
          </cell>
        </row>
        <row r="25">
          <cell r="A25" t="str">
            <v>Advertising</v>
          </cell>
          <cell r="C25" t="str">
            <v>Less:  Accumulated Depreciation</v>
          </cell>
        </row>
        <row r="26">
          <cell r="A26" t="str">
            <v>Postage &amp; Delivery</v>
          </cell>
          <cell r="C26" t="str">
            <v>Machinery and equipment</v>
          </cell>
        </row>
        <row r="27">
          <cell r="A27" t="str">
            <v>Printing &amp; Production</v>
          </cell>
          <cell r="C27" t="str">
            <v>Net income</v>
          </cell>
        </row>
        <row r="28">
          <cell r="A28" t="str">
            <v>Royalties</v>
          </cell>
          <cell r="C28" t="str">
            <v>Notes payable to stockholders</v>
          </cell>
        </row>
        <row r="29">
          <cell r="A29" t="str">
            <v>Depreciation &amp; Amortization</v>
          </cell>
          <cell r="C29" t="str">
            <v>Notes, short-term (due within 12 months)</v>
          </cell>
        </row>
        <row r="30">
          <cell r="A30" t="str">
            <v>R&amp;D Amortization</v>
          </cell>
          <cell r="C30" t="str">
            <v>Other assets</v>
          </cell>
        </row>
        <row r="31">
          <cell r="A31" t="str">
            <v>Rent</v>
          </cell>
          <cell r="C31" t="str">
            <v>Other current assets</v>
          </cell>
        </row>
        <row r="32">
          <cell r="A32" t="str">
            <v>Telephone &amp; Internet</v>
          </cell>
          <cell r="C32" t="str">
            <v>Other current liabilities</v>
          </cell>
        </row>
        <row r="33">
          <cell r="A33" t="str">
            <v>Office Supplies</v>
          </cell>
          <cell r="C33" t="str">
            <v>Other fixed assets</v>
          </cell>
        </row>
        <row r="34">
          <cell r="A34" t="str">
            <v>Insurance</v>
          </cell>
          <cell r="C34" t="str">
            <v>Other long-term debt</v>
          </cell>
        </row>
        <row r="35">
          <cell r="A35" t="str">
            <v>Internal Systems</v>
          </cell>
          <cell r="C35" t="str">
            <v>Prepaid expenses</v>
          </cell>
        </row>
        <row r="36">
          <cell r="A36" t="str">
            <v>Outside Services</v>
          </cell>
          <cell r="C36" t="str">
            <v>Retained earnings</v>
          </cell>
        </row>
        <row r="37">
          <cell r="A37" t="str">
            <v>Dues &amp; Subscriptions</v>
          </cell>
          <cell r="C37" t="str">
            <v>Taxes payable</v>
          </cell>
        </row>
        <row r="38">
          <cell r="A38" t="str">
            <v>Miscellaneous</v>
          </cell>
        </row>
        <row r="39">
          <cell r="A39" t="str">
            <v>Future Expansion</v>
          </cell>
        </row>
        <row r="40">
          <cell r="A40" t="str">
            <v>Future Expansion</v>
          </cell>
        </row>
        <row r="41">
          <cell r="A41" t="str">
            <v>Future Expansion</v>
          </cell>
        </row>
        <row r="42">
          <cell r="A42" t="str">
            <v>Future Expansion</v>
          </cell>
        </row>
        <row r="43">
          <cell r="A43" t="str">
            <v>Future Expansion</v>
          </cell>
        </row>
        <row r="44">
          <cell r="A44" t="str">
            <v>Future Expansion</v>
          </cell>
        </row>
        <row r="45">
          <cell r="A45" t="str">
            <v>Interest Expense</v>
          </cell>
        </row>
        <row r="46">
          <cell r="A46" t="str">
            <v>Interest Income</v>
          </cell>
        </row>
        <row r="47">
          <cell r="A47" t="str">
            <v>Income taxes</v>
          </cell>
        </row>
        <row r="48">
          <cell r="A48" t="str">
            <v>Other taxes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OALS"/>
      <sheetName val="DIET"/>
      <sheetName val="EXERCISE"/>
      <sheetName val="Chart Calculations"/>
    </sheetNames>
    <sheetDataSet>
      <sheetData sheetId="0"/>
      <sheetData sheetId="1" refreshError="1"/>
      <sheetData sheetId="2" refreshError="1"/>
      <sheetData sheetId="3">
        <row r="4">
          <cell r="C4">
            <v>6</v>
          </cell>
        </row>
        <row r="5">
          <cell r="C5">
            <v>20</v>
          </cell>
        </row>
        <row r="22">
          <cell r="C22">
            <v>6</v>
          </cell>
        </row>
        <row r="23">
          <cell r="C23">
            <v>22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 OL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W78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4" sqref="A4"/>
      <selection pane="bottomRight"/>
    </sheetView>
  </sheetViews>
  <sheetFormatPr defaultColWidth="8.81640625" defaultRowHeight="14.5" outlineLevelRow="1" x14ac:dyDescent="0.35"/>
  <cols>
    <col min="1" max="1" width="25.1796875" bestFit="1" customWidth="1"/>
    <col min="2" max="13" width="10" bestFit="1" customWidth="1"/>
    <col min="14" max="14" width="12.36328125" bestFit="1" customWidth="1"/>
    <col min="15" max="15" width="11.36328125" bestFit="1" customWidth="1"/>
    <col min="16" max="23" width="10.6328125" bestFit="1" customWidth="1"/>
    <col min="24" max="24" width="10" bestFit="1" customWidth="1"/>
    <col min="25" max="30" width="10.6328125" bestFit="1" customWidth="1"/>
    <col min="31" max="49" width="11.453125" bestFit="1" customWidth="1"/>
  </cols>
  <sheetData>
    <row r="1" spans="1:49" ht="15.5" x14ac:dyDescent="0.35">
      <c r="A1" s="69" t="s">
        <v>28</v>
      </c>
    </row>
    <row r="2" spans="1:49" ht="15.5" x14ac:dyDescent="0.35">
      <c r="A2" s="70"/>
    </row>
    <row r="4" spans="1:49" ht="15.5" hidden="1" outlineLevel="1" x14ac:dyDescent="0.35">
      <c r="A4" s="41" t="s">
        <v>58</v>
      </c>
      <c r="B4" s="38">
        <f>B6-B5+1</f>
        <v>31</v>
      </c>
      <c r="C4" s="38">
        <f t="shared" ref="C4:AW4" si="0">C6-C5+1</f>
        <v>29</v>
      </c>
      <c r="D4" s="38">
        <f t="shared" si="0"/>
        <v>31</v>
      </c>
      <c r="E4" s="38">
        <f t="shared" si="0"/>
        <v>30</v>
      </c>
      <c r="F4" s="38">
        <f t="shared" si="0"/>
        <v>31</v>
      </c>
      <c r="G4" s="38">
        <f t="shared" si="0"/>
        <v>30</v>
      </c>
      <c r="H4" s="38">
        <f t="shared" si="0"/>
        <v>31</v>
      </c>
      <c r="I4" s="38">
        <f t="shared" si="0"/>
        <v>31</v>
      </c>
      <c r="J4" s="38">
        <f t="shared" si="0"/>
        <v>30</v>
      </c>
      <c r="K4" s="38">
        <f t="shared" si="0"/>
        <v>31</v>
      </c>
      <c r="L4" s="38">
        <f t="shared" si="0"/>
        <v>30</v>
      </c>
      <c r="M4" s="38">
        <f t="shared" si="0"/>
        <v>31</v>
      </c>
      <c r="N4" s="38">
        <f t="shared" si="0"/>
        <v>31</v>
      </c>
      <c r="O4" s="38">
        <f t="shared" si="0"/>
        <v>28</v>
      </c>
      <c r="P4" s="38">
        <f t="shared" si="0"/>
        <v>31</v>
      </c>
      <c r="Q4" s="38">
        <f t="shared" si="0"/>
        <v>30</v>
      </c>
      <c r="R4" s="38">
        <f t="shared" si="0"/>
        <v>31</v>
      </c>
      <c r="S4" s="38">
        <f t="shared" si="0"/>
        <v>30</v>
      </c>
      <c r="T4" s="38">
        <f t="shared" si="0"/>
        <v>31</v>
      </c>
      <c r="U4" s="38">
        <f t="shared" si="0"/>
        <v>31</v>
      </c>
      <c r="V4" s="38">
        <f t="shared" si="0"/>
        <v>30</v>
      </c>
      <c r="W4" s="38">
        <f t="shared" si="0"/>
        <v>31</v>
      </c>
      <c r="X4" s="38">
        <f t="shared" si="0"/>
        <v>30</v>
      </c>
      <c r="Y4" s="38">
        <f t="shared" si="0"/>
        <v>31</v>
      </c>
      <c r="Z4" s="38">
        <f t="shared" si="0"/>
        <v>31</v>
      </c>
      <c r="AA4" s="38">
        <f t="shared" si="0"/>
        <v>28</v>
      </c>
      <c r="AB4" s="38">
        <f t="shared" si="0"/>
        <v>31</v>
      </c>
      <c r="AC4" s="38">
        <f t="shared" si="0"/>
        <v>30</v>
      </c>
      <c r="AD4" s="38">
        <f t="shared" si="0"/>
        <v>31</v>
      </c>
      <c r="AE4" s="38">
        <f t="shared" si="0"/>
        <v>30</v>
      </c>
      <c r="AF4" s="38">
        <f t="shared" si="0"/>
        <v>31</v>
      </c>
      <c r="AG4" s="38">
        <f t="shared" si="0"/>
        <v>31</v>
      </c>
      <c r="AH4" s="38">
        <f t="shared" si="0"/>
        <v>30</v>
      </c>
      <c r="AI4" s="38">
        <f t="shared" si="0"/>
        <v>31</v>
      </c>
      <c r="AJ4" s="38">
        <f t="shared" si="0"/>
        <v>30</v>
      </c>
      <c r="AK4" s="38">
        <f t="shared" si="0"/>
        <v>31</v>
      </c>
      <c r="AL4" s="38">
        <f t="shared" si="0"/>
        <v>31</v>
      </c>
      <c r="AM4" s="38">
        <f t="shared" si="0"/>
        <v>28</v>
      </c>
      <c r="AN4" s="38">
        <f t="shared" si="0"/>
        <v>31</v>
      </c>
      <c r="AO4" s="38">
        <f t="shared" si="0"/>
        <v>30</v>
      </c>
      <c r="AP4" s="38">
        <f t="shared" si="0"/>
        <v>31</v>
      </c>
      <c r="AQ4" s="38">
        <f t="shared" si="0"/>
        <v>30</v>
      </c>
      <c r="AR4" s="38">
        <f t="shared" si="0"/>
        <v>31</v>
      </c>
      <c r="AS4" s="38">
        <f t="shared" si="0"/>
        <v>31</v>
      </c>
      <c r="AT4" s="38">
        <f t="shared" si="0"/>
        <v>30</v>
      </c>
      <c r="AU4" s="38">
        <f t="shared" si="0"/>
        <v>31</v>
      </c>
      <c r="AV4" s="38">
        <f t="shared" si="0"/>
        <v>30</v>
      </c>
      <c r="AW4" s="38">
        <f t="shared" si="0"/>
        <v>31</v>
      </c>
    </row>
    <row r="5" spans="1:49" ht="15.5" hidden="1" outlineLevel="1" x14ac:dyDescent="0.35">
      <c r="A5" s="41" t="s">
        <v>58</v>
      </c>
      <c r="B5" s="39">
        <f>B8</f>
        <v>42370</v>
      </c>
      <c r="C5" s="39">
        <f t="shared" ref="C5:AW5" si="1">C8</f>
        <v>42401</v>
      </c>
      <c r="D5" s="39">
        <f t="shared" si="1"/>
        <v>42430</v>
      </c>
      <c r="E5" s="39">
        <f t="shared" si="1"/>
        <v>42461</v>
      </c>
      <c r="F5" s="39">
        <f t="shared" si="1"/>
        <v>42491</v>
      </c>
      <c r="G5" s="39">
        <f t="shared" si="1"/>
        <v>42522</v>
      </c>
      <c r="H5" s="39">
        <f t="shared" si="1"/>
        <v>42552</v>
      </c>
      <c r="I5" s="39">
        <f t="shared" si="1"/>
        <v>42583</v>
      </c>
      <c r="J5" s="39">
        <f t="shared" si="1"/>
        <v>42614</v>
      </c>
      <c r="K5" s="39">
        <f t="shared" si="1"/>
        <v>42644</v>
      </c>
      <c r="L5" s="39">
        <f t="shared" si="1"/>
        <v>42675</v>
      </c>
      <c r="M5" s="39">
        <f t="shared" si="1"/>
        <v>42705</v>
      </c>
      <c r="N5" s="39">
        <f t="shared" si="1"/>
        <v>42736</v>
      </c>
      <c r="O5" s="39">
        <f t="shared" si="1"/>
        <v>42767</v>
      </c>
      <c r="P5" s="39">
        <f t="shared" si="1"/>
        <v>42795</v>
      </c>
      <c r="Q5" s="39">
        <f t="shared" si="1"/>
        <v>42826</v>
      </c>
      <c r="R5" s="39">
        <f t="shared" si="1"/>
        <v>42856</v>
      </c>
      <c r="S5" s="39">
        <f t="shared" si="1"/>
        <v>42887</v>
      </c>
      <c r="T5" s="39">
        <f t="shared" si="1"/>
        <v>42917</v>
      </c>
      <c r="U5" s="39">
        <f t="shared" si="1"/>
        <v>42948</v>
      </c>
      <c r="V5" s="39">
        <f t="shared" si="1"/>
        <v>42979</v>
      </c>
      <c r="W5" s="39">
        <f t="shared" si="1"/>
        <v>43009</v>
      </c>
      <c r="X5" s="39">
        <f t="shared" si="1"/>
        <v>43040</v>
      </c>
      <c r="Y5" s="39">
        <f t="shared" si="1"/>
        <v>43070</v>
      </c>
      <c r="Z5" s="39">
        <f t="shared" si="1"/>
        <v>43101</v>
      </c>
      <c r="AA5" s="39">
        <f t="shared" si="1"/>
        <v>43132</v>
      </c>
      <c r="AB5" s="39">
        <f t="shared" si="1"/>
        <v>43160</v>
      </c>
      <c r="AC5" s="39">
        <f t="shared" si="1"/>
        <v>43191</v>
      </c>
      <c r="AD5" s="39">
        <f t="shared" si="1"/>
        <v>43221</v>
      </c>
      <c r="AE5" s="39">
        <f t="shared" si="1"/>
        <v>43252</v>
      </c>
      <c r="AF5" s="39">
        <f t="shared" si="1"/>
        <v>43282</v>
      </c>
      <c r="AG5" s="39">
        <f t="shared" si="1"/>
        <v>43313</v>
      </c>
      <c r="AH5" s="39">
        <f t="shared" si="1"/>
        <v>43344</v>
      </c>
      <c r="AI5" s="39">
        <f t="shared" si="1"/>
        <v>43374</v>
      </c>
      <c r="AJ5" s="39">
        <f t="shared" si="1"/>
        <v>43405</v>
      </c>
      <c r="AK5" s="39">
        <f t="shared" si="1"/>
        <v>43435</v>
      </c>
      <c r="AL5" s="39">
        <f t="shared" si="1"/>
        <v>43466</v>
      </c>
      <c r="AM5" s="39">
        <f t="shared" si="1"/>
        <v>43497</v>
      </c>
      <c r="AN5" s="39">
        <f t="shared" si="1"/>
        <v>43525</v>
      </c>
      <c r="AO5" s="39">
        <f t="shared" si="1"/>
        <v>43556</v>
      </c>
      <c r="AP5" s="39">
        <f t="shared" si="1"/>
        <v>43586</v>
      </c>
      <c r="AQ5" s="39">
        <f t="shared" si="1"/>
        <v>43617</v>
      </c>
      <c r="AR5" s="39">
        <f t="shared" si="1"/>
        <v>43647</v>
      </c>
      <c r="AS5" s="39">
        <f t="shared" si="1"/>
        <v>43678</v>
      </c>
      <c r="AT5" s="39">
        <f t="shared" si="1"/>
        <v>43709</v>
      </c>
      <c r="AU5" s="39">
        <f t="shared" si="1"/>
        <v>43739</v>
      </c>
      <c r="AV5" s="39">
        <f t="shared" si="1"/>
        <v>43770</v>
      </c>
      <c r="AW5" s="39">
        <f t="shared" si="1"/>
        <v>43800</v>
      </c>
    </row>
    <row r="6" spans="1:49" ht="15.5" hidden="1" outlineLevel="1" x14ac:dyDescent="0.35">
      <c r="A6" s="41" t="s">
        <v>58</v>
      </c>
      <c r="B6" s="39">
        <f>EOMONTH(B5,0)</f>
        <v>42400</v>
      </c>
      <c r="C6" s="39">
        <f t="shared" ref="C6:AW6" si="2">EOMONTH(C5,0)</f>
        <v>42429</v>
      </c>
      <c r="D6" s="39">
        <f t="shared" si="2"/>
        <v>42460</v>
      </c>
      <c r="E6" s="39">
        <f t="shared" si="2"/>
        <v>42490</v>
      </c>
      <c r="F6" s="39">
        <f t="shared" si="2"/>
        <v>42521</v>
      </c>
      <c r="G6" s="39">
        <f t="shared" si="2"/>
        <v>42551</v>
      </c>
      <c r="H6" s="39">
        <f t="shared" si="2"/>
        <v>42582</v>
      </c>
      <c r="I6" s="39">
        <f t="shared" si="2"/>
        <v>42613</v>
      </c>
      <c r="J6" s="39">
        <f t="shared" si="2"/>
        <v>42643</v>
      </c>
      <c r="K6" s="39">
        <f t="shared" si="2"/>
        <v>42674</v>
      </c>
      <c r="L6" s="39">
        <f t="shared" si="2"/>
        <v>42704</v>
      </c>
      <c r="M6" s="39">
        <f t="shared" si="2"/>
        <v>42735</v>
      </c>
      <c r="N6" s="39">
        <f t="shared" si="2"/>
        <v>42766</v>
      </c>
      <c r="O6" s="39">
        <f t="shared" si="2"/>
        <v>42794</v>
      </c>
      <c r="P6" s="39">
        <f t="shared" si="2"/>
        <v>42825</v>
      </c>
      <c r="Q6" s="39">
        <f t="shared" si="2"/>
        <v>42855</v>
      </c>
      <c r="R6" s="39">
        <f t="shared" si="2"/>
        <v>42886</v>
      </c>
      <c r="S6" s="39">
        <f t="shared" si="2"/>
        <v>42916</v>
      </c>
      <c r="T6" s="39">
        <f t="shared" si="2"/>
        <v>42947</v>
      </c>
      <c r="U6" s="39">
        <f t="shared" si="2"/>
        <v>42978</v>
      </c>
      <c r="V6" s="39">
        <f t="shared" si="2"/>
        <v>43008</v>
      </c>
      <c r="W6" s="39">
        <f t="shared" si="2"/>
        <v>43039</v>
      </c>
      <c r="X6" s="39">
        <f t="shared" si="2"/>
        <v>43069</v>
      </c>
      <c r="Y6" s="39">
        <f t="shared" si="2"/>
        <v>43100</v>
      </c>
      <c r="Z6" s="39">
        <f t="shared" si="2"/>
        <v>43131</v>
      </c>
      <c r="AA6" s="39">
        <f t="shared" si="2"/>
        <v>43159</v>
      </c>
      <c r="AB6" s="39">
        <f t="shared" si="2"/>
        <v>43190</v>
      </c>
      <c r="AC6" s="39">
        <f t="shared" si="2"/>
        <v>43220</v>
      </c>
      <c r="AD6" s="39">
        <f t="shared" si="2"/>
        <v>43251</v>
      </c>
      <c r="AE6" s="39">
        <f t="shared" si="2"/>
        <v>43281</v>
      </c>
      <c r="AF6" s="39">
        <f t="shared" si="2"/>
        <v>43312</v>
      </c>
      <c r="AG6" s="39">
        <f t="shared" si="2"/>
        <v>43343</v>
      </c>
      <c r="AH6" s="39">
        <f t="shared" si="2"/>
        <v>43373</v>
      </c>
      <c r="AI6" s="39">
        <f t="shared" si="2"/>
        <v>43404</v>
      </c>
      <c r="AJ6" s="39">
        <f t="shared" si="2"/>
        <v>43434</v>
      </c>
      <c r="AK6" s="39">
        <f t="shared" si="2"/>
        <v>43465</v>
      </c>
      <c r="AL6" s="39">
        <f t="shared" si="2"/>
        <v>43496</v>
      </c>
      <c r="AM6" s="39">
        <f t="shared" si="2"/>
        <v>43524</v>
      </c>
      <c r="AN6" s="39">
        <f t="shared" si="2"/>
        <v>43555</v>
      </c>
      <c r="AO6" s="39">
        <f t="shared" si="2"/>
        <v>43585</v>
      </c>
      <c r="AP6" s="39">
        <f t="shared" si="2"/>
        <v>43616</v>
      </c>
      <c r="AQ6" s="39">
        <f t="shared" si="2"/>
        <v>43646</v>
      </c>
      <c r="AR6" s="39">
        <f t="shared" si="2"/>
        <v>43677</v>
      </c>
      <c r="AS6" s="39">
        <f t="shared" si="2"/>
        <v>43708</v>
      </c>
      <c r="AT6" s="39">
        <f t="shared" si="2"/>
        <v>43738</v>
      </c>
      <c r="AU6" s="39">
        <f t="shared" si="2"/>
        <v>43769</v>
      </c>
      <c r="AV6" s="39">
        <f t="shared" si="2"/>
        <v>43799</v>
      </c>
      <c r="AW6" s="39">
        <f t="shared" si="2"/>
        <v>43830</v>
      </c>
    </row>
    <row r="7" spans="1:49" collapsed="1" x14ac:dyDescent="0.35"/>
    <row r="8" spans="1:49" x14ac:dyDescent="0.35">
      <c r="B8" s="2">
        <v>42370</v>
      </c>
      <c r="C8" s="2">
        <v>42401</v>
      </c>
      <c r="D8" s="2">
        <v>42430</v>
      </c>
      <c r="E8" s="2">
        <v>42461</v>
      </c>
      <c r="F8" s="2">
        <v>42491</v>
      </c>
      <c r="G8" s="2">
        <v>42522</v>
      </c>
      <c r="H8" s="2">
        <v>42552</v>
      </c>
      <c r="I8" s="2">
        <v>42583</v>
      </c>
      <c r="J8" s="2">
        <v>42614</v>
      </c>
      <c r="K8" s="2">
        <v>42644</v>
      </c>
      <c r="L8" s="2">
        <v>42675</v>
      </c>
      <c r="M8" s="2">
        <v>42705</v>
      </c>
      <c r="N8" s="2">
        <v>42736</v>
      </c>
      <c r="O8" s="2">
        <v>42767</v>
      </c>
      <c r="P8" s="2">
        <v>42795</v>
      </c>
      <c r="Q8" s="2">
        <v>42826</v>
      </c>
      <c r="R8" s="2">
        <v>42856</v>
      </c>
      <c r="S8" s="2">
        <v>42887</v>
      </c>
      <c r="T8" s="2">
        <v>42917</v>
      </c>
      <c r="U8" s="2">
        <v>42948</v>
      </c>
      <c r="V8" s="2">
        <v>42979</v>
      </c>
      <c r="W8" s="2">
        <v>43009</v>
      </c>
      <c r="X8" s="2">
        <v>43040</v>
      </c>
      <c r="Y8" s="2">
        <v>43070</v>
      </c>
      <c r="Z8" s="2">
        <v>43101</v>
      </c>
      <c r="AA8" s="2">
        <v>43132</v>
      </c>
      <c r="AB8" s="2">
        <v>43160</v>
      </c>
      <c r="AC8" s="2">
        <v>43191</v>
      </c>
      <c r="AD8" s="2">
        <v>43221</v>
      </c>
      <c r="AE8" s="2">
        <v>43252</v>
      </c>
      <c r="AF8" s="2">
        <v>43282</v>
      </c>
      <c r="AG8" s="2">
        <v>43313</v>
      </c>
      <c r="AH8" s="2">
        <v>43344</v>
      </c>
      <c r="AI8" s="2">
        <v>43374</v>
      </c>
      <c r="AJ8" s="2">
        <v>43405</v>
      </c>
      <c r="AK8" s="2">
        <v>43435</v>
      </c>
      <c r="AL8" s="2">
        <v>43466</v>
      </c>
      <c r="AM8" s="2">
        <v>43497</v>
      </c>
      <c r="AN8" s="2">
        <v>43525</v>
      </c>
      <c r="AO8" s="2">
        <v>43556</v>
      </c>
      <c r="AP8" s="2">
        <v>43586</v>
      </c>
      <c r="AQ8" s="2">
        <v>43617</v>
      </c>
      <c r="AR8" s="2">
        <v>43647</v>
      </c>
      <c r="AS8" s="2">
        <v>43678</v>
      </c>
      <c r="AT8" s="2">
        <v>43709</v>
      </c>
      <c r="AU8" s="2">
        <v>43739</v>
      </c>
      <c r="AV8" s="2">
        <v>43770</v>
      </c>
      <c r="AW8" s="2">
        <v>43800</v>
      </c>
    </row>
    <row r="10" spans="1:49" x14ac:dyDescent="0.35">
      <c r="A10" s="3" t="s">
        <v>0</v>
      </c>
    </row>
    <row r="11" spans="1:49" x14ac:dyDescent="0.35">
      <c r="A11" t="s">
        <v>1</v>
      </c>
      <c r="B11" s="4">
        <v>100</v>
      </c>
      <c r="C11" s="5">
        <f>B14</f>
        <v>100</v>
      </c>
      <c r="D11" s="5">
        <f t="shared" ref="D11:AW11" si="3">C14</f>
        <v>100</v>
      </c>
      <c r="E11" s="5">
        <f t="shared" si="3"/>
        <v>100</v>
      </c>
      <c r="F11" s="5">
        <f t="shared" si="3"/>
        <v>102</v>
      </c>
      <c r="G11" s="5">
        <f t="shared" si="3"/>
        <v>105</v>
      </c>
      <c r="H11" s="5">
        <f t="shared" si="3"/>
        <v>109</v>
      </c>
      <c r="I11" s="5">
        <f t="shared" si="3"/>
        <v>109</v>
      </c>
      <c r="J11" s="5">
        <f t="shared" si="3"/>
        <v>109</v>
      </c>
      <c r="K11" s="5">
        <f t="shared" si="3"/>
        <v>109</v>
      </c>
      <c r="L11" s="5">
        <f t="shared" si="3"/>
        <v>109</v>
      </c>
      <c r="M11" s="5">
        <f t="shared" si="3"/>
        <v>109</v>
      </c>
      <c r="N11" s="5">
        <f t="shared" si="3"/>
        <v>109</v>
      </c>
      <c r="O11" s="5">
        <f t="shared" si="3"/>
        <v>110</v>
      </c>
      <c r="P11" s="5">
        <f t="shared" si="3"/>
        <v>110</v>
      </c>
      <c r="Q11" s="5">
        <f t="shared" si="3"/>
        <v>110</v>
      </c>
      <c r="R11" s="5">
        <f t="shared" si="3"/>
        <v>110</v>
      </c>
      <c r="S11" s="5">
        <f t="shared" si="3"/>
        <v>109</v>
      </c>
      <c r="T11" s="5">
        <f t="shared" si="3"/>
        <v>108</v>
      </c>
      <c r="U11" s="5">
        <f t="shared" si="3"/>
        <v>108</v>
      </c>
      <c r="V11" s="5">
        <f t="shared" si="3"/>
        <v>108</v>
      </c>
      <c r="W11" s="5">
        <f t="shared" si="3"/>
        <v>108</v>
      </c>
      <c r="X11" s="5">
        <f t="shared" si="3"/>
        <v>108</v>
      </c>
      <c r="Y11" s="5">
        <f t="shared" si="3"/>
        <v>108</v>
      </c>
      <c r="Z11" s="5">
        <f t="shared" si="3"/>
        <v>108</v>
      </c>
      <c r="AA11" s="5">
        <f t="shared" si="3"/>
        <v>117</v>
      </c>
      <c r="AB11" s="5">
        <f t="shared" si="3"/>
        <v>126</v>
      </c>
      <c r="AC11" s="5">
        <f t="shared" si="3"/>
        <v>135</v>
      </c>
      <c r="AD11" s="5">
        <f t="shared" si="3"/>
        <v>144</v>
      </c>
      <c r="AE11" s="5">
        <f t="shared" si="3"/>
        <v>153</v>
      </c>
      <c r="AF11" s="5">
        <f t="shared" si="3"/>
        <v>161</v>
      </c>
      <c r="AG11" s="5">
        <f t="shared" si="3"/>
        <v>170</v>
      </c>
      <c r="AH11" s="5">
        <f t="shared" si="3"/>
        <v>179</v>
      </c>
      <c r="AI11" s="5">
        <f t="shared" si="3"/>
        <v>188</v>
      </c>
      <c r="AJ11" s="5">
        <f t="shared" si="3"/>
        <v>199</v>
      </c>
      <c r="AK11" s="5">
        <f t="shared" si="3"/>
        <v>210</v>
      </c>
      <c r="AL11" s="5">
        <f t="shared" si="3"/>
        <v>221</v>
      </c>
      <c r="AM11" s="5">
        <f t="shared" si="3"/>
        <v>230</v>
      </c>
      <c r="AN11" s="5">
        <f t="shared" si="3"/>
        <v>239</v>
      </c>
      <c r="AO11" s="5">
        <f t="shared" si="3"/>
        <v>248</v>
      </c>
      <c r="AP11" s="5">
        <f t="shared" si="3"/>
        <v>257</v>
      </c>
      <c r="AQ11" s="5">
        <f t="shared" si="3"/>
        <v>266</v>
      </c>
      <c r="AR11" s="5">
        <f t="shared" si="3"/>
        <v>275</v>
      </c>
      <c r="AS11" s="5">
        <f t="shared" si="3"/>
        <v>286</v>
      </c>
      <c r="AT11" s="5">
        <f t="shared" si="3"/>
        <v>297</v>
      </c>
      <c r="AU11" s="5">
        <f t="shared" si="3"/>
        <v>308</v>
      </c>
      <c r="AV11" s="5">
        <f t="shared" si="3"/>
        <v>319</v>
      </c>
      <c r="AW11" s="5">
        <f t="shared" si="3"/>
        <v>330</v>
      </c>
    </row>
    <row r="12" spans="1:49" x14ac:dyDescent="0.35">
      <c r="A12" s="6" t="s">
        <v>2</v>
      </c>
      <c r="B12" s="4">
        <v>1</v>
      </c>
      <c r="C12" s="4">
        <v>1</v>
      </c>
      <c r="D12" s="4">
        <v>1</v>
      </c>
      <c r="E12" s="4">
        <v>3</v>
      </c>
      <c r="F12" s="4">
        <v>4</v>
      </c>
      <c r="G12" s="4">
        <v>5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2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10</v>
      </c>
      <c r="AA12" s="4">
        <v>10</v>
      </c>
      <c r="AB12" s="4">
        <v>10</v>
      </c>
      <c r="AC12" s="4">
        <v>10</v>
      </c>
      <c r="AD12" s="4">
        <v>10</v>
      </c>
      <c r="AE12" s="4">
        <v>10</v>
      </c>
      <c r="AF12" s="4">
        <v>10</v>
      </c>
      <c r="AG12" s="4">
        <v>10</v>
      </c>
      <c r="AH12" s="4">
        <v>10</v>
      </c>
      <c r="AI12" s="4">
        <v>12</v>
      </c>
      <c r="AJ12" s="4">
        <v>12</v>
      </c>
      <c r="AK12" s="4">
        <v>12</v>
      </c>
      <c r="AL12" s="4">
        <v>12</v>
      </c>
      <c r="AM12" s="4">
        <v>12</v>
      </c>
      <c r="AN12" s="4">
        <v>12</v>
      </c>
      <c r="AO12" s="4">
        <v>12</v>
      </c>
      <c r="AP12" s="4">
        <v>12</v>
      </c>
      <c r="AQ12" s="4">
        <v>12</v>
      </c>
      <c r="AR12" s="4">
        <v>14</v>
      </c>
      <c r="AS12" s="4">
        <v>14</v>
      </c>
      <c r="AT12" s="4">
        <v>14</v>
      </c>
      <c r="AU12" s="4">
        <v>14</v>
      </c>
      <c r="AV12" s="4">
        <v>14</v>
      </c>
      <c r="AW12" s="4">
        <v>14</v>
      </c>
    </row>
    <row r="13" spans="1:49" x14ac:dyDescent="0.35">
      <c r="A13" s="7" t="s">
        <v>3</v>
      </c>
      <c r="B13" s="8">
        <f>-B20</f>
        <v>-1</v>
      </c>
      <c r="C13" s="8">
        <f t="shared" ref="C13:M13" si="4">-C20</f>
        <v>-1</v>
      </c>
      <c r="D13" s="8">
        <f t="shared" si="4"/>
        <v>-1</v>
      </c>
      <c r="E13" s="8">
        <f t="shared" si="4"/>
        <v>-1</v>
      </c>
      <c r="F13" s="8">
        <f t="shared" si="4"/>
        <v>-1</v>
      </c>
      <c r="G13" s="8">
        <f t="shared" si="4"/>
        <v>-1</v>
      </c>
      <c r="H13" s="8">
        <f t="shared" si="4"/>
        <v>-1</v>
      </c>
      <c r="I13" s="8">
        <f t="shared" si="4"/>
        <v>-1</v>
      </c>
      <c r="J13" s="8">
        <f t="shared" si="4"/>
        <v>-1</v>
      </c>
      <c r="K13" s="8">
        <f t="shared" si="4"/>
        <v>-1</v>
      </c>
      <c r="L13" s="8">
        <f t="shared" si="4"/>
        <v>-1</v>
      </c>
      <c r="M13" s="8">
        <f t="shared" si="4"/>
        <v>-1</v>
      </c>
      <c r="N13" s="9">
        <f>-N20</f>
        <v>-1</v>
      </c>
      <c r="O13" s="9">
        <f t="shared" ref="O13:AW13" si="5">-O20</f>
        <v>-1</v>
      </c>
      <c r="P13" s="9">
        <f t="shared" si="5"/>
        <v>-1</v>
      </c>
      <c r="Q13" s="9">
        <f t="shared" si="5"/>
        <v>-1</v>
      </c>
      <c r="R13" s="9">
        <f t="shared" si="5"/>
        <v>-2</v>
      </c>
      <c r="S13" s="9">
        <f t="shared" si="5"/>
        <v>-2</v>
      </c>
      <c r="T13" s="9">
        <f t="shared" si="5"/>
        <v>-1</v>
      </c>
      <c r="U13" s="9">
        <f t="shared" si="5"/>
        <v>-1</v>
      </c>
      <c r="V13" s="9">
        <f t="shared" si="5"/>
        <v>-1</v>
      </c>
      <c r="W13" s="9">
        <f t="shared" si="5"/>
        <v>-1</v>
      </c>
      <c r="X13" s="9">
        <f t="shared" si="5"/>
        <v>-1</v>
      </c>
      <c r="Y13" s="9">
        <f t="shared" si="5"/>
        <v>-1</v>
      </c>
      <c r="Z13" s="9">
        <f t="shared" si="5"/>
        <v>-1</v>
      </c>
      <c r="AA13" s="9">
        <f t="shared" si="5"/>
        <v>-1</v>
      </c>
      <c r="AB13" s="9">
        <f t="shared" si="5"/>
        <v>-1</v>
      </c>
      <c r="AC13" s="9">
        <f t="shared" si="5"/>
        <v>-1</v>
      </c>
      <c r="AD13" s="9">
        <f t="shared" si="5"/>
        <v>-1</v>
      </c>
      <c r="AE13" s="9">
        <f t="shared" si="5"/>
        <v>-2</v>
      </c>
      <c r="AF13" s="9">
        <f t="shared" si="5"/>
        <v>-1</v>
      </c>
      <c r="AG13" s="9">
        <f t="shared" si="5"/>
        <v>-1</v>
      </c>
      <c r="AH13" s="9">
        <f t="shared" si="5"/>
        <v>-1</v>
      </c>
      <c r="AI13" s="9">
        <f t="shared" si="5"/>
        <v>-1</v>
      </c>
      <c r="AJ13" s="9">
        <f t="shared" si="5"/>
        <v>-1</v>
      </c>
      <c r="AK13" s="9">
        <f t="shared" si="5"/>
        <v>-1</v>
      </c>
      <c r="AL13" s="9">
        <f t="shared" si="5"/>
        <v>-3</v>
      </c>
      <c r="AM13" s="9">
        <f t="shared" si="5"/>
        <v>-3</v>
      </c>
      <c r="AN13" s="9">
        <f t="shared" si="5"/>
        <v>-3</v>
      </c>
      <c r="AO13" s="9">
        <f t="shared" si="5"/>
        <v>-3</v>
      </c>
      <c r="AP13" s="9">
        <f t="shared" si="5"/>
        <v>-3</v>
      </c>
      <c r="AQ13" s="9">
        <f t="shared" si="5"/>
        <v>-3</v>
      </c>
      <c r="AR13" s="9">
        <f t="shared" si="5"/>
        <v>-3</v>
      </c>
      <c r="AS13" s="9">
        <f t="shared" si="5"/>
        <v>-3</v>
      </c>
      <c r="AT13" s="9">
        <f t="shared" si="5"/>
        <v>-3</v>
      </c>
      <c r="AU13" s="9">
        <f t="shared" si="5"/>
        <v>-3</v>
      </c>
      <c r="AV13" s="9">
        <f t="shared" si="5"/>
        <v>-3</v>
      </c>
      <c r="AW13" s="9">
        <f t="shared" si="5"/>
        <v>-3</v>
      </c>
    </row>
    <row r="14" spans="1:49" x14ac:dyDescent="0.35">
      <c r="A14" s="10" t="s">
        <v>4</v>
      </c>
      <c r="B14" s="11">
        <f>SUM(B11:B13)</f>
        <v>100</v>
      </c>
      <c r="C14" s="11">
        <f>SUM(C11:C13)</f>
        <v>100</v>
      </c>
      <c r="D14" s="11">
        <f t="shared" ref="D14:AW14" si="6">SUM(D11:D13)</f>
        <v>100</v>
      </c>
      <c r="E14" s="11">
        <f t="shared" si="6"/>
        <v>102</v>
      </c>
      <c r="F14" s="11">
        <f t="shared" si="6"/>
        <v>105</v>
      </c>
      <c r="G14" s="11">
        <f t="shared" si="6"/>
        <v>109</v>
      </c>
      <c r="H14" s="11">
        <f t="shared" si="6"/>
        <v>109</v>
      </c>
      <c r="I14" s="11">
        <f t="shared" si="6"/>
        <v>109</v>
      </c>
      <c r="J14" s="11">
        <f t="shared" si="6"/>
        <v>109</v>
      </c>
      <c r="K14" s="11">
        <f t="shared" si="6"/>
        <v>109</v>
      </c>
      <c r="L14" s="11">
        <f t="shared" si="6"/>
        <v>109</v>
      </c>
      <c r="M14" s="11">
        <f t="shared" si="6"/>
        <v>109</v>
      </c>
      <c r="N14" s="11">
        <f t="shared" si="6"/>
        <v>110</v>
      </c>
      <c r="O14" s="11">
        <f t="shared" si="6"/>
        <v>110</v>
      </c>
      <c r="P14" s="11">
        <f t="shared" si="6"/>
        <v>110</v>
      </c>
      <c r="Q14" s="11">
        <f t="shared" si="6"/>
        <v>110</v>
      </c>
      <c r="R14" s="11">
        <f t="shared" si="6"/>
        <v>109</v>
      </c>
      <c r="S14" s="11">
        <f t="shared" si="6"/>
        <v>108</v>
      </c>
      <c r="T14" s="11">
        <f t="shared" si="6"/>
        <v>108</v>
      </c>
      <c r="U14" s="11">
        <f t="shared" si="6"/>
        <v>108</v>
      </c>
      <c r="V14" s="11">
        <f t="shared" si="6"/>
        <v>108</v>
      </c>
      <c r="W14" s="11">
        <f t="shared" si="6"/>
        <v>108</v>
      </c>
      <c r="X14" s="11">
        <f t="shared" si="6"/>
        <v>108</v>
      </c>
      <c r="Y14" s="11">
        <f t="shared" si="6"/>
        <v>108</v>
      </c>
      <c r="Z14" s="11">
        <f t="shared" si="6"/>
        <v>117</v>
      </c>
      <c r="AA14" s="11">
        <f t="shared" si="6"/>
        <v>126</v>
      </c>
      <c r="AB14" s="11">
        <f t="shared" si="6"/>
        <v>135</v>
      </c>
      <c r="AC14" s="11">
        <f t="shared" si="6"/>
        <v>144</v>
      </c>
      <c r="AD14" s="11">
        <f t="shared" si="6"/>
        <v>153</v>
      </c>
      <c r="AE14" s="11">
        <f t="shared" si="6"/>
        <v>161</v>
      </c>
      <c r="AF14" s="11">
        <f t="shared" si="6"/>
        <v>170</v>
      </c>
      <c r="AG14" s="11">
        <f t="shared" si="6"/>
        <v>179</v>
      </c>
      <c r="AH14" s="11">
        <f t="shared" si="6"/>
        <v>188</v>
      </c>
      <c r="AI14" s="11">
        <f t="shared" si="6"/>
        <v>199</v>
      </c>
      <c r="AJ14" s="11">
        <f t="shared" si="6"/>
        <v>210</v>
      </c>
      <c r="AK14" s="11">
        <f t="shared" si="6"/>
        <v>221</v>
      </c>
      <c r="AL14" s="11">
        <f t="shared" si="6"/>
        <v>230</v>
      </c>
      <c r="AM14" s="11">
        <f t="shared" si="6"/>
        <v>239</v>
      </c>
      <c r="AN14" s="11">
        <f t="shared" si="6"/>
        <v>248</v>
      </c>
      <c r="AO14" s="11">
        <f t="shared" si="6"/>
        <v>257</v>
      </c>
      <c r="AP14" s="11">
        <f t="shared" si="6"/>
        <v>266</v>
      </c>
      <c r="AQ14" s="11">
        <f t="shared" si="6"/>
        <v>275</v>
      </c>
      <c r="AR14" s="11">
        <f t="shared" si="6"/>
        <v>286</v>
      </c>
      <c r="AS14" s="11">
        <f t="shared" si="6"/>
        <v>297</v>
      </c>
      <c r="AT14" s="11">
        <f t="shared" si="6"/>
        <v>308</v>
      </c>
      <c r="AU14" s="11">
        <f t="shared" si="6"/>
        <v>319</v>
      </c>
      <c r="AV14" s="11">
        <f t="shared" si="6"/>
        <v>330</v>
      </c>
      <c r="AW14" s="11">
        <f t="shared" si="6"/>
        <v>341</v>
      </c>
    </row>
    <row r="15" spans="1:49" x14ac:dyDescent="0.35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</row>
    <row r="16" spans="1:49" x14ac:dyDescent="0.35">
      <c r="A16" s="3" t="s">
        <v>5</v>
      </c>
    </row>
    <row r="17" spans="1:49" x14ac:dyDescent="0.35">
      <c r="A17" t="s">
        <v>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>
        <f>B12</f>
        <v>1</v>
      </c>
      <c r="O17" s="13">
        <f t="shared" ref="O17:AW17" si="7">C12</f>
        <v>1</v>
      </c>
      <c r="P17" s="13">
        <f t="shared" si="7"/>
        <v>1</v>
      </c>
      <c r="Q17" s="13">
        <f t="shared" si="7"/>
        <v>3</v>
      </c>
      <c r="R17" s="13">
        <f t="shared" si="7"/>
        <v>4</v>
      </c>
      <c r="S17" s="13">
        <f t="shared" si="7"/>
        <v>5</v>
      </c>
      <c r="T17" s="13">
        <f t="shared" si="7"/>
        <v>1</v>
      </c>
      <c r="U17" s="13">
        <f t="shared" si="7"/>
        <v>1</v>
      </c>
      <c r="V17" s="13">
        <f t="shared" si="7"/>
        <v>1</v>
      </c>
      <c r="W17" s="13">
        <f t="shared" si="7"/>
        <v>1</v>
      </c>
      <c r="X17" s="13">
        <f>L12</f>
        <v>1</v>
      </c>
      <c r="Y17" s="13">
        <f t="shared" si="7"/>
        <v>1</v>
      </c>
      <c r="Z17" s="13">
        <f t="shared" si="7"/>
        <v>2</v>
      </c>
      <c r="AA17" s="13">
        <f t="shared" si="7"/>
        <v>1</v>
      </c>
      <c r="AB17" s="13">
        <f t="shared" si="7"/>
        <v>1</v>
      </c>
      <c r="AC17" s="13">
        <f t="shared" si="7"/>
        <v>1</v>
      </c>
      <c r="AD17" s="13">
        <f t="shared" si="7"/>
        <v>1</v>
      </c>
      <c r="AE17" s="13">
        <f t="shared" si="7"/>
        <v>1</v>
      </c>
      <c r="AF17" s="13">
        <f t="shared" si="7"/>
        <v>1</v>
      </c>
      <c r="AG17" s="13">
        <f t="shared" si="7"/>
        <v>1</v>
      </c>
      <c r="AH17" s="13">
        <f t="shared" si="7"/>
        <v>1</v>
      </c>
      <c r="AI17" s="13">
        <f t="shared" si="7"/>
        <v>1</v>
      </c>
      <c r="AJ17" s="13">
        <f>X12</f>
        <v>1</v>
      </c>
      <c r="AK17" s="13">
        <f t="shared" si="7"/>
        <v>1</v>
      </c>
      <c r="AL17" s="13">
        <f t="shared" si="7"/>
        <v>10</v>
      </c>
      <c r="AM17" s="13">
        <f t="shared" si="7"/>
        <v>10</v>
      </c>
      <c r="AN17" s="13">
        <f t="shared" si="7"/>
        <v>10</v>
      </c>
      <c r="AO17" s="13">
        <f t="shared" si="7"/>
        <v>10</v>
      </c>
      <c r="AP17" s="13">
        <f t="shared" si="7"/>
        <v>10</v>
      </c>
      <c r="AQ17" s="13">
        <f t="shared" si="7"/>
        <v>10</v>
      </c>
      <c r="AR17" s="13">
        <f t="shared" si="7"/>
        <v>10</v>
      </c>
      <c r="AS17" s="13">
        <f t="shared" si="7"/>
        <v>10</v>
      </c>
      <c r="AT17" s="13">
        <f t="shared" si="7"/>
        <v>10</v>
      </c>
      <c r="AU17" s="13">
        <f t="shared" si="7"/>
        <v>12</v>
      </c>
      <c r="AV17" s="13">
        <f t="shared" si="7"/>
        <v>12</v>
      </c>
      <c r="AW17" s="13">
        <f t="shared" si="7"/>
        <v>12</v>
      </c>
    </row>
    <row r="18" spans="1:49" x14ac:dyDescent="0.35">
      <c r="A18" s="7" t="s">
        <v>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>
        <f>B21</f>
        <v>7</v>
      </c>
      <c r="O18" s="15">
        <f t="shared" ref="O18:AW18" si="8">C21</f>
        <v>7</v>
      </c>
      <c r="P18" s="15">
        <f t="shared" si="8"/>
        <v>7</v>
      </c>
      <c r="Q18" s="15">
        <f t="shared" si="8"/>
        <v>7</v>
      </c>
      <c r="R18" s="15">
        <f t="shared" si="8"/>
        <v>7</v>
      </c>
      <c r="S18" s="15">
        <f t="shared" si="8"/>
        <v>7</v>
      </c>
      <c r="T18" s="15">
        <f t="shared" si="8"/>
        <v>7</v>
      </c>
      <c r="U18" s="15">
        <f t="shared" si="8"/>
        <v>7</v>
      </c>
      <c r="V18" s="15">
        <f t="shared" si="8"/>
        <v>7</v>
      </c>
      <c r="W18" s="15">
        <f t="shared" si="8"/>
        <v>7</v>
      </c>
      <c r="X18" s="15">
        <f>L21</f>
        <v>7</v>
      </c>
      <c r="Y18" s="15">
        <f t="shared" si="8"/>
        <v>7</v>
      </c>
      <c r="Z18" s="15">
        <f t="shared" si="8"/>
        <v>7</v>
      </c>
      <c r="AA18" s="15">
        <f t="shared" si="8"/>
        <v>7</v>
      </c>
      <c r="AB18" s="15">
        <f t="shared" si="8"/>
        <v>7</v>
      </c>
      <c r="AC18" s="15">
        <f t="shared" si="8"/>
        <v>9</v>
      </c>
      <c r="AD18" s="15">
        <f t="shared" si="8"/>
        <v>9</v>
      </c>
      <c r="AE18" s="15">
        <f t="shared" si="8"/>
        <v>10</v>
      </c>
      <c r="AF18" s="15">
        <f t="shared" si="8"/>
        <v>7</v>
      </c>
      <c r="AG18" s="15">
        <f t="shared" si="8"/>
        <v>7</v>
      </c>
      <c r="AH18" s="15">
        <f t="shared" si="8"/>
        <v>7</v>
      </c>
      <c r="AI18" s="15">
        <f t="shared" si="8"/>
        <v>7</v>
      </c>
      <c r="AJ18" s="15">
        <f>X21</f>
        <v>7</v>
      </c>
      <c r="AK18" s="15">
        <f t="shared" si="8"/>
        <v>7</v>
      </c>
      <c r="AL18" s="15">
        <f t="shared" si="8"/>
        <v>8</v>
      </c>
      <c r="AM18" s="15">
        <f t="shared" si="8"/>
        <v>7</v>
      </c>
      <c r="AN18" s="15">
        <f t="shared" si="8"/>
        <v>7</v>
      </c>
      <c r="AO18" s="15">
        <f t="shared" si="8"/>
        <v>9</v>
      </c>
      <c r="AP18" s="15">
        <f t="shared" si="8"/>
        <v>9</v>
      </c>
      <c r="AQ18" s="15">
        <f t="shared" si="8"/>
        <v>9</v>
      </c>
      <c r="AR18" s="15">
        <f t="shared" si="8"/>
        <v>7</v>
      </c>
      <c r="AS18" s="15">
        <f t="shared" si="8"/>
        <v>7</v>
      </c>
      <c r="AT18" s="15">
        <f t="shared" si="8"/>
        <v>7</v>
      </c>
      <c r="AU18" s="15">
        <f t="shared" si="8"/>
        <v>7</v>
      </c>
      <c r="AV18" s="15">
        <f t="shared" si="8"/>
        <v>7</v>
      </c>
      <c r="AW18" s="15">
        <f t="shared" si="8"/>
        <v>7</v>
      </c>
    </row>
    <row r="19" spans="1:49" x14ac:dyDescent="0.35">
      <c r="A19" s="6" t="s">
        <v>8</v>
      </c>
      <c r="B19" s="16">
        <f>ROUND($B$11/12,0)</f>
        <v>8</v>
      </c>
      <c r="C19" s="16">
        <f>MIN($B$11-SUM($B$19:B$19),ROUND($B$11/12,0))</f>
        <v>8</v>
      </c>
      <c r="D19" s="16">
        <f>MIN($B$11-SUM($B$19:C$19),ROUND($B$11/12,0))</f>
        <v>8</v>
      </c>
      <c r="E19" s="16">
        <f>MIN($B$11-SUM($B$19:D$19),ROUND($B$11/12,0))</f>
        <v>8</v>
      </c>
      <c r="F19" s="16">
        <f>MIN($B$11-SUM($B$19:E$19),ROUND($B$11/12,0))</f>
        <v>8</v>
      </c>
      <c r="G19" s="16">
        <f>MIN($B$11-SUM($B$19:F$19),ROUND($B$11/12,0))</f>
        <v>8</v>
      </c>
      <c r="H19" s="16">
        <f>MIN($B$11-SUM($B$19:G$19),ROUND($B$11/12,0))</f>
        <v>8</v>
      </c>
      <c r="I19" s="16">
        <f>MIN($B$11-SUM($B$19:H$19),ROUND($B$11/12,0))</f>
        <v>8</v>
      </c>
      <c r="J19" s="16">
        <f>MIN($B$11-SUM($B$19:I$19),ROUND($B$11/12,0))</f>
        <v>8</v>
      </c>
      <c r="K19" s="16">
        <f>MIN($B$11-SUM($B$19:J$19),ROUND($B$11/12,0))</f>
        <v>8</v>
      </c>
      <c r="L19" s="16">
        <f>MIN($B$11-SUM($B$19:K$19),ROUND($B$11/12,0))</f>
        <v>8</v>
      </c>
      <c r="M19" s="16">
        <f>MIN($B$11-SUM($B$19:L$19),ROUND($B$11/12,0))</f>
        <v>8</v>
      </c>
      <c r="N19" s="17">
        <f>SUM(N17:N18)</f>
        <v>8</v>
      </c>
      <c r="O19" s="17">
        <f t="shared" ref="O19:AW19" si="9">SUM(O17:O18)</f>
        <v>8</v>
      </c>
      <c r="P19" s="17">
        <f t="shared" si="9"/>
        <v>8</v>
      </c>
      <c r="Q19" s="17">
        <f t="shared" si="9"/>
        <v>10</v>
      </c>
      <c r="R19" s="17">
        <f t="shared" si="9"/>
        <v>11</v>
      </c>
      <c r="S19" s="17">
        <f t="shared" si="9"/>
        <v>12</v>
      </c>
      <c r="T19" s="17">
        <f t="shared" si="9"/>
        <v>8</v>
      </c>
      <c r="U19" s="17">
        <f t="shared" si="9"/>
        <v>8</v>
      </c>
      <c r="V19" s="17">
        <f t="shared" si="9"/>
        <v>8</v>
      </c>
      <c r="W19" s="17">
        <f t="shared" si="9"/>
        <v>8</v>
      </c>
      <c r="X19" s="17">
        <f t="shared" si="9"/>
        <v>8</v>
      </c>
      <c r="Y19" s="17">
        <f t="shared" si="9"/>
        <v>8</v>
      </c>
      <c r="Z19" s="17">
        <f t="shared" si="9"/>
        <v>9</v>
      </c>
      <c r="AA19" s="17">
        <f t="shared" si="9"/>
        <v>8</v>
      </c>
      <c r="AB19" s="17">
        <f t="shared" si="9"/>
        <v>8</v>
      </c>
      <c r="AC19" s="17">
        <f t="shared" si="9"/>
        <v>10</v>
      </c>
      <c r="AD19" s="17">
        <f t="shared" si="9"/>
        <v>10</v>
      </c>
      <c r="AE19" s="17">
        <f t="shared" si="9"/>
        <v>11</v>
      </c>
      <c r="AF19" s="17">
        <f t="shared" si="9"/>
        <v>8</v>
      </c>
      <c r="AG19" s="17">
        <f t="shared" si="9"/>
        <v>8</v>
      </c>
      <c r="AH19" s="17">
        <f t="shared" si="9"/>
        <v>8</v>
      </c>
      <c r="AI19" s="17">
        <f t="shared" si="9"/>
        <v>8</v>
      </c>
      <c r="AJ19" s="17">
        <f t="shared" si="9"/>
        <v>8</v>
      </c>
      <c r="AK19" s="17">
        <f t="shared" si="9"/>
        <v>8</v>
      </c>
      <c r="AL19" s="17">
        <f t="shared" si="9"/>
        <v>18</v>
      </c>
      <c r="AM19" s="17">
        <f t="shared" si="9"/>
        <v>17</v>
      </c>
      <c r="AN19" s="17">
        <f t="shared" si="9"/>
        <v>17</v>
      </c>
      <c r="AO19" s="17">
        <f t="shared" si="9"/>
        <v>19</v>
      </c>
      <c r="AP19" s="17">
        <f t="shared" si="9"/>
        <v>19</v>
      </c>
      <c r="AQ19" s="17">
        <f t="shared" si="9"/>
        <v>19</v>
      </c>
      <c r="AR19" s="17">
        <f t="shared" si="9"/>
        <v>17</v>
      </c>
      <c r="AS19" s="17">
        <f t="shared" si="9"/>
        <v>17</v>
      </c>
      <c r="AT19" s="17">
        <f t="shared" si="9"/>
        <v>17</v>
      </c>
      <c r="AU19" s="17">
        <f t="shared" si="9"/>
        <v>19</v>
      </c>
      <c r="AV19" s="17">
        <f t="shared" si="9"/>
        <v>19</v>
      </c>
      <c r="AW19" s="17">
        <f t="shared" si="9"/>
        <v>19</v>
      </c>
    </row>
    <row r="20" spans="1:49" x14ac:dyDescent="0.35">
      <c r="A20" s="7" t="s">
        <v>9</v>
      </c>
      <c r="B20" s="18">
        <f t="shared" ref="B20:AW20" si="10">B19-B21</f>
        <v>1</v>
      </c>
      <c r="C20" s="18">
        <f>C19-C21</f>
        <v>1</v>
      </c>
      <c r="D20" s="18">
        <f t="shared" si="10"/>
        <v>1</v>
      </c>
      <c r="E20" s="18">
        <f t="shared" si="10"/>
        <v>1</v>
      </c>
      <c r="F20" s="18">
        <f t="shared" si="10"/>
        <v>1</v>
      </c>
      <c r="G20" s="18">
        <f t="shared" si="10"/>
        <v>1</v>
      </c>
      <c r="H20" s="18">
        <f t="shared" si="10"/>
        <v>1</v>
      </c>
      <c r="I20" s="18">
        <f t="shared" si="10"/>
        <v>1</v>
      </c>
      <c r="J20" s="18">
        <f t="shared" si="10"/>
        <v>1</v>
      </c>
      <c r="K20" s="18">
        <f t="shared" si="10"/>
        <v>1</v>
      </c>
      <c r="L20" s="18">
        <f t="shared" si="10"/>
        <v>1</v>
      </c>
      <c r="M20" s="18">
        <f t="shared" si="10"/>
        <v>1</v>
      </c>
      <c r="N20" s="18">
        <f t="shared" si="10"/>
        <v>1</v>
      </c>
      <c r="O20" s="18">
        <f t="shared" si="10"/>
        <v>1</v>
      </c>
      <c r="P20" s="18">
        <f t="shared" si="10"/>
        <v>1</v>
      </c>
      <c r="Q20" s="18">
        <f t="shared" si="10"/>
        <v>1</v>
      </c>
      <c r="R20" s="18">
        <f t="shared" si="10"/>
        <v>2</v>
      </c>
      <c r="S20" s="18">
        <f t="shared" si="10"/>
        <v>2</v>
      </c>
      <c r="T20" s="18">
        <f t="shared" si="10"/>
        <v>1</v>
      </c>
      <c r="U20" s="18">
        <f t="shared" si="10"/>
        <v>1</v>
      </c>
      <c r="V20" s="18">
        <f t="shared" si="10"/>
        <v>1</v>
      </c>
      <c r="W20" s="18">
        <f t="shared" si="10"/>
        <v>1</v>
      </c>
      <c r="X20" s="18">
        <f t="shared" si="10"/>
        <v>1</v>
      </c>
      <c r="Y20" s="19">
        <f t="shared" si="10"/>
        <v>1</v>
      </c>
      <c r="Z20" s="19">
        <f t="shared" si="10"/>
        <v>1</v>
      </c>
      <c r="AA20" s="19">
        <f t="shared" si="10"/>
        <v>1</v>
      </c>
      <c r="AB20" s="19">
        <f t="shared" si="10"/>
        <v>1</v>
      </c>
      <c r="AC20" s="19">
        <f t="shared" si="10"/>
        <v>1</v>
      </c>
      <c r="AD20" s="19">
        <f t="shared" si="10"/>
        <v>1</v>
      </c>
      <c r="AE20" s="19">
        <f t="shared" si="10"/>
        <v>2</v>
      </c>
      <c r="AF20" s="19">
        <f t="shared" si="10"/>
        <v>1</v>
      </c>
      <c r="AG20" s="19">
        <f t="shared" si="10"/>
        <v>1</v>
      </c>
      <c r="AH20" s="19">
        <f t="shared" si="10"/>
        <v>1</v>
      </c>
      <c r="AI20" s="19">
        <f t="shared" si="10"/>
        <v>1</v>
      </c>
      <c r="AJ20" s="19">
        <f t="shared" si="10"/>
        <v>1</v>
      </c>
      <c r="AK20" s="19">
        <f t="shared" si="10"/>
        <v>1</v>
      </c>
      <c r="AL20" s="19">
        <f t="shared" si="10"/>
        <v>3</v>
      </c>
      <c r="AM20" s="19">
        <f t="shared" si="10"/>
        <v>3</v>
      </c>
      <c r="AN20" s="19">
        <f t="shared" si="10"/>
        <v>3</v>
      </c>
      <c r="AO20" s="19">
        <f>AO19-AO21</f>
        <v>3</v>
      </c>
      <c r="AP20" s="19">
        <f t="shared" si="10"/>
        <v>3</v>
      </c>
      <c r="AQ20" s="19">
        <f t="shared" si="10"/>
        <v>3</v>
      </c>
      <c r="AR20" s="19">
        <f t="shared" si="10"/>
        <v>3</v>
      </c>
      <c r="AS20" s="19">
        <f>AS19-AS21</f>
        <v>3</v>
      </c>
      <c r="AT20" s="19">
        <f t="shared" si="10"/>
        <v>3</v>
      </c>
      <c r="AU20" s="19">
        <f t="shared" si="10"/>
        <v>3</v>
      </c>
      <c r="AV20" s="19">
        <f t="shared" si="10"/>
        <v>3</v>
      </c>
      <c r="AW20" s="19">
        <f t="shared" si="10"/>
        <v>3</v>
      </c>
    </row>
    <row r="21" spans="1:49" x14ac:dyDescent="0.35">
      <c r="A21" s="10" t="s">
        <v>10</v>
      </c>
      <c r="B21" s="20">
        <f>ROUND((1-B$24)*B19,0)</f>
        <v>7</v>
      </c>
      <c r="C21" s="20">
        <f>ROUND((1-C$24)*C19,0)</f>
        <v>7</v>
      </c>
      <c r="D21" s="20">
        <f>ROUND((1-D$24)*D19,0)</f>
        <v>7</v>
      </c>
      <c r="E21" s="20">
        <f t="shared" ref="E21:AW21" si="11">ROUND((1-E$24)*E19,0)</f>
        <v>7</v>
      </c>
      <c r="F21" s="20">
        <f t="shared" si="11"/>
        <v>7</v>
      </c>
      <c r="G21" s="20">
        <f t="shared" si="11"/>
        <v>7</v>
      </c>
      <c r="H21" s="20">
        <f t="shared" si="11"/>
        <v>7</v>
      </c>
      <c r="I21" s="20">
        <f t="shared" si="11"/>
        <v>7</v>
      </c>
      <c r="J21" s="20">
        <f t="shared" si="11"/>
        <v>7</v>
      </c>
      <c r="K21" s="20">
        <f t="shared" si="11"/>
        <v>7</v>
      </c>
      <c r="L21" s="20">
        <f t="shared" si="11"/>
        <v>7</v>
      </c>
      <c r="M21" s="20">
        <f t="shared" si="11"/>
        <v>7</v>
      </c>
      <c r="N21" s="20">
        <f t="shared" si="11"/>
        <v>7</v>
      </c>
      <c r="O21" s="20">
        <f t="shared" si="11"/>
        <v>7</v>
      </c>
      <c r="P21" s="20">
        <f t="shared" si="11"/>
        <v>7</v>
      </c>
      <c r="Q21" s="20">
        <f t="shared" si="11"/>
        <v>9</v>
      </c>
      <c r="R21" s="20">
        <f t="shared" si="11"/>
        <v>9</v>
      </c>
      <c r="S21" s="20">
        <f t="shared" si="11"/>
        <v>10</v>
      </c>
      <c r="T21" s="20">
        <f t="shared" si="11"/>
        <v>7</v>
      </c>
      <c r="U21" s="20">
        <f t="shared" si="11"/>
        <v>7</v>
      </c>
      <c r="V21" s="20">
        <f t="shared" si="11"/>
        <v>7</v>
      </c>
      <c r="W21" s="20">
        <f t="shared" si="11"/>
        <v>7</v>
      </c>
      <c r="X21" s="20">
        <f t="shared" si="11"/>
        <v>7</v>
      </c>
      <c r="Y21" s="20">
        <f t="shared" si="11"/>
        <v>7</v>
      </c>
      <c r="Z21" s="20">
        <f t="shared" si="11"/>
        <v>8</v>
      </c>
      <c r="AA21" s="20">
        <f t="shared" si="11"/>
        <v>7</v>
      </c>
      <c r="AB21" s="20">
        <f t="shared" si="11"/>
        <v>7</v>
      </c>
      <c r="AC21" s="20">
        <f t="shared" si="11"/>
        <v>9</v>
      </c>
      <c r="AD21" s="20">
        <f t="shared" si="11"/>
        <v>9</v>
      </c>
      <c r="AE21" s="20">
        <f t="shared" si="11"/>
        <v>9</v>
      </c>
      <c r="AF21" s="20">
        <f t="shared" si="11"/>
        <v>7</v>
      </c>
      <c r="AG21" s="20">
        <f t="shared" si="11"/>
        <v>7</v>
      </c>
      <c r="AH21" s="20">
        <f t="shared" si="11"/>
        <v>7</v>
      </c>
      <c r="AI21" s="20">
        <f t="shared" si="11"/>
        <v>7</v>
      </c>
      <c r="AJ21" s="20">
        <f t="shared" si="11"/>
        <v>7</v>
      </c>
      <c r="AK21" s="20">
        <f t="shared" si="11"/>
        <v>7</v>
      </c>
      <c r="AL21" s="20">
        <f t="shared" si="11"/>
        <v>15</v>
      </c>
      <c r="AM21" s="20">
        <f t="shared" si="11"/>
        <v>14</v>
      </c>
      <c r="AN21" s="20">
        <f>ROUND((1-AN$24)*AN19,0)</f>
        <v>14</v>
      </c>
      <c r="AO21" s="20">
        <f>ROUND((1-AO$24)*AO19,0)</f>
        <v>16</v>
      </c>
      <c r="AP21" s="20">
        <f t="shared" si="11"/>
        <v>16</v>
      </c>
      <c r="AQ21" s="20">
        <f t="shared" si="11"/>
        <v>16</v>
      </c>
      <c r="AR21" s="20">
        <f t="shared" si="11"/>
        <v>14</v>
      </c>
      <c r="AS21" s="20">
        <f t="shared" si="11"/>
        <v>14</v>
      </c>
      <c r="AT21" s="20">
        <f t="shared" si="11"/>
        <v>14</v>
      </c>
      <c r="AU21" s="20">
        <f t="shared" si="11"/>
        <v>16</v>
      </c>
      <c r="AV21" s="20">
        <f t="shared" si="11"/>
        <v>16</v>
      </c>
      <c r="AW21" s="20">
        <f t="shared" si="11"/>
        <v>16</v>
      </c>
    </row>
    <row r="22" spans="1:49" x14ac:dyDescent="0.35">
      <c r="A22" s="6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</row>
    <row r="23" spans="1:49" x14ac:dyDescent="0.35">
      <c r="A23" s="3" t="s">
        <v>11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</row>
    <row r="24" spans="1:49" x14ac:dyDescent="0.35">
      <c r="A24" t="s">
        <v>12</v>
      </c>
      <c r="B24" s="22">
        <v>0.15</v>
      </c>
      <c r="C24" s="23">
        <f>B24</f>
        <v>0.15</v>
      </c>
      <c r="D24" s="23">
        <f t="shared" ref="D24:AW24" si="12">C24</f>
        <v>0.15</v>
      </c>
      <c r="E24" s="23">
        <f t="shared" si="12"/>
        <v>0.15</v>
      </c>
      <c r="F24" s="23">
        <f t="shared" si="12"/>
        <v>0.15</v>
      </c>
      <c r="G24" s="23">
        <f t="shared" si="12"/>
        <v>0.15</v>
      </c>
      <c r="H24" s="23">
        <f t="shared" si="12"/>
        <v>0.15</v>
      </c>
      <c r="I24" s="23">
        <f t="shared" si="12"/>
        <v>0.15</v>
      </c>
      <c r="J24" s="23">
        <f t="shared" si="12"/>
        <v>0.15</v>
      </c>
      <c r="K24" s="23">
        <f t="shared" si="12"/>
        <v>0.15</v>
      </c>
      <c r="L24" s="23">
        <f t="shared" si="12"/>
        <v>0.15</v>
      </c>
      <c r="M24" s="23">
        <f t="shared" si="12"/>
        <v>0.15</v>
      </c>
      <c r="N24" s="23">
        <f t="shared" ref="N24" si="13">M24</f>
        <v>0.15</v>
      </c>
      <c r="O24" s="23">
        <f t="shared" ref="O24" si="14">N24</f>
        <v>0.15</v>
      </c>
      <c r="P24" s="23">
        <f t="shared" si="12"/>
        <v>0.15</v>
      </c>
      <c r="Q24" s="23">
        <f t="shared" si="12"/>
        <v>0.15</v>
      </c>
      <c r="R24" s="23">
        <f t="shared" si="12"/>
        <v>0.15</v>
      </c>
      <c r="S24" s="23">
        <f t="shared" si="12"/>
        <v>0.15</v>
      </c>
      <c r="T24" s="23">
        <f t="shared" si="12"/>
        <v>0.15</v>
      </c>
      <c r="U24" s="23">
        <f t="shared" si="12"/>
        <v>0.15</v>
      </c>
      <c r="V24" s="23">
        <f t="shared" si="12"/>
        <v>0.15</v>
      </c>
      <c r="W24" s="23">
        <f t="shared" si="12"/>
        <v>0.15</v>
      </c>
      <c r="X24" s="23">
        <f t="shared" si="12"/>
        <v>0.15</v>
      </c>
      <c r="Y24" s="23">
        <f t="shared" si="12"/>
        <v>0.15</v>
      </c>
      <c r="Z24" s="23">
        <f t="shared" si="12"/>
        <v>0.15</v>
      </c>
      <c r="AA24" s="23">
        <f t="shared" si="12"/>
        <v>0.15</v>
      </c>
      <c r="AB24" s="23">
        <f t="shared" si="12"/>
        <v>0.15</v>
      </c>
      <c r="AC24" s="23">
        <f t="shared" si="12"/>
        <v>0.15</v>
      </c>
      <c r="AD24" s="23">
        <f t="shared" si="12"/>
        <v>0.15</v>
      </c>
      <c r="AE24" s="23">
        <f t="shared" si="12"/>
        <v>0.15</v>
      </c>
      <c r="AF24" s="23">
        <f t="shared" si="12"/>
        <v>0.15</v>
      </c>
      <c r="AG24" s="23">
        <f t="shared" si="12"/>
        <v>0.15</v>
      </c>
      <c r="AH24" s="23">
        <f t="shared" si="12"/>
        <v>0.15</v>
      </c>
      <c r="AI24" s="23">
        <f t="shared" si="12"/>
        <v>0.15</v>
      </c>
      <c r="AJ24" s="23">
        <f t="shared" si="12"/>
        <v>0.15</v>
      </c>
      <c r="AK24" s="23">
        <f t="shared" si="12"/>
        <v>0.15</v>
      </c>
      <c r="AL24" s="23">
        <f t="shared" si="12"/>
        <v>0.15</v>
      </c>
      <c r="AM24" s="23">
        <f t="shared" si="12"/>
        <v>0.15</v>
      </c>
      <c r="AN24" s="23">
        <f t="shared" si="12"/>
        <v>0.15</v>
      </c>
      <c r="AO24" s="23">
        <f>AN24</f>
        <v>0.15</v>
      </c>
      <c r="AP24" s="23">
        <f t="shared" si="12"/>
        <v>0.15</v>
      </c>
      <c r="AQ24" s="23">
        <f t="shared" si="12"/>
        <v>0.15</v>
      </c>
      <c r="AR24" s="23">
        <f t="shared" si="12"/>
        <v>0.15</v>
      </c>
      <c r="AS24" s="23">
        <f t="shared" si="12"/>
        <v>0.15</v>
      </c>
      <c r="AT24" s="23">
        <f t="shared" si="12"/>
        <v>0.15</v>
      </c>
      <c r="AU24" s="23">
        <f t="shared" si="12"/>
        <v>0.15</v>
      </c>
      <c r="AV24" s="23">
        <f t="shared" si="12"/>
        <v>0.15</v>
      </c>
      <c r="AW24" s="23">
        <f t="shared" si="12"/>
        <v>0.15</v>
      </c>
    </row>
    <row r="25" spans="1:49" x14ac:dyDescent="0.3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1:49" x14ac:dyDescent="0.35">
      <c r="A26" s="3" t="s">
        <v>13</v>
      </c>
      <c r="C26" s="25"/>
    </row>
    <row r="27" spans="1:49" x14ac:dyDescent="0.35">
      <c r="A27" t="s">
        <v>14</v>
      </c>
      <c r="B27" s="24">
        <v>12000</v>
      </c>
      <c r="C27" s="25">
        <f>B27</f>
        <v>12000</v>
      </c>
      <c r="D27" s="25">
        <f t="shared" ref="D27:AW28" si="15">C27</f>
        <v>12000</v>
      </c>
      <c r="E27" s="25">
        <f t="shared" si="15"/>
        <v>12000</v>
      </c>
      <c r="F27" s="25">
        <f t="shared" si="15"/>
        <v>12000</v>
      </c>
      <c r="G27" s="25">
        <f t="shared" si="15"/>
        <v>12000</v>
      </c>
      <c r="H27" s="25">
        <f t="shared" si="15"/>
        <v>12000</v>
      </c>
      <c r="I27" s="25">
        <f t="shared" si="15"/>
        <v>12000</v>
      </c>
      <c r="J27" s="25">
        <f t="shared" si="15"/>
        <v>12000</v>
      </c>
      <c r="K27" s="25">
        <f t="shared" si="15"/>
        <v>12000</v>
      </c>
      <c r="L27" s="25">
        <f t="shared" si="15"/>
        <v>12000</v>
      </c>
      <c r="M27" s="25">
        <f t="shared" si="15"/>
        <v>12000</v>
      </c>
      <c r="N27" s="25">
        <f t="shared" si="15"/>
        <v>12000</v>
      </c>
      <c r="O27" s="25">
        <f t="shared" si="15"/>
        <v>12000</v>
      </c>
      <c r="P27" s="25">
        <f t="shared" si="15"/>
        <v>12000</v>
      </c>
      <c r="Q27" s="25">
        <f t="shared" si="15"/>
        <v>12000</v>
      </c>
      <c r="R27" s="25">
        <f t="shared" si="15"/>
        <v>12000</v>
      </c>
      <c r="S27" s="25">
        <f t="shared" si="15"/>
        <v>12000</v>
      </c>
      <c r="T27" s="25">
        <f t="shared" si="15"/>
        <v>12000</v>
      </c>
      <c r="U27" s="25">
        <f t="shared" si="15"/>
        <v>12000</v>
      </c>
      <c r="V27" s="25">
        <f t="shared" si="15"/>
        <v>12000</v>
      </c>
      <c r="W27" s="25">
        <f t="shared" si="15"/>
        <v>12000</v>
      </c>
      <c r="X27" s="25">
        <f t="shared" si="15"/>
        <v>12000</v>
      </c>
      <c r="Y27" s="25">
        <f t="shared" si="15"/>
        <v>12000</v>
      </c>
      <c r="Z27" s="25">
        <f t="shared" si="15"/>
        <v>12000</v>
      </c>
      <c r="AA27" s="25">
        <f t="shared" si="15"/>
        <v>12000</v>
      </c>
      <c r="AB27" s="25">
        <f t="shared" si="15"/>
        <v>12000</v>
      </c>
      <c r="AC27" s="25">
        <f t="shared" si="15"/>
        <v>12000</v>
      </c>
      <c r="AD27" s="25">
        <f t="shared" si="15"/>
        <v>12000</v>
      </c>
      <c r="AE27" s="25">
        <f t="shared" si="15"/>
        <v>12000</v>
      </c>
      <c r="AF27" s="25">
        <f t="shared" si="15"/>
        <v>12000</v>
      </c>
      <c r="AG27" s="25">
        <f t="shared" si="15"/>
        <v>12000</v>
      </c>
      <c r="AH27" s="25">
        <f t="shared" si="15"/>
        <v>12000</v>
      </c>
      <c r="AI27" s="25">
        <f t="shared" si="15"/>
        <v>12000</v>
      </c>
      <c r="AJ27" s="25">
        <f t="shared" si="15"/>
        <v>12000</v>
      </c>
      <c r="AK27" s="25">
        <f t="shared" si="15"/>
        <v>12000</v>
      </c>
      <c r="AL27" s="25">
        <f t="shared" si="15"/>
        <v>12000</v>
      </c>
      <c r="AM27" s="25">
        <f t="shared" si="15"/>
        <v>12000</v>
      </c>
      <c r="AN27" s="25">
        <f t="shared" si="15"/>
        <v>12000</v>
      </c>
      <c r="AO27" s="25">
        <f t="shared" si="15"/>
        <v>12000</v>
      </c>
      <c r="AP27" s="25">
        <f t="shared" si="15"/>
        <v>12000</v>
      </c>
      <c r="AQ27" s="25">
        <f t="shared" si="15"/>
        <v>12000</v>
      </c>
      <c r="AR27" s="25">
        <f t="shared" si="15"/>
        <v>12000</v>
      </c>
      <c r="AS27" s="25">
        <f t="shared" si="15"/>
        <v>12000</v>
      </c>
      <c r="AT27" s="25">
        <f t="shared" si="15"/>
        <v>12000</v>
      </c>
      <c r="AU27" s="25">
        <f t="shared" si="15"/>
        <v>12000</v>
      </c>
      <c r="AV27" s="25">
        <f t="shared" si="15"/>
        <v>12000</v>
      </c>
      <c r="AW27" s="25">
        <f t="shared" si="15"/>
        <v>12000</v>
      </c>
    </row>
    <row r="28" spans="1:49" x14ac:dyDescent="0.35">
      <c r="A28" t="s">
        <v>15</v>
      </c>
      <c r="B28" s="22">
        <v>0.1</v>
      </c>
      <c r="C28" s="26">
        <f>B28</f>
        <v>0.1</v>
      </c>
      <c r="D28" s="26">
        <f t="shared" si="15"/>
        <v>0.1</v>
      </c>
      <c r="E28" s="26">
        <f t="shared" si="15"/>
        <v>0.1</v>
      </c>
      <c r="F28" s="26">
        <f t="shared" si="15"/>
        <v>0.1</v>
      </c>
      <c r="G28" s="26">
        <f t="shared" si="15"/>
        <v>0.1</v>
      </c>
      <c r="H28" s="26">
        <f t="shared" si="15"/>
        <v>0.1</v>
      </c>
      <c r="I28" s="26">
        <f t="shared" si="15"/>
        <v>0.1</v>
      </c>
      <c r="J28" s="26">
        <f t="shared" si="15"/>
        <v>0.1</v>
      </c>
      <c r="K28" s="26">
        <f t="shared" si="15"/>
        <v>0.1</v>
      </c>
      <c r="L28" s="26">
        <f t="shared" si="15"/>
        <v>0.1</v>
      </c>
      <c r="M28" s="26">
        <f t="shared" si="15"/>
        <v>0.1</v>
      </c>
      <c r="N28" s="26">
        <f t="shared" si="15"/>
        <v>0.1</v>
      </c>
      <c r="O28" s="26">
        <f t="shared" si="15"/>
        <v>0.1</v>
      </c>
      <c r="P28" s="26">
        <f t="shared" si="15"/>
        <v>0.1</v>
      </c>
      <c r="Q28" s="26">
        <f t="shared" si="15"/>
        <v>0.1</v>
      </c>
      <c r="R28" s="26">
        <f t="shared" si="15"/>
        <v>0.1</v>
      </c>
      <c r="S28" s="26">
        <f t="shared" si="15"/>
        <v>0.1</v>
      </c>
      <c r="T28" s="26">
        <f t="shared" si="15"/>
        <v>0.1</v>
      </c>
      <c r="U28" s="26">
        <f t="shared" si="15"/>
        <v>0.1</v>
      </c>
      <c r="V28" s="26">
        <f t="shared" si="15"/>
        <v>0.1</v>
      </c>
      <c r="W28" s="26">
        <f t="shared" si="15"/>
        <v>0.1</v>
      </c>
      <c r="X28" s="26">
        <f t="shared" si="15"/>
        <v>0.1</v>
      </c>
      <c r="Y28" s="26">
        <f t="shared" si="15"/>
        <v>0.1</v>
      </c>
      <c r="Z28" s="26">
        <f t="shared" si="15"/>
        <v>0.1</v>
      </c>
      <c r="AA28" s="26">
        <f t="shared" si="15"/>
        <v>0.1</v>
      </c>
      <c r="AB28" s="26">
        <f t="shared" si="15"/>
        <v>0.1</v>
      </c>
      <c r="AC28" s="26">
        <f t="shared" si="15"/>
        <v>0.1</v>
      </c>
      <c r="AD28" s="26">
        <f t="shared" si="15"/>
        <v>0.1</v>
      </c>
      <c r="AE28" s="26">
        <f t="shared" si="15"/>
        <v>0.1</v>
      </c>
      <c r="AF28" s="26">
        <f t="shared" si="15"/>
        <v>0.1</v>
      </c>
      <c r="AG28" s="26">
        <f t="shared" si="15"/>
        <v>0.1</v>
      </c>
      <c r="AH28" s="26">
        <f t="shared" si="15"/>
        <v>0.1</v>
      </c>
      <c r="AI28" s="26">
        <f t="shared" si="15"/>
        <v>0.1</v>
      </c>
      <c r="AJ28" s="26">
        <f t="shared" si="15"/>
        <v>0.1</v>
      </c>
      <c r="AK28" s="26">
        <f t="shared" si="15"/>
        <v>0.1</v>
      </c>
      <c r="AL28" s="26">
        <f t="shared" si="15"/>
        <v>0.1</v>
      </c>
      <c r="AM28" s="26">
        <f t="shared" si="15"/>
        <v>0.1</v>
      </c>
      <c r="AN28" s="26">
        <f t="shared" si="15"/>
        <v>0.1</v>
      </c>
      <c r="AO28" s="26">
        <f t="shared" si="15"/>
        <v>0.1</v>
      </c>
      <c r="AP28" s="26">
        <f t="shared" si="15"/>
        <v>0.1</v>
      </c>
      <c r="AQ28" s="26">
        <f t="shared" si="15"/>
        <v>0.1</v>
      </c>
      <c r="AR28" s="26">
        <f t="shared" si="15"/>
        <v>0.1</v>
      </c>
      <c r="AS28" s="26">
        <f t="shared" si="15"/>
        <v>0.1</v>
      </c>
      <c r="AT28" s="26">
        <f t="shared" si="15"/>
        <v>0.1</v>
      </c>
      <c r="AU28" s="26">
        <f t="shared" si="15"/>
        <v>0.1</v>
      </c>
      <c r="AV28" s="26">
        <f t="shared" si="15"/>
        <v>0.1</v>
      </c>
      <c r="AW28" s="26">
        <f t="shared" si="15"/>
        <v>0.1</v>
      </c>
    </row>
    <row r="29" spans="1:49" x14ac:dyDescent="0.35">
      <c r="A29" t="s">
        <v>16</v>
      </c>
      <c r="B29" s="27">
        <f t="shared" ref="B29:M29" si="16">(1+B28)*B27</f>
        <v>13200.000000000002</v>
      </c>
      <c r="C29" s="27">
        <f>(1+C28)*C27</f>
        <v>13200.000000000002</v>
      </c>
      <c r="D29" s="27">
        <f t="shared" si="16"/>
        <v>13200.000000000002</v>
      </c>
      <c r="E29" s="27">
        <f t="shared" si="16"/>
        <v>13200.000000000002</v>
      </c>
      <c r="F29" s="27">
        <f t="shared" si="16"/>
        <v>13200.000000000002</v>
      </c>
      <c r="G29" s="27">
        <f t="shared" si="16"/>
        <v>13200.000000000002</v>
      </c>
      <c r="H29" s="27">
        <f t="shared" si="16"/>
        <v>13200.000000000002</v>
      </c>
      <c r="I29" s="27">
        <f t="shared" si="16"/>
        <v>13200.000000000002</v>
      </c>
      <c r="J29" s="27">
        <f t="shared" si="16"/>
        <v>13200.000000000002</v>
      </c>
      <c r="K29" s="27">
        <f t="shared" si="16"/>
        <v>13200.000000000002</v>
      </c>
      <c r="L29" s="27">
        <f t="shared" si="16"/>
        <v>13200.000000000002</v>
      </c>
      <c r="M29" s="27">
        <f t="shared" si="16"/>
        <v>13200.000000000002</v>
      </c>
      <c r="N29" s="27">
        <f>(1+N28)*N27</f>
        <v>13200.000000000002</v>
      </c>
      <c r="O29" s="27">
        <f t="shared" ref="O29:AW29" si="17">(1+O28)*O27</f>
        <v>13200.000000000002</v>
      </c>
      <c r="P29" s="27">
        <f t="shared" si="17"/>
        <v>13200.000000000002</v>
      </c>
      <c r="Q29" s="27">
        <f t="shared" si="17"/>
        <v>13200.000000000002</v>
      </c>
      <c r="R29" s="27">
        <f t="shared" si="17"/>
        <v>13200.000000000002</v>
      </c>
      <c r="S29" s="27">
        <f t="shared" si="17"/>
        <v>13200.000000000002</v>
      </c>
      <c r="T29" s="27">
        <f t="shared" si="17"/>
        <v>13200.000000000002</v>
      </c>
      <c r="U29" s="27">
        <f t="shared" si="17"/>
        <v>13200.000000000002</v>
      </c>
      <c r="V29" s="27">
        <f t="shared" si="17"/>
        <v>13200.000000000002</v>
      </c>
      <c r="W29" s="27">
        <f t="shared" si="17"/>
        <v>13200.000000000002</v>
      </c>
      <c r="X29" s="27">
        <f t="shared" si="17"/>
        <v>13200.000000000002</v>
      </c>
      <c r="Y29" s="27">
        <f t="shared" si="17"/>
        <v>13200.000000000002</v>
      </c>
      <c r="Z29" s="27">
        <f t="shared" si="17"/>
        <v>13200.000000000002</v>
      </c>
      <c r="AA29" s="27">
        <f t="shared" si="17"/>
        <v>13200.000000000002</v>
      </c>
      <c r="AB29" s="27">
        <f t="shared" si="17"/>
        <v>13200.000000000002</v>
      </c>
      <c r="AC29" s="27">
        <f t="shared" si="17"/>
        <v>13200.000000000002</v>
      </c>
      <c r="AD29" s="27">
        <f t="shared" si="17"/>
        <v>13200.000000000002</v>
      </c>
      <c r="AE29" s="27">
        <f t="shared" si="17"/>
        <v>13200.000000000002</v>
      </c>
      <c r="AF29" s="27">
        <f t="shared" si="17"/>
        <v>13200.000000000002</v>
      </c>
      <c r="AG29" s="27">
        <f t="shared" si="17"/>
        <v>13200.000000000002</v>
      </c>
      <c r="AH29" s="27">
        <f t="shared" si="17"/>
        <v>13200.000000000002</v>
      </c>
      <c r="AI29" s="27">
        <f t="shared" si="17"/>
        <v>13200.000000000002</v>
      </c>
      <c r="AJ29" s="27">
        <f t="shared" si="17"/>
        <v>13200.000000000002</v>
      </c>
      <c r="AK29" s="27">
        <f t="shared" si="17"/>
        <v>13200.000000000002</v>
      </c>
      <c r="AL29" s="27">
        <f t="shared" si="17"/>
        <v>13200.000000000002</v>
      </c>
      <c r="AM29" s="27">
        <f t="shared" si="17"/>
        <v>13200.000000000002</v>
      </c>
      <c r="AN29" s="27">
        <f t="shared" si="17"/>
        <v>13200.000000000002</v>
      </c>
      <c r="AO29" s="27">
        <f t="shared" si="17"/>
        <v>13200.000000000002</v>
      </c>
      <c r="AP29" s="27">
        <f t="shared" si="17"/>
        <v>13200.000000000002</v>
      </c>
      <c r="AQ29" s="27">
        <f t="shared" si="17"/>
        <v>13200.000000000002</v>
      </c>
      <c r="AR29" s="27">
        <f t="shared" si="17"/>
        <v>13200.000000000002</v>
      </c>
      <c r="AS29" s="27">
        <f t="shared" si="17"/>
        <v>13200.000000000002</v>
      </c>
      <c r="AT29" s="27">
        <f t="shared" si="17"/>
        <v>13200.000000000002</v>
      </c>
      <c r="AU29" s="27">
        <f t="shared" si="17"/>
        <v>13200.000000000002</v>
      </c>
      <c r="AV29" s="27">
        <f t="shared" si="17"/>
        <v>13200.000000000002</v>
      </c>
      <c r="AW29" s="27">
        <f t="shared" si="17"/>
        <v>13200.000000000002</v>
      </c>
    </row>
    <row r="31" spans="1:49" x14ac:dyDescent="0.35">
      <c r="A31" s="3" t="s">
        <v>17</v>
      </c>
    </row>
    <row r="32" spans="1:49" x14ac:dyDescent="0.35">
      <c r="A32" t="s">
        <v>18</v>
      </c>
      <c r="B32" s="24">
        <f>B11*B27/12</f>
        <v>100000</v>
      </c>
      <c r="C32" s="28">
        <f>B36</f>
        <v>100700</v>
      </c>
      <c r="D32" s="28">
        <f t="shared" ref="D32:AW32" si="18">C36</f>
        <v>101400</v>
      </c>
      <c r="E32" s="28">
        <f t="shared" si="18"/>
        <v>102100</v>
      </c>
      <c r="F32" s="28">
        <f t="shared" si="18"/>
        <v>104800</v>
      </c>
      <c r="G32" s="28">
        <f t="shared" si="18"/>
        <v>108500</v>
      </c>
      <c r="H32" s="28">
        <f t="shared" si="18"/>
        <v>113200</v>
      </c>
      <c r="I32" s="28">
        <f t="shared" si="18"/>
        <v>113900</v>
      </c>
      <c r="J32" s="28">
        <f t="shared" si="18"/>
        <v>114600</v>
      </c>
      <c r="K32" s="28">
        <f t="shared" si="18"/>
        <v>115300</v>
      </c>
      <c r="L32" s="28">
        <f t="shared" si="18"/>
        <v>116000</v>
      </c>
      <c r="M32" s="28">
        <f t="shared" si="18"/>
        <v>116700</v>
      </c>
      <c r="N32" s="28">
        <f t="shared" si="18"/>
        <v>117400</v>
      </c>
      <c r="O32" s="28">
        <f t="shared" si="18"/>
        <v>119100</v>
      </c>
      <c r="P32" s="28">
        <f t="shared" si="18"/>
        <v>119800</v>
      </c>
      <c r="Q32" s="28">
        <f t="shared" si="18"/>
        <v>120500</v>
      </c>
      <c r="R32" s="28">
        <f t="shared" si="18"/>
        <v>121400</v>
      </c>
      <c r="S32" s="28">
        <f t="shared" si="18"/>
        <v>121300</v>
      </c>
      <c r="T32" s="28">
        <f t="shared" si="18"/>
        <v>121300</v>
      </c>
      <c r="U32" s="28">
        <f t="shared" si="18"/>
        <v>122000</v>
      </c>
      <c r="V32" s="28">
        <f t="shared" si="18"/>
        <v>122700</v>
      </c>
      <c r="W32" s="28">
        <f t="shared" si="18"/>
        <v>123400</v>
      </c>
      <c r="X32" s="28">
        <f t="shared" si="18"/>
        <v>124100</v>
      </c>
      <c r="Y32" s="28">
        <f t="shared" si="18"/>
        <v>124800</v>
      </c>
      <c r="Z32" s="28">
        <f t="shared" si="18"/>
        <v>125500</v>
      </c>
      <c r="AA32" s="28">
        <f t="shared" si="18"/>
        <v>135300</v>
      </c>
      <c r="AB32" s="28">
        <f t="shared" si="18"/>
        <v>145000</v>
      </c>
      <c r="AC32" s="28">
        <f t="shared" si="18"/>
        <v>154700</v>
      </c>
      <c r="AD32" s="28">
        <f t="shared" si="18"/>
        <v>164600</v>
      </c>
      <c r="AE32" s="28">
        <f t="shared" si="18"/>
        <v>174500</v>
      </c>
      <c r="AF32" s="28">
        <f t="shared" si="18"/>
        <v>183400</v>
      </c>
      <c r="AG32" s="28">
        <f t="shared" si="18"/>
        <v>193100</v>
      </c>
      <c r="AH32" s="28">
        <f t="shared" si="18"/>
        <v>202800</v>
      </c>
      <c r="AI32" s="28">
        <f t="shared" si="18"/>
        <v>212500</v>
      </c>
      <c r="AJ32" s="28">
        <f t="shared" si="18"/>
        <v>224200</v>
      </c>
      <c r="AK32" s="28">
        <f t="shared" si="18"/>
        <v>235900</v>
      </c>
      <c r="AL32" s="28">
        <f t="shared" si="18"/>
        <v>247600</v>
      </c>
      <c r="AM32" s="28">
        <f t="shared" si="18"/>
        <v>258100</v>
      </c>
      <c r="AN32" s="28">
        <f t="shared" si="18"/>
        <v>268500</v>
      </c>
      <c r="AO32" s="28">
        <f t="shared" si="18"/>
        <v>278900</v>
      </c>
      <c r="AP32" s="28">
        <f t="shared" si="18"/>
        <v>289500</v>
      </c>
      <c r="AQ32" s="28">
        <f t="shared" si="18"/>
        <v>300100</v>
      </c>
      <c r="AR32" s="28">
        <f t="shared" si="18"/>
        <v>310700</v>
      </c>
      <c r="AS32" s="28">
        <f t="shared" si="18"/>
        <v>323100</v>
      </c>
      <c r="AT32" s="28">
        <f t="shared" si="18"/>
        <v>335500</v>
      </c>
      <c r="AU32" s="28">
        <f t="shared" si="18"/>
        <v>347900</v>
      </c>
      <c r="AV32" s="28">
        <f t="shared" si="18"/>
        <v>360500</v>
      </c>
      <c r="AW32" s="28">
        <f t="shared" si="18"/>
        <v>373100</v>
      </c>
    </row>
    <row r="33" spans="1:49" x14ac:dyDescent="0.35">
      <c r="A33" s="6" t="s">
        <v>19</v>
      </c>
      <c r="B33" s="27">
        <f>B12*B27/12</f>
        <v>1000</v>
      </c>
      <c r="C33" s="27">
        <f>C12*C27/12</f>
        <v>1000</v>
      </c>
      <c r="D33" s="27">
        <f t="shared" ref="D33:AW33" si="19">D12*D27/12</f>
        <v>1000</v>
      </c>
      <c r="E33" s="27">
        <f t="shared" si="19"/>
        <v>3000</v>
      </c>
      <c r="F33" s="27">
        <f t="shared" si="19"/>
        <v>4000</v>
      </c>
      <c r="G33" s="27">
        <f t="shared" si="19"/>
        <v>5000</v>
      </c>
      <c r="H33" s="27">
        <f t="shared" si="19"/>
        <v>1000</v>
      </c>
      <c r="I33" s="27">
        <f t="shared" si="19"/>
        <v>1000</v>
      </c>
      <c r="J33" s="27">
        <f t="shared" si="19"/>
        <v>1000</v>
      </c>
      <c r="K33" s="27">
        <f t="shared" si="19"/>
        <v>1000</v>
      </c>
      <c r="L33" s="27">
        <f t="shared" si="19"/>
        <v>1000</v>
      </c>
      <c r="M33" s="27">
        <f t="shared" si="19"/>
        <v>1000</v>
      </c>
      <c r="N33" s="27">
        <f t="shared" si="19"/>
        <v>2000</v>
      </c>
      <c r="O33" s="27">
        <f t="shared" si="19"/>
        <v>1000</v>
      </c>
      <c r="P33" s="27">
        <f t="shared" si="19"/>
        <v>1000</v>
      </c>
      <c r="Q33" s="27">
        <f t="shared" si="19"/>
        <v>1000</v>
      </c>
      <c r="R33" s="27">
        <f t="shared" si="19"/>
        <v>1000</v>
      </c>
      <c r="S33" s="27">
        <f t="shared" si="19"/>
        <v>1000</v>
      </c>
      <c r="T33" s="27">
        <f t="shared" si="19"/>
        <v>1000</v>
      </c>
      <c r="U33" s="27">
        <f t="shared" si="19"/>
        <v>1000</v>
      </c>
      <c r="V33" s="27">
        <f t="shared" si="19"/>
        <v>1000</v>
      </c>
      <c r="W33" s="27">
        <f t="shared" si="19"/>
        <v>1000</v>
      </c>
      <c r="X33" s="27">
        <f t="shared" si="19"/>
        <v>1000</v>
      </c>
      <c r="Y33" s="27">
        <f>Y12*Y27/12</f>
        <v>1000</v>
      </c>
      <c r="Z33" s="27">
        <f t="shared" si="19"/>
        <v>10000</v>
      </c>
      <c r="AA33" s="27">
        <f t="shared" si="19"/>
        <v>10000</v>
      </c>
      <c r="AB33" s="27">
        <f t="shared" si="19"/>
        <v>10000</v>
      </c>
      <c r="AC33" s="27">
        <f t="shared" si="19"/>
        <v>10000</v>
      </c>
      <c r="AD33" s="27">
        <f t="shared" si="19"/>
        <v>10000</v>
      </c>
      <c r="AE33" s="27">
        <f t="shared" si="19"/>
        <v>10000</v>
      </c>
      <c r="AF33" s="27">
        <f t="shared" si="19"/>
        <v>10000</v>
      </c>
      <c r="AG33" s="27">
        <f t="shared" si="19"/>
        <v>10000</v>
      </c>
      <c r="AH33" s="27">
        <f t="shared" si="19"/>
        <v>10000</v>
      </c>
      <c r="AI33" s="27">
        <f t="shared" si="19"/>
        <v>12000</v>
      </c>
      <c r="AJ33" s="27">
        <f t="shared" si="19"/>
        <v>12000</v>
      </c>
      <c r="AK33" s="27">
        <f t="shared" si="19"/>
        <v>12000</v>
      </c>
      <c r="AL33" s="27">
        <f t="shared" si="19"/>
        <v>12000</v>
      </c>
      <c r="AM33" s="27">
        <f t="shared" si="19"/>
        <v>12000</v>
      </c>
      <c r="AN33" s="27">
        <f t="shared" si="19"/>
        <v>12000</v>
      </c>
      <c r="AO33" s="27">
        <f t="shared" si="19"/>
        <v>12000</v>
      </c>
      <c r="AP33" s="27">
        <f t="shared" si="19"/>
        <v>12000</v>
      </c>
      <c r="AQ33" s="27">
        <f t="shared" si="19"/>
        <v>12000</v>
      </c>
      <c r="AR33" s="27">
        <f t="shared" si="19"/>
        <v>14000</v>
      </c>
      <c r="AS33" s="27">
        <f t="shared" si="19"/>
        <v>14000</v>
      </c>
      <c r="AT33" s="27">
        <f t="shared" si="19"/>
        <v>14000</v>
      </c>
      <c r="AU33" s="27">
        <f t="shared" si="19"/>
        <v>14000</v>
      </c>
      <c r="AV33" s="27">
        <f t="shared" si="19"/>
        <v>14000</v>
      </c>
      <c r="AW33" s="27">
        <f t="shared" si="19"/>
        <v>14000</v>
      </c>
    </row>
    <row r="34" spans="1:49" x14ac:dyDescent="0.35">
      <c r="A34" s="6" t="s">
        <v>20</v>
      </c>
      <c r="B34" s="25">
        <f>B21*(B29-B27)/12</f>
        <v>700.00000000000102</v>
      </c>
      <c r="C34" s="25">
        <f>C21*(C29-C27)/12</f>
        <v>700.00000000000102</v>
      </c>
      <c r="D34" s="25">
        <f t="shared" ref="D34:AW34" si="20">D21*(D29-D27)/12</f>
        <v>700.00000000000102</v>
      </c>
      <c r="E34" s="25">
        <f t="shared" si="20"/>
        <v>700.00000000000102</v>
      </c>
      <c r="F34" s="25">
        <f t="shared" si="20"/>
        <v>700.00000000000102</v>
      </c>
      <c r="G34" s="25">
        <f t="shared" si="20"/>
        <v>700.00000000000102</v>
      </c>
      <c r="H34" s="25">
        <f t="shared" si="20"/>
        <v>700.00000000000102</v>
      </c>
      <c r="I34" s="25">
        <f t="shared" si="20"/>
        <v>700.00000000000102</v>
      </c>
      <c r="J34" s="25">
        <f t="shared" si="20"/>
        <v>700.00000000000102</v>
      </c>
      <c r="K34" s="25">
        <f t="shared" si="20"/>
        <v>700.00000000000102</v>
      </c>
      <c r="L34" s="25">
        <f t="shared" si="20"/>
        <v>700.00000000000102</v>
      </c>
      <c r="M34" s="25">
        <f t="shared" si="20"/>
        <v>700.00000000000102</v>
      </c>
      <c r="N34" s="25">
        <f t="shared" si="20"/>
        <v>700.00000000000102</v>
      </c>
      <c r="O34" s="25">
        <f t="shared" si="20"/>
        <v>700.00000000000102</v>
      </c>
      <c r="P34" s="25">
        <f t="shared" si="20"/>
        <v>700.00000000000102</v>
      </c>
      <c r="Q34" s="25">
        <f t="shared" si="20"/>
        <v>900.00000000000136</v>
      </c>
      <c r="R34" s="25">
        <f t="shared" si="20"/>
        <v>900.00000000000136</v>
      </c>
      <c r="S34" s="25">
        <f t="shared" si="20"/>
        <v>1000.0000000000015</v>
      </c>
      <c r="T34" s="25">
        <f t="shared" si="20"/>
        <v>700.00000000000102</v>
      </c>
      <c r="U34" s="25">
        <f t="shared" si="20"/>
        <v>700.00000000000102</v>
      </c>
      <c r="V34" s="25">
        <f t="shared" si="20"/>
        <v>700.00000000000102</v>
      </c>
      <c r="W34" s="25">
        <f t="shared" si="20"/>
        <v>700.00000000000102</v>
      </c>
      <c r="X34" s="25">
        <f>X21*(X29-X27)/12</f>
        <v>700.00000000000102</v>
      </c>
      <c r="Y34" s="25">
        <f t="shared" si="20"/>
        <v>700.00000000000102</v>
      </c>
      <c r="Z34" s="25">
        <f t="shared" si="20"/>
        <v>800.00000000000125</v>
      </c>
      <c r="AA34" s="25">
        <f t="shared" si="20"/>
        <v>700.00000000000102</v>
      </c>
      <c r="AB34" s="25">
        <f t="shared" si="20"/>
        <v>700.00000000000102</v>
      </c>
      <c r="AC34" s="25">
        <f t="shared" si="20"/>
        <v>900.00000000000136</v>
      </c>
      <c r="AD34" s="25">
        <f t="shared" si="20"/>
        <v>900.00000000000136</v>
      </c>
      <c r="AE34" s="25">
        <f t="shared" si="20"/>
        <v>900.00000000000136</v>
      </c>
      <c r="AF34" s="25">
        <f t="shared" si="20"/>
        <v>700.00000000000102</v>
      </c>
      <c r="AG34" s="25">
        <f t="shared" si="20"/>
        <v>700.00000000000102</v>
      </c>
      <c r="AH34" s="25">
        <f t="shared" si="20"/>
        <v>700.00000000000102</v>
      </c>
      <c r="AI34" s="25">
        <f t="shared" si="20"/>
        <v>700.00000000000102</v>
      </c>
      <c r="AJ34" s="25">
        <f t="shared" si="20"/>
        <v>700.00000000000102</v>
      </c>
      <c r="AK34" s="25">
        <f t="shared" si="20"/>
        <v>700.00000000000102</v>
      </c>
      <c r="AL34" s="25">
        <f t="shared" si="20"/>
        <v>1500.0000000000025</v>
      </c>
      <c r="AM34" s="25">
        <f t="shared" si="20"/>
        <v>1400.000000000002</v>
      </c>
      <c r="AN34" s="25">
        <f t="shared" si="20"/>
        <v>1400.000000000002</v>
      </c>
      <c r="AO34" s="25">
        <f t="shared" si="20"/>
        <v>1600.0000000000025</v>
      </c>
      <c r="AP34" s="25">
        <f t="shared" si="20"/>
        <v>1600.0000000000025</v>
      </c>
      <c r="AQ34" s="25">
        <f t="shared" si="20"/>
        <v>1600.0000000000025</v>
      </c>
      <c r="AR34" s="25">
        <f t="shared" si="20"/>
        <v>1400.000000000002</v>
      </c>
      <c r="AS34" s="25">
        <f t="shared" si="20"/>
        <v>1400.000000000002</v>
      </c>
      <c r="AT34" s="25">
        <f t="shared" si="20"/>
        <v>1400.000000000002</v>
      </c>
      <c r="AU34" s="25">
        <f t="shared" si="20"/>
        <v>1600.0000000000025</v>
      </c>
      <c r="AV34" s="25">
        <f t="shared" si="20"/>
        <v>1600.0000000000025</v>
      </c>
      <c r="AW34" s="25">
        <f t="shared" si="20"/>
        <v>1600.0000000000025</v>
      </c>
    </row>
    <row r="35" spans="1:49" x14ac:dyDescent="0.35">
      <c r="A35" s="7" t="s">
        <v>21</v>
      </c>
      <c r="B35" s="29">
        <f>-B20*B27/12</f>
        <v>-1000</v>
      </c>
      <c r="C35" s="29">
        <f>-C20*C27/12</f>
        <v>-1000</v>
      </c>
      <c r="D35" s="29">
        <f t="shared" ref="D35:AW35" si="21">-D20*D27/12</f>
        <v>-1000</v>
      </c>
      <c r="E35" s="29">
        <f t="shared" si="21"/>
        <v>-1000</v>
      </c>
      <c r="F35" s="29">
        <f t="shared" si="21"/>
        <v>-1000</v>
      </c>
      <c r="G35" s="29">
        <f t="shared" si="21"/>
        <v>-1000</v>
      </c>
      <c r="H35" s="29">
        <f t="shared" si="21"/>
        <v>-1000</v>
      </c>
      <c r="I35" s="29">
        <f t="shared" si="21"/>
        <v>-1000</v>
      </c>
      <c r="J35" s="29">
        <f t="shared" si="21"/>
        <v>-1000</v>
      </c>
      <c r="K35" s="29">
        <f t="shared" si="21"/>
        <v>-1000</v>
      </c>
      <c r="L35" s="29">
        <f t="shared" si="21"/>
        <v>-1000</v>
      </c>
      <c r="M35" s="29">
        <f t="shared" si="21"/>
        <v>-1000</v>
      </c>
      <c r="N35" s="29">
        <f t="shared" si="21"/>
        <v>-1000</v>
      </c>
      <c r="O35" s="29">
        <f t="shared" si="21"/>
        <v>-1000</v>
      </c>
      <c r="P35" s="29">
        <f t="shared" si="21"/>
        <v>-1000</v>
      </c>
      <c r="Q35" s="29">
        <f t="shared" si="21"/>
        <v>-1000</v>
      </c>
      <c r="R35" s="29">
        <f>-R20*R27/12</f>
        <v>-2000</v>
      </c>
      <c r="S35" s="29">
        <f t="shared" si="21"/>
        <v>-2000</v>
      </c>
      <c r="T35" s="29">
        <f t="shared" si="21"/>
        <v>-1000</v>
      </c>
      <c r="U35" s="29">
        <f t="shared" si="21"/>
        <v>-1000</v>
      </c>
      <c r="V35" s="29">
        <f t="shared" si="21"/>
        <v>-1000</v>
      </c>
      <c r="W35" s="29">
        <f t="shared" si="21"/>
        <v>-1000</v>
      </c>
      <c r="X35" s="29">
        <f t="shared" si="21"/>
        <v>-1000</v>
      </c>
      <c r="Y35" s="29">
        <f t="shared" si="21"/>
        <v>-1000</v>
      </c>
      <c r="Z35" s="29">
        <f t="shared" si="21"/>
        <v>-1000</v>
      </c>
      <c r="AA35" s="29">
        <f t="shared" si="21"/>
        <v>-1000</v>
      </c>
      <c r="AB35" s="29">
        <f t="shared" si="21"/>
        <v>-1000</v>
      </c>
      <c r="AC35" s="29">
        <f t="shared" si="21"/>
        <v>-1000</v>
      </c>
      <c r="AD35" s="29">
        <f t="shared" si="21"/>
        <v>-1000</v>
      </c>
      <c r="AE35" s="29">
        <f t="shared" si="21"/>
        <v>-2000</v>
      </c>
      <c r="AF35" s="29">
        <f t="shared" si="21"/>
        <v>-1000</v>
      </c>
      <c r="AG35" s="29">
        <f t="shared" si="21"/>
        <v>-1000</v>
      </c>
      <c r="AH35" s="29">
        <f t="shared" si="21"/>
        <v>-1000</v>
      </c>
      <c r="AI35" s="29">
        <f t="shared" si="21"/>
        <v>-1000</v>
      </c>
      <c r="AJ35" s="29">
        <f t="shared" si="21"/>
        <v>-1000</v>
      </c>
      <c r="AK35" s="29">
        <f t="shared" si="21"/>
        <v>-1000</v>
      </c>
      <c r="AL35" s="29">
        <f t="shared" si="21"/>
        <v>-3000</v>
      </c>
      <c r="AM35" s="29">
        <f t="shared" si="21"/>
        <v>-3000</v>
      </c>
      <c r="AN35" s="29">
        <f t="shared" si="21"/>
        <v>-3000</v>
      </c>
      <c r="AO35" s="29">
        <f t="shared" si="21"/>
        <v>-3000</v>
      </c>
      <c r="AP35" s="29">
        <f t="shared" si="21"/>
        <v>-3000</v>
      </c>
      <c r="AQ35" s="29">
        <f t="shared" si="21"/>
        <v>-3000</v>
      </c>
      <c r="AR35" s="29">
        <f t="shared" si="21"/>
        <v>-3000</v>
      </c>
      <c r="AS35" s="29">
        <f t="shared" si="21"/>
        <v>-3000</v>
      </c>
      <c r="AT35" s="29">
        <f t="shared" si="21"/>
        <v>-3000</v>
      </c>
      <c r="AU35" s="29">
        <f t="shared" si="21"/>
        <v>-3000</v>
      </c>
      <c r="AV35" s="29">
        <f t="shared" si="21"/>
        <v>-3000</v>
      </c>
      <c r="AW35" s="29">
        <f t="shared" si="21"/>
        <v>-3000</v>
      </c>
    </row>
    <row r="36" spans="1:49" x14ac:dyDescent="0.35">
      <c r="A36" s="10" t="s">
        <v>22</v>
      </c>
      <c r="B36" s="30">
        <f>SUM(B32:B35)</f>
        <v>100700</v>
      </c>
      <c r="C36" s="30">
        <f>SUM(C32:C35)</f>
        <v>101400</v>
      </c>
      <c r="D36" s="30">
        <f t="shared" ref="D36:Q36" si="22">SUM(D32:D35)</f>
        <v>102100</v>
      </c>
      <c r="E36" s="30">
        <f t="shared" si="22"/>
        <v>104800</v>
      </c>
      <c r="F36" s="30">
        <f t="shared" si="22"/>
        <v>108500</v>
      </c>
      <c r="G36" s="30">
        <f t="shared" si="22"/>
        <v>113200</v>
      </c>
      <c r="H36" s="30">
        <f t="shared" si="22"/>
        <v>113900</v>
      </c>
      <c r="I36" s="30">
        <f t="shared" si="22"/>
        <v>114600</v>
      </c>
      <c r="J36" s="30">
        <f t="shared" si="22"/>
        <v>115300</v>
      </c>
      <c r="K36" s="30">
        <f t="shared" si="22"/>
        <v>116000</v>
      </c>
      <c r="L36" s="30">
        <f t="shared" si="22"/>
        <v>116700</v>
      </c>
      <c r="M36" s="30">
        <f t="shared" si="22"/>
        <v>117400</v>
      </c>
      <c r="N36" s="30">
        <f t="shared" si="22"/>
        <v>119100</v>
      </c>
      <c r="O36" s="30">
        <f t="shared" si="22"/>
        <v>119800</v>
      </c>
      <c r="P36" s="30">
        <f t="shared" si="22"/>
        <v>120500</v>
      </c>
      <c r="Q36" s="30">
        <f t="shared" si="22"/>
        <v>121400</v>
      </c>
      <c r="R36" s="30">
        <f>SUM(R32:R35)</f>
        <v>121300</v>
      </c>
      <c r="S36" s="30">
        <f t="shared" ref="S36:AW36" si="23">SUM(S32:S35)</f>
        <v>121300</v>
      </c>
      <c r="T36" s="30">
        <f t="shared" si="23"/>
        <v>122000</v>
      </c>
      <c r="U36" s="30">
        <f t="shared" si="23"/>
        <v>122700</v>
      </c>
      <c r="V36" s="30">
        <f t="shared" si="23"/>
        <v>123400</v>
      </c>
      <c r="W36" s="30">
        <f t="shared" si="23"/>
        <v>124100</v>
      </c>
      <c r="X36" s="30">
        <f t="shared" si="23"/>
        <v>124800</v>
      </c>
      <c r="Y36" s="30">
        <f t="shared" si="23"/>
        <v>125500</v>
      </c>
      <c r="Z36" s="30">
        <f t="shared" si="23"/>
        <v>135300</v>
      </c>
      <c r="AA36" s="30">
        <f t="shared" si="23"/>
        <v>145000</v>
      </c>
      <c r="AB36" s="30">
        <f t="shared" si="23"/>
        <v>154700</v>
      </c>
      <c r="AC36" s="30">
        <f t="shared" si="23"/>
        <v>164600</v>
      </c>
      <c r="AD36" s="30">
        <f t="shared" si="23"/>
        <v>174500</v>
      </c>
      <c r="AE36" s="30">
        <f t="shared" si="23"/>
        <v>183400</v>
      </c>
      <c r="AF36" s="30">
        <f t="shared" si="23"/>
        <v>193100</v>
      </c>
      <c r="AG36" s="30">
        <f t="shared" si="23"/>
        <v>202800</v>
      </c>
      <c r="AH36" s="30">
        <f t="shared" si="23"/>
        <v>212500</v>
      </c>
      <c r="AI36" s="30">
        <f t="shared" si="23"/>
        <v>224200</v>
      </c>
      <c r="AJ36" s="30">
        <f t="shared" si="23"/>
        <v>235900</v>
      </c>
      <c r="AK36" s="30">
        <f t="shared" si="23"/>
        <v>247600</v>
      </c>
      <c r="AL36" s="30">
        <f t="shared" si="23"/>
        <v>258100</v>
      </c>
      <c r="AM36" s="30">
        <f t="shared" si="23"/>
        <v>268500</v>
      </c>
      <c r="AN36" s="30">
        <f t="shared" si="23"/>
        <v>278900</v>
      </c>
      <c r="AO36" s="30">
        <f t="shared" si="23"/>
        <v>289500</v>
      </c>
      <c r="AP36" s="30">
        <f t="shared" si="23"/>
        <v>300100</v>
      </c>
      <c r="AQ36" s="30">
        <f t="shared" si="23"/>
        <v>310700</v>
      </c>
      <c r="AR36" s="30">
        <f t="shared" si="23"/>
        <v>323100</v>
      </c>
      <c r="AS36" s="30">
        <f t="shared" si="23"/>
        <v>335500</v>
      </c>
      <c r="AT36" s="30">
        <f t="shared" si="23"/>
        <v>347900</v>
      </c>
      <c r="AU36" s="30">
        <f t="shared" si="23"/>
        <v>360500</v>
      </c>
      <c r="AV36" s="30">
        <f t="shared" si="23"/>
        <v>373100</v>
      </c>
      <c r="AW36" s="30">
        <f t="shared" si="23"/>
        <v>385700</v>
      </c>
    </row>
    <row r="37" spans="1:49" x14ac:dyDescent="0.35">
      <c r="A37" s="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</row>
    <row r="38" spans="1:49" x14ac:dyDescent="0.3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</row>
    <row r="39" spans="1:49" x14ac:dyDescent="0.35">
      <c r="A39" s="3" t="s">
        <v>23</v>
      </c>
    </row>
    <row r="40" spans="1:49" x14ac:dyDescent="0.35">
      <c r="A40" t="s">
        <v>24</v>
      </c>
      <c r="B40" s="27">
        <f>B12*B27</f>
        <v>12000</v>
      </c>
      <c r="C40" s="27">
        <f t="shared" ref="C40:AW40" si="24">C12*C27</f>
        <v>12000</v>
      </c>
      <c r="D40" s="27">
        <f t="shared" si="24"/>
        <v>12000</v>
      </c>
      <c r="E40" s="27">
        <f t="shared" si="24"/>
        <v>36000</v>
      </c>
      <c r="F40" s="27">
        <f t="shared" si="24"/>
        <v>48000</v>
      </c>
      <c r="G40" s="27">
        <f t="shared" si="24"/>
        <v>60000</v>
      </c>
      <c r="H40" s="27">
        <f t="shared" si="24"/>
        <v>12000</v>
      </c>
      <c r="I40" s="27">
        <f t="shared" si="24"/>
        <v>12000</v>
      </c>
      <c r="J40" s="27">
        <f t="shared" si="24"/>
        <v>12000</v>
      </c>
      <c r="K40" s="27">
        <f t="shared" si="24"/>
        <v>12000</v>
      </c>
      <c r="L40" s="27">
        <f t="shared" si="24"/>
        <v>12000</v>
      </c>
      <c r="M40" s="27">
        <f t="shared" si="24"/>
        <v>12000</v>
      </c>
      <c r="N40" s="27">
        <f t="shared" si="24"/>
        <v>24000</v>
      </c>
      <c r="O40" s="27">
        <f t="shared" si="24"/>
        <v>12000</v>
      </c>
      <c r="P40" s="27">
        <f t="shared" si="24"/>
        <v>12000</v>
      </c>
      <c r="Q40" s="27">
        <f t="shared" si="24"/>
        <v>12000</v>
      </c>
      <c r="R40" s="27">
        <f t="shared" si="24"/>
        <v>12000</v>
      </c>
      <c r="S40" s="27">
        <f t="shared" si="24"/>
        <v>12000</v>
      </c>
      <c r="T40" s="27">
        <f t="shared" si="24"/>
        <v>12000</v>
      </c>
      <c r="U40" s="27">
        <f t="shared" si="24"/>
        <v>12000</v>
      </c>
      <c r="V40" s="27">
        <f t="shared" si="24"/>
        <v>12000</v>
      </c>
      <c r="W40" s="27">
        <f t="shared" si="24"/>
        <v>12000</v>
      </c>
      <c r="X40" s="27">
        <f t="shared" si="24"/>
        <v>12000</v>
      </c>
      <c r="Y40" s="27">
        <f t="shared" si="24"/>
        <v>12000</v>
      </c>
      <c r="Z40" s="27">
        <f t="shared" si="24"/>
        <v>120000</v>
      </c>
      <c r="AA40" s="27">
        <f t="shared" si="24"/>
        <v>120000</v>
      </c>
      <c r="AB40" s="27">
        <f t="shared" si="24"/>
        <v>120000</v>
      </c>
      <c r="AC40" s="27">
        <f t="shared" si="24"/>
        <v>120000</v>
      </c>
      <c r="AD40" s="27">
        <f t="shared" si="24"/>
        <v>120000</v>
      </c>
      <c r="AE40" s="27">
        <f t="shared" si="24"/>
        <v>120000</v>
      </c>
      <c r="AF40" s="27">
        <f t="shared" si="24"/>
        <v>120000</v>
      </c>
      <c r="AG40" s="27">
        <f t="shared" si="24"/>
        <v>120000</v>
      </c>
      <c r="AH40" s="27">
        <f t="shared" si="24"/>
        <v>120000</v>
      </c>
      <c r="AI40" s="27">
        <f t="shared" si="24"/>
        <v>144000</v>
      </c>
      <c r="AJ40" s="27">
        <f t="shared" si="24"/>
        <v>144000</v>
      </c>
      <c r="AK40" s="27">
        <f t="shared" si="24"/>
        <v>144000</v>
      </c>
      <c r="AL40" s="27">
        <f t="shared" si="24"/>
        <v>144000</v>
      </c>
      <c r="AM40" s="27">
        <f t="shared" si="24"/>
        <v>144000</v>
      </c>
      <c r="AN40" s="27">
        <f t="shared" si="24"/>
        <v>144000</v>
      </c>
      <c r="AO40" s="27">
        <f t="shared" si="24"/>
        <v>144000</v>
      </c>
      <c r="AP40" s="27">
        <f t="shared" si="24"/>
        <v>144000</v>
      </c>
      <c r="AQ40" s="27">
        <f t="shared" si="24"/>
        <v>144000</v>
      </c>
      <c r="AR40" s="27">
        <f t="shared" si="24"/>
        <v>168000</v>
      </c>
      <c r="AS40" s="27">
        <f t="shared" si="24"/>
        <v>168000</v>
      </c>
      <c r="AT40" s="27">
        <f t="shared" si="24"/>
        <v>168000</v>
      </c>
      <c r="AU40" s="27">
        <f t="shared" si="24"/>
        <v>168000</v>
      </c>
      <c r="AV40" s="27">
        <f t="shared" si="24"/>
        <v>168000</v>
      </c>
      <c r="AW40" s="27">
        <f t="shared" si="24"/>
        <v>168000</v>
      </c>
    </row>
    <row r="41" spans="1:49" x14ac:dyDescent="0.35">
      <c r="A41" t="s">
        <v>25</v>
      </c>
      <c r="B41" s="31">
        <f>IFERROR(-(B34+B35)/B32,"N/A")</f>
        <v>2.9999999999999897E-3</v>
      </c>
      <c r="C41" s="31">
        <f t="shared" ref="C41:AW41" si="25">IFERROR(-(C34+C35)/C32,"N/A")</f>
        <v>2.9791459781529192E-3</v>
      </c>
      <c r="D41" s="31">
        <f t="shared" si="25"/>
        <v>2.9585798816567947E-3</v>
      </c>
      <c r="E41" s="31">
        <f t="shared" si="25"/>
        <v>2.9382957884426931E-3</v>
      </c>
      <c r="F41" s="31">
        <f t="shared" si="25"/>
        <v>2.8625954198473183E-3</v>
      </c>
      <c r="G41" s="31">
        <f t="shared" si="25"/>
        <v>2.7649769585253361E-3</v>
      </c>
      <c r="H41" s="31">
        <f t="shared" si="25"/>
        <v>2.6501766784452208E-3</v>
      </c>
      <c r="I41" s="31">
        <f t="shared" si="25"/>
        <v>2.6338893766461721E-3</v>
      </c>
      <c r="J41" s="31">
        <f t="shared" si="25"/>
        <v>2.6178010471204099E-3</v>
      </c>
      <c r="K41" s="31">
        <f t="shared" si="25"/>
        <v>2.6019080659149952E-3</v>
      </c>
      <c r="L41" s="31">
        <f t="shared" si="25"/>
        <v>2.5862068965517154E-3</v>
      </c>
      <c r="M41" s="31">
        <f t="shared" si="25"/>
        <v>2.5706940874035901E-3</v>
      </c>
      <c r="N41" s="31">
        <f t="shared" si="25"/>
        <v>2.5553662691652382E-3</v>
      </c>
      <c r="O41" s="31">
        <f t="shared" si="25"/>
        <v>2.518891687657422E-3</v>
      </c>
      <c r="P41" s="31">
        <f t="shared" si="25"/>
        <v>2.5041736227044988E-3</v>
      </c>
      <c r="Q41" s="31">
        <f t="shared" si="25"/>
        <v>8.2987551867218787E-4</v>
      </c>
      <c r="R41" s="31">
        <f t="shared" si="25"/>
        <v>9.0609555189456233E-3</v>
      </c>
      <c r="S41" s="31">
        <f t="shared" si="25"/>
        <v>8.2440230832646205E-3</v>
      </c>
      <c r="T41" s="31">
        <f t="shared" si="25"/>
        <v>2.4732069249793816E-3</v>
      </c>
      <c r="U41" s="31">
        <f t="shared" si="25"/>
        <v>2.4590163934426145E-3</v>
      </c>
      <c r="V41" s="31">
        <f t="shared" si="25"/>
        <v>2.4449877750611164E-3</v>
      </c>
      <c r="W41" s="31">
        <f t="shared" si="25"/>
        <v>2.4311183144246269E-3</v>
      </c>
      <c r="X41" s="31">
        <f t="shared" si="25"/>
        <v>2.4174053182916921E-3</v>
      </c>
      <c r="Y41" s="31">
        <f t="shared" si="25"/>
        <v>2.4038461538461457E-3</v>
      </c>
      <c r="Z41" s="31">
        <f t="shared" si="25"/>
        <v>1.5936254980079582E-3</v>
      </c>
      <c r="AA41" s="31">
        <f t="shared" si="25"/>
        <v>2.2172949002217221E-3</v>
      </c>
      <c r="AB41" s="31">
        <f t="shared" si="25"/>
        <v>2.0689655172413724E-3</v>
      </c>
      <c r="AC41" s="31">
        <f t="shared" si="25"/>
        <v>6.4641241111828467E-4</v>
      </c>
      <c r="AD41" s="31">
        <f t="shared" si="25"/>
        <v>6.0753341433778028E-4</v>
      </c>
      <c r="AE41" s="31">
        <f t="shared" si="25"/>
        <v>6.3037249283667543E-3</v>
      </c>
      <c r="AF41" s="31">
        <f t="shared" si="25"/>
        <v>1.6357688113413248E-3</v>
      </c>
      <c r="AG41" s="31">
        <f t="shared" si="25"/>
        <v>1.55359917141377E-3</v>
      </c>
      <c r="AH41" s="31">
        <f t="shared" si="25"/>
        <v>1.4792899408283973E-3</v>
      </c>
      <c r="AI41" s="31">
        <f t="shared" si="25"/>
        <v>1.411764705882348E-3</v>
      </c>
      <c r="AJ41" s="31">
        <f t="shared" si="25"/>
        <v>1.3380909901873281E-3</v>
      </c>
      <c r="AK41" s="31">
        <f t="shared" si="25"/>
        <v>1.2717253073336115E-3</v>
      </c>
      <c r="AL41" s="31">
        <f t="shared" si="25"/>
        <v>6.0581583198707489E-3</v>
      </c>
      <c r="AM41" s="31">
        <f t="shared" si="25"/>
        <v>6.199147617202627E-3</v>
      </c>
      <c r="AN41" s="31">
        <f t="shared" si="25"/>
        <v>5.9590316573556717E-3</v>
      </c>
      <c r="AO41" s="31">
        <f t="shared" si="25"/>
        <v>5.0197203298673271E-3</v>
      </c>
      <c r="AP41" s="31">
        <f t="shared" si="25"/>
        <v>4.835924006908454E-3</v>
      </c>
      <c r="AQ41" s="31">
        <f t="shared" si="25"/>
        <v>4.6651116294568395E-3</v>
      </c>
      <c r="AR41" s="31">
        <f t="shared" si="25"/>
        <v>5.1496620534277372E-3</v>
      </c>
      <c r="AS41" s="31">
        <f t="shared" si="25"/>
        <v>4.9520272361497928E-3</v>
      </c>
      <c r="AT41" s="31">
        <f t="shared" si="25"/>
        <v>4.7690014903129596E-3</v>
      </c>
      <c r="AU41" s="31">
        <f t="shared" si="25"/>
        <v>4.0241448692152843E-3</v>
      </c>
      <c r="AV41" s="31">
        <f t="shared" si="25"/>
        <v>3.8834951456310609E-3</v>
      </c>
      <c r="AW41" s="31">
        <f t="shared" si="25"/>
        <v>3.7523452157598434E-3</v>
      </c>
    </row>
    <row r="42" spans="1:49" x14ac:dyDescent="0.35">
      <c r="A42" t="s">
        <v>26</v>
      </c>
      <c r="B42" s="31">
        <f>IFERROR((B36-B32)/B32,"N/A")</f>
        <v>7.0000000000000001E-3</v>
      </c>
      <c r="C42" s="31">
        <f t="shared" ref="C42:AW42" si="26">IFERROR((C36-C32)/C32,"N/A")</f>
        <v>6.9513406156901684E-3</v>
      </c>
      <c r="D42" s="31">
        <f t="shared" si="26"/>
        <v>6.9033530571992107E-3</v>
      </c>
      <c r="E42" s="31">
        <f t="shared" si="26"/>
        <v>2.6444662095984329E-2</v>
      </c>
      <c r="F42" s="31">
        <f t="shared" si="26"/>
        <v>3.5305343511450385E-2</v>
      </c>
      <c r="G42" s="31">
        <f t="shared" si="26"/>
        <v>4.3317972350230417E-2</v>
      </c>
      <c r="H42" s="31">
        <f t="shared" si="26"/>
        <v>6.183745583038869E-3</v>
      </c>
      <c r="I42" s="31">
        <f t="shared" si="26"/>
        <v>6.145741878841089E-3</v>
      </c>
      <c r="J42" s="31">
        <f t="shared" si="26"/>
        <v>6.1082024432809771E-3</v>
      </c>
      <c r="K42" s="31">
        <f t="shared" si="26"/>
        <v>6.0711188204683438E-3</v>
      </c>
      <c r="L42" s="31">
        <f t="shared" si="26"/>
        <v>6.0344827586206896E-3</v>
      </c>
      <c r="M42" s="31">
        <f t="shared" si="26"/>
        <v>5.9982862039417309E-3</v>
      </c>
      <c r="N42" s="31">
        <f t="shared" si="26"/>
        <v>1.4480408858603067E-2</v>
      </c>
      <c r="O42" s="31">
        <f t="shared" si="26"/>
        <v>5.8774139378673382E-3</v>
      </c>
      <c r="P42" s="31">
        <f t="shared" si="26"/>
        <v>5.8430717863105176E-3</v>
      </c>
      <c r="Q42" s="31">
        <f t="shared" si="26"/>
        <v>7.4688796680497929E-3</v>
      </c>
      <c r="R42" s="31">
        <f t="shared" si="26"/>
        <v>-8.2372322899505767E-4</v>
      </c>
      <c r="S42" s="31">
        <f t="shared" si="26"/>
        <v>0</v>
      </c>
      <c r="T42" s="31">
        <f t="shared" si="26"/>
        <v>5.7708161582852432E-3</v>
      </c>
      <c r="U42" s="31">
        <f t="shared" si="26"/>
        <v>5.7377049180327867E-3</v>
      </c>
      <c r="V42" s="31">
        <f t="shared" si="26"/>
        <v>5.7049714751426246E-3</v>
      </c>
      <c r="W42" s="31">
        <f t="shared" si="26"/>
        <v>5.6726094003241492E-3</v>
      </c>
      <c r="X42" s="31">
        <f t="shared" si="26"/>
        <v>5.6406124093473006E-3</v>
      </c>
      <c r="Y42" s="31">
        <f t="shared" si="26"/>
        <v>5.608974358974359E-3</v>
      </c>
      <c r="Z42" s="31">
        <f t="shared" si="26"/>
        <v>7.8087649402390436E-2</v>
      </c>
      <c r="AA42" s="31">
        <f t="shared" si="26"/>
        <v>7.1692535107169247E-2</v>
      </c>
      <c r="AB42" s="31">
        <f t="shared" si="26"/>
        <v>6.6896551724137929E-2</v>
      </c>
      <c r="AC42" s="31">
        <f t="shared" si="26"/>
        <v>6.3994828700711048E-2</v>
      </c>
      <c r="AD42" s="31">
        <f t="shared" si="26"/>
        <v>6.0145808019441069E-2</v>
      </c>
      <c r="AE42" s="31">
        <f t="shared" si="26"/>
        <v>5.1002865329512891E-2</v>
      </c>
      <c r="AF42" s="31">
        <f t="shared" si="26"/>
        <v>5.2889858233369683E-2</v>
      </c>
      <c r="AG42" s="31">
        <f t="shared" si="26"/>
        <v>5.0233039875712066E-2</v>
      </c>
      <c r="AH42" s="31">
        <f t="shared" si="26"/>
        <v>4.7830374753451678E-2</v>
      </c>
      <c r="AI42" s="31">
        <f t="shared" si="26"/>
        <v>5.5058823529411764E-2</v>
      </c>
      <c r="AJ42" s="31">
        <f t="shared" si="26"/>
        <v>5.2185548617305975E-2</v>
      </c>
      <c r="AK42" s="31">
        <f t="shared" si="26"/>
        <v>4.959728698601102E-2</v>
      </c>
      <c r="AL42" s="31">
        <f t="shared" si="26"/>
        <v>4.2407108239095312E-2</v>
      </c>
      <c r="AM42" s="31">
        <f t="shared" si="26"/>
        <v>4.0294459511817128E-2</v>
      </c>
      <c r="AN42" s="31">
        <f t="shared" si="26"/>
        <v>3.8733705772811919E-2</v>
      </c>
      <c r="AO42" s="31">
        <f t="shared" si="26"/>
        <v>3.8006453926138398E-2</v>
      </c>
      <c r="AP42" s="31">
        <f t="shared" si="26"/>
        <v>3.6614853195164075E-2</v>
      </c>
      <c r="AQ42" s="31">
        <f t="shared" si="26"/>
        <v>3.5321559480173279E-2</v>
      </c>
      <c r="AR42" s="31">
        <f t="shared" si="26"/>
        <v>3.9909880914065013E-2</v>
      </c>
      <c r="AS42" s="31">
        <f t="shared" si="26"/>
        <v>3.8378211080160943E-2</v>
      </c>
      <c r="AT42" s="31">
        <f t="shared" si="26"/>
        <v>3.6959761549925488E-2</v>
      </c>
      <c r="AU42" s="31">
        <f t="shared" si="26"/>
        <v>3.6217303822937627E-2</v>
      </c>
      <c r="AV42" s="31">
        <f t="shared" si="26"/>
        <v>3.4951456310679613E-2</v>
      </c>
      <c r="AW42" s="31">
        <f t="shared" si="26"/>
        <v>3.3771106941838651E-2</v>
      </c>
    </row>
    <row r="43" spans="1:49" x14ac:dyDescent="0.35">
      <c r="A43" t="s">
        <v>27</v>
      </c>
      <c r="B43" s="25">
        <f>SUM(B33:B35)</f>
        <v>700.00000000000091</v>
      </c>
      <c r="C43" s="25">
        <f t="shared" ref="C43:AW43" si="27">SUM(C33:C35)</f>
        <v>700.00000000000091</v>
      </c>
      <c r="D43" s="25">
        <f t="shared" si="27"/>
        <v>700.00000000000091</v>
      </c>
      <c r="E43" s="25">
        <f t="shared" si="27"/>
        <v>2700.0000000000009</v>
      </c>
      <c r="F43" s="25">
        <f t="shared" si="27"/>
        <v>3700.0000000000009</v>
      </c>
      <c r="G43" s="25">
        <f t="shared" si="27"/>
        <v>4700.0000000000009</v>
      </c>
      <c r="H43" s="25">
        <f t="shared" si="27"/>
        <v>700.00000000000091</v>
      </c>
      <c r="I43" s="25">
        <f t="shared" si="27"/>
        <v>700.00000000000091</v>
      </c>
      <c r="J43" s="25">
        <f t="shared" si="27"/>
        <v>700.00000000000091</v>
      </c>
      <c r="K43" s="25">
        <f t="shared" si="27"/>
        <v>700.00000000000091</v>
      </c>
      <c r="L43" s="25">
        <f t="shared" si="27"/>
        <v>700.00000000000091</v>
      </c>
      <c r="M43" s="25">
        <f t="shared" si="27"/>
        <v>700.00000000000091</v>
      </c>
      <c r="N43" s="25">
        <f t="shared" si="27"/>
        <v>1700.0000000000009</v>
      </c>
      <c r="O43" s="25">
        <f t="shared" si="27"/>
        <v>700.00000000000091</v>
      </c>
      <c r="P43" s="25">
        <f t="shared" si="27"/>
        <v>700.00000000000091</v>
      </c>
      <c r="Q43" s="25">
        <f t="shared" si="27"/>
        <v>900.00000000000136</v>
      </c>
      <c r="R43" s="25">
        <f t="shared" si="27"/>
        <v>-99.999999999998636</v>
      </c>
      <c r="S43" s="25">
        <f t="shared" si="27"/>
        <v>0</v>
      </c>
      <c r="T43" s="25">
        <f t="shared" si="27"/>
        <v>700.00000000000091</v>
      </c>
      <c r="U43" s="25">
        <f t="shared" si="27"/>
        <v>700.00000000000091</v>
      </c>
      <c r="V43" s="25">
        <f t="shared" si="27"/>
        <v>700.00000000000091</v>
      </c>
      <c r="W43" s="25">
        <f t="shared" si="27"/>
        <v>700.00000000000091</v>
      </c>
      <c r="X43" s="25">
        <f t="shared" si="27"/>
        <v>700.00000000000091</v>
      </c>
      <c r="Y43" s="25">
        <f t="shared" si="27"/>
        <v>700.00000000000091</v>
      </c>
      <c r="Z43" s="25">
        <f t="shared" si="27"/>
        <v>9800.0000000000018</v>
      </c>
      <c r="AA43" s="25">
        <f t="shared" si="27"/>
        <v>9700.0000000000018</v>
      </c>
      <c r="AB43" s="25">
        <f t="shared" si="27"/>
        <v>9700.0000000000018</v>
      </c>
      <c r="AC43" s="25">
        <f t="shared" si="27"/>
        <v>9900.0000000000018</v>
      </c>
      <c r="AD43" s="25">
        <f t="shared" si="27"/>
        <v>9900.0000000000018</v>
      </c>
      <c r="AE43" s="25">
        <f t="shared" si="27"/>
        <v>8900.0000000000018</v>
      </c>
      <c r="AF43" s="25">
        <f t="shared" si="27"/>
        <v>9700.0000000000018</v>
      </c>
      <c r="AG43" s="25">
        <f t="shared" si="27"/>
        <v>9700.0000000000018</v>
      </c>
      <c r="AH43" s="25">
        <f t="shared" si="27"/>
        <v>9700.0000000000018</v>
      </c>
      <c r="AI43" s="25">
        <f t="shared" si="27"/>
        <v>11700.000000000002</v>
      </c>
      <c r="AJ43" s="25">
        <f t="shared" si="27"/>
        <v>11700.000000000002</v>
      </c>
      <c r="AK43" s="25">
        <f t="shared" si="27"/>
        <v>11700.000000000002</v>
      </c>
      <c r="AL43" s="25">
        <f t="shared" si="27"/>
        <v>10500.000000000002</v>
      </c>
      <c r="AM43" s="25">
        <f t="shared" si="27"/>
        <v>10400.000000000002</v>
      </c>
      <c r="AN43" s="25">
        <f t="shared" si="27"/>
        <v>10400.000000000002</v>
      </c>
      <c r="AO43" s="25">
        <f t="shared" si="27"/>
        <v>10600.000000000002</v>
      </c>
      <c r="AP43" s="25">
        <f t="shared" si="27"/>
        <v>10600.000000000002</v>
      </c>
      <c r="AQ43" s="25">
        <f t="shared" si="27"/>
        <v>10600.000000000002</v>
      </c>
      <c r="AR43" s="25">
        <f t="shared" si="27"/>
        <v>12400.000000000002</v>
      </c>
      <c r="AS43" s="25">
        <f t="shared" si="27"/>
        <v>12400.000000000002</v>
      </c>
      <c r="AT43" s="25">
        <f t="shared" si="27"/>
        <v>12400.000000000002</v>
      </c>
      <c r="AU43" s="25">
        <f t="shared" si="27"/>
        <v>12600.000000000002</v>
      </c>
      <c r="AV43" s="25">
        <f t="shared" si="27"/>
        <v>12600.000000000002</v>
      </c>
      <c r="AW43" s="25">
        <f t="shared" si="27"/>
        <v>12600.000000000002</v>
      </c>
    </row>
    <row r="46" spans="1:49" x14ac:dyDescent="0.35">
      <c r="A46" s="3" t="s">
        <v>57</v>
      </c>
    </row>
    <row r="47" spans="1:49" x14ac:dyDescent="0.35">
      <c r="A47" t="s">
        <v>29</v>
      </c>
      <c r="B47" s="33">
        <f>B$12</f>
        <v>1</v>
      </c>
      <c r="C47" s="33">
        <f t="shared" ref="C47:AW47" si="28">C$12</f>
        <v>1</v>
      </c>
      <c r="D47" s="33">
        <f t="shared" si="28"/>
        <v>1</v>
      </c>
      <c r="E47" s="33">
        <f t="shared" si="28"/>
        <v>3</v>
      </c>
      <c r="F47" s="33">
        <f t="shared" si="28"/>
        <v>4</v>
      </c>
      <c r="G47" s="33">
        <f t="shared" si="28"/>
        <v>5</v>
      </c>
      <c r="H47" s="33">
        <f t="shared" si="28"/>
        <v>1</v>
      </c>
      <c r="I47" s="33">
        <f t="shared" si="28"/>
        <v>1</v>
      </c>
      <c r="J47" s="33">
        <f t="shared" si="28"/>
        <v>1</v>
      </c>
      <c r="K47" s="33">
        <f t="shared" si="28"/>
        <v>1</v>
      </c>
      <c r="L47" s="33">
        <f t="shared" si="28"/>
        <v>1</v>
      </c>
      <c r="M47" s="33">
        <f t="shared" si="28"/>
        <v>1</v>
      </c>
      <c r="N47" s="33">
        <f t="shared" si="28"/>
        <v>2</v>
      </c>
      <c r="O47" s="33">
        <f t="shared" si="28"/>
        <v>1</v>
      </c>
      <c r="P47" s="33">
        <f t="shared" si="28"/>
        <v>1</v>
      </c>
      <c r="Q47" s="33">
        <f t="shared" si="28"/>
        <v>1</v>
      </c>
      <c r="R47" s="33">
        <f t="shared" si="28"/>
        <v>1</v>
      </c>
      <c r="S47" s="33">
        <f t="shared" si="28"/>
        <v>1</v>
      </c>
      <c r="T47" s="33">
        <f t="shared" si="28"/>
        <v>1</v>
      </c>
      <c r="U47" s="33">
        <f t="shared" si="28"/>
        <v>1</v>
      </c>
      <c r="V47" s="33">
        <f t="shared" si="28"/>
        <v>1</v>
      </c>
      <c r="W47" s="33">
        <f t="shared" si="28"/>
        <v>1</v>
      </c>
      <c r="X47" s="33">
        <f t="shared" si="28"/>
        <v>1</v>
      </c>
      <c r="Y47" s="33">
        <f t="shared" si="28"/>
        <v>1</v>
      </c>
      <c r="Z47" s="33">
        <f t="shared" si="28"/>
        <v>10</v>
      </c>
      <c r="AA47" s="33">
        <f t="shared" si="28"/>
        <v>10</v>
      </c>
      <c r="AB47" s="33">
        <f t="shared" si="28"/>
        <v>10</v>
      </c>
      <c r="AC47" s="33">
        <f t="shared" si="28"/>
        <v>10</v>
      </c>
      <c r="AD47" s="33">
        <f t="shared" si="28"/>
        <v>10</v>
      </c>
      <c r="AE47" s="33">
        <f t="shared" si="28"/>
        <v>10</v>
      </c>
      <c r="AF47" s="33">
        <f t="shared" si="28"/>
        <v>10</v>
      </c>
      <c r="AG47" s="33">
        <f t="shared" si="28"/>
        <v>10</v>
      </c>
      <c r="AH47" s="33">
        <f t="shared" si="28"/>
        <v>10</v>
      </c>
      <c r="AI47" s="33">
        <f t="shared" si="28"/>
        <v>12</v>
      </c>
      <c r="AJ47" s="33">
        <f t="shared" si="28"/>
        <v>12</v>
      </c>
      <c r="AK47" s="33">
        <f t="shared" si="28"/>
        <v>12</v>
      </c>
      <c r="AL47" s="33">
        <f t="shared" si="28"/>
        <v>12</v>
      </c>
      <c r="AM47" s="33">
        <f t="shared" si="28"/>
        <v>12</v>
      </c>
      <c r="AN47" s="33">
        <f t="shared" si="28"/>
        <v>12</v>
      </c>
      <c r="AO47" s="33">
        <f t="shared" si="28"/>
        <v>12</v>
      </c>
      <c r="AP47" s="33">
        <f t="shared" si="28"/>
        <v>12</v>
      </c>
      <c r="AQ47" s="33">
        <f t="shared" si="28"/>
        <v>12</v>
      </c>
      <c r="AR47" s="33">
        <f t="shared" si="28"/>
        <v>14</v>
      </c>
      <c r="AS47" s="33">
        <f t="shared" si="28"/>
        <v>14</v>
      </c>
      <c r="AT47" s="33">
        <f t="shared" si="28"/>
        <v>14</v>
      </c>
      <c r="AU47" s="33">
        <f t="shared" si="28"/>
        <v>14</v>
      </c>
      <c r="AV47" s="33">
        <f t="shared" si="28"/>
        <v>14</v>
      </c>
      <c r="AW47" s="33">
        <f t="shared" si="28"/>
        <v>14</v>
      </c>
    </row>
    <row r="48" spans="1:49" x14ac:dyDescent="0.35">
      <c r="A48" t="s">
        <v>30</v>
      </c>
      <c r="B48" s="24">
        <v>40000</v>
      </c>
      <c r="C48" s="25">
        <f>B48</f>
        <v>40000</v>
      </c>
      <c r="D48" s="25">
        <f t="shared" ref="D48:AW48" si="29">C48</f>
        <v>40000</v>
      </c>
      <c r="E48" s="25">
        <f t="shared" si="29"/>
        <v>40000</v>
      </c>
      <c r="F48" s="25">
        <f t="shared" si="29"/>
        <v>40000</v>
      </c>
      <c r="G48" s="25">
        <f t="shared" si="29"/>
        <v>40000</v>
      </c>
      <c r="H48" s="25">
        <f t="shared" si="29"/>
        <v>40000</v>
      </c>
      <c r="I48" s="25">
        <f t="shared" si="29"/>
        <v>40000</v>
      </c>
      <c r="J48" s="25">
        <f t="shared" si="29"/>
        <v>40000</v>
      </c>
      <c r="K48" s="25">
        <f t="shared" si="29"/>
        <v>40000</v>
      </c>
      <c r="L48" s="25">
        <f t="shared" si="29"/>
        <v>40000</v>
      </c>
      <c r="M48" s="25">
        <f t="shared" si="29"/>
        <v>40000</v>
      </c>
      <c r="N48" s="25">
        <f t="shared" si="29"/>
        <v>40000</v>
      </c>
      <c r="O48" s="25">
        <f t="shared" si="29"/>
        <v>40000</v>
      </c>
      <c r="P48" s="25">
        <f t="shared" si="29"/>
        <v>40000</v>
      </c>
      <c r="Q48" s="25">
        <f t="shared" si="29"/>
        <v>40000</v>
      </c>
      <c r="R48" s="25">
        <f t="shared" si="29"/>
        <v>40000</v>
      </c>
      <c r="S48" s="25">
        <f t="shared" si="29"/>
        <v>40000</v>
      </c>
      <c r="T48" s="25">
        <f t="shared" si="29"/>
        <v>40000</v>
      </c>
      <c r="U48" s="25">
        <f t="shared" si="29"/>
        <v>40000</v>
      </c>
      <c r="V48" s="25">
        <f t="shared" si="29"/>
        <v>40000</v>
      </c>
      <c r="W48" s="25">
        <f t="shared" si="29"/>
        <v>40000</v>
      </c>
      <c r="X48" s="25">
        <f t="shared" si="29"/>
        <v>40000</v>
      </c>
      <c r="Y48" s="25">
        <f t="shared" si="29"/>
        <v>40000</v>
      </c>
      <c r="Z48" s="25">
        <f t="shared" si="29"/>
        <v>40000</v>
      </c>
      <c r="AA48" s="25">
        <f t="shared" si="29"/>
        <v>40000</v>
      </c>
      <c r="AB48" s="25">
        <f t="shared" si="29"/>
        <v>40000</v>
      </c>
      <c r="AC48" s="25">
        <f t="shared" si="29"/>
        <v>40000</v>
      </c>
      <c r="AD48" s="25">
        <f t="shared" si="29"/>
        <v>40000</v>
      </c>
      <c r="AE48" s="25">
        <f t="shared" si="29"/>
        <v>40000</v>
      </c>
      <c r="AF48" s="25">
        <f t="shared" si="29"/>
        <v>40000</v>
      </c>
      <c r="AG48" s="25">
        <f t="shared" si="29"/>
        <v>40000</v>
      </c>
      <c r="AH48" s="25">
        <f t="shared" si="29"/>
        <v>40000</v>
      </c>
      <c r="AI48" s="25">
        <f t="shared" si="29"/>
        <v>40000</v>
      </c>
      <c r="AJ48" s="25">
        <f t="shared" si="29"/>
        <v>40000</v>
      </c>
      <c r="AK48" s="25">
        <f t="shared" si="29"/>
        <v>40000</v>
      </c>
      <c r="AL48" s="25">
        <f t="shared" si="29"/>
        <v>40000</v>
      </c>
      <c r="AM48" s="25">
        <f t="shared" si="29"/>
        <v>40000</v>
      </c>
      <c r="AN48" s="25">
        <f t="shared" si="29"/>
        <v>40000</v>
      </c>
      <c r="AO48" s="25">
        <f t="shared" si="29"/>
        <v>40000</v>
      </c>
      <c r="AP48" s="25">
        <f t="shared" si="29"/>
        <v>40000</v>
      </c>
      <c r="AQ48" s="25">
        <f t="shared" si="29"/>
        <v>40000</v>
      </c>
      <c r="AR48" s="25">
        <f t="shared" si="29"/>
        <v>40000</v>
      </c>
      <c r="AS48" s="25">
        <f t="shared" si="29"/>
        <v>40000</v>
      </c>
      <c r="AT48" s="25">
        <f t="shared" si="29"/>
        <v>40000</v>
      </c>
      <c r="AU48" s="25">
        <f t="shared" si="29"/>
        <v>40000</v>
      </c>
      <c r="AV48" s="25">
        <f t="shared" si="29"/>
        <v>40000</v>
      </c>
      <c r="AW48" s="25">
        <f t="shared" si="29"/>
        <v>40000</v>
      </c>
    </row>
    <row r="49" spans="1:49" x14ac:dyDescent="0.35">
      <c r="A49" t="s">
        <v>31</v>
      </c>
      <c r="B49" s="27">
        <f>B48*B47</f>
        <v>40000</v>
      </c>
      <c r="C49" s="27">
        <f t="shared" ref="C49:AW49" si="30">C48*C47</f>
        <v>40000</v>
      </c>
      <c r="D49" s="27">
        <f t="shared" si="30"/>
        <v>40000</v>
      </c>
      <c r="E49" s="27">
        <f t="shared" si="30"/>
        <v>120000</v>
      </c>
      <c r="F49" s="27">
        <f t="shared" si="30"/>
        <v>160000</v>
      </c>
      <c r="G49" s="27">
        <f t="shared" si="30"/>
        <v>200000</v>
      </c>
      <c r="H49" s="27">
        <f t="shared" si="30"/>
        <v>40000</v>
      </c>
      <c r="I49" s="27">
        <f t="shared" si="30"/>
        <v>40000</v>
      </c>
      <c r="J49" s="27">
        <f t="shared" si="30"/>
        <v>40000</v>
      </c>
      <c r="K49" s="27">
        <f t="shared" si="30"/>
        <v>40000</v>
      </c>
      <c r="L49" s="27">
        <f t="shared" si="30"/>
        <v>40000</v>
      </c>
      <c r="M49" s="27">
        <f t="shared" si="30"/>
        <v>40000</v>
      </c>
      <c r="N49" s="27">
        <f t="shared" si="30"/>
        <v>80000</v>
      </c>
      <c r="O49" s="27">
        <f t="shared" si="30"/>
        <v>40000</v>
      </c>
      <c r="P49" s="27">
        <f t="shared" si="30"/>
        <v>40000</v>
      </c>
      <c r="Q49" s="27">
        <f t="shared" si="30"/>
        <v>40000</v>
      </c>
      <c r="R49" s="27">
        <f t="shared" si="30"/>
        <v>40000</v>
      </c>
      <c r="S49" s="27">
        <f t="shared" si="30"/>
        <v>40000</v>
      </c>
      <c r="T49" s="27">
        <f t="shared" si="30"/>
        <v>40000</v>
      </c>
      <c r="U49" s="27">
        <f t="shared" si="30"/>
        <v>40000</v>
      </c>
      <c r="V49" s="27">
        <f t="shared" si="30"/>
        <v>40000</v>
      </c>
      <c r="W49" s="27">
        <f t="shared" si="30"/>
        <v>40000</v>
      </c>
      <c r="X49" s="27">
        <f t="shared" si="30"/>
        <v>40000</v>
      </c>
      <c r="Y49" s="27">
        <f t="shared" si="30"/>
        <v>40000</v>
      </c>
      <c r="Z49" s="27">
        <f t="shared" si="30"/>
        <v>400000</v>
      </c>
      <c r="AA49" s="27">
        <f t="shared" si="30"/>
        <v>400000</v>
      </c>
      <c r="AB49" s="27">
        <f t="shared" si="30"/>
        <v>400000</v>
      </c>
      <c r="AC49" s="27">
        <f t="shared" si="30"/>
        <v>400000</v>
      </c>
      <c r="AD49" s="27">
        <f t="shared" si="30"/>
        <v>400000</v>
      </c>
      <c r="AE49" s="27">
        <f t="shared" si="30"/>
        <v>400000</v>
      </c>
      <c r="AF49" s="27">
        <f t="shared" si="30"/>
        <v>400000</v>
      </c>
      <c r="AG49" s="27">
        <f t="shared" si="30"/>
        <v>400000</v>
      </c>
      <c r="AH49" s="27">
        <f t="shared" si="30"/>
        <v>400000</v>
      </c>
      <c r="AI49" s="27">
        <f t="shared" si="30"/>
        <v>480000</v>
      </c>
      <c r="AJ49" s="27">
        <f t="shared" si="30"/>
        <v>480000</v>
      </c>
      <c r="AK49" s="27">
        <f t="shared" si="30"/>
        <v>480000</v>
      </c>
      <c r="AL49" s="27">
        <f t="shared" si="30"/>
        <v>480000</v>
      </c>
      <c r="AM49" s="27">
        <f t="shared" si="30"/>
        <v>480000</v>
      </c>
      <c r="AN49" s="27">
        <f t="shared" si="30"/>
        <v>480000</v>
      </c>
      <c r="AO49" s="27">
        <f t="shared" si="30"/>
        <v>480000</v>
      </c>
      <c r="AP49" s="27">
        <f t="shared" si="30"/>
        <v>480000</v>
      </c>
      <c r="AQ49" s="27">
        <f t="shared" si="30"/>
        <v>480000</v>
      </c>
      <c r="AR49" s="27">
        <f t="shared" si="30"/>
        <v>560000</v>
      </c>
      <c r="AS49" s="27">
        <f t="shared" si="30"/>
        <v>560000</v>
      </c>
      <c r="AT49" s="27">
        <f t="shared" si="30"/>
        <v>560000</v>
      </c>
      <c r="AU49" s="27">
        <f t="shared" si="30"/>
        <v>560000</v>
      </c>
      <c r="AV49" s="27">
        <f t="shared" si="30"/>
        <v>560000</v>
      </c>
      <c r="AW49" s="27">
        <f t="shared" si="30"/>
        <v>560000</v>
      </c>
    </row>
    <row r="51" spans="1:49" x14ac:dyDescent="0.35">
      <c r="A51" t="s">
        <v>32</v>
      </c>
      <c r="B51" s="24">
        <v>0</v>
      </c>
      <c r="C51" s="28">
        <f>B54</f>
        <v>15000</v>
      </c>
      <c r="D51" s="28">
        <f t="shared" ref="D51:AW51" si="31">C54</f>
        <v>30000</v>
      </c>
      <c r="E51" s="28">
        <f t="shared" si="31"/>
        <v>45000</v>
      </c>
      <c r="F51" s="28">
        <f t="shared" si="31"/>
        <v>140000</v>
      </c>
      <c r="G51" s="28">
        <f t="shared" si="31"/>
        <v>275000</v>
      </c>
      <c r="H51" s="28">
        <f t="shared" si="31"/>
        <v>450000</v>
      </c>
      <c r="I51" s="28">
        <f t="shared" si="31"/>
        <v>465000</v>
      </c>
      <c r="J51" s="28">
        <f t="shared" si="31"/>
        <v>480000</v>
      </c>
      <c r="K51" s="28">
        <f t="shared" si="31"/>
        <v>495000</v>
      </c>
      <c r="L51" s="28">
        <f t="shared" si="31"/>
        <v>510000</v>
      </c>
      <c r="M51" s="28">
        <f t="shared" si="31"/>
        <v>525000</v>
      </c>
      <c r="N51" s="28">
        <f t="shared" si="31"/>
        <v>515000</v>
      </c>
      <c r="O51" s="28">
        <f t="shared" si="31"/>
        <v>545000</v>
      </c>
      <c r="P51" s="28">
        <f t="shared" si="31"/>
        <v>535000</v>
      </c>
      <c r="Q51" s="28">
        <f t="shared" si="31"/>
        <v>500000</v>
      </c>
      <c r="R51" s="28">
        <f t="shared" si="31"/>
        <v>440000</v>
      </c>
      <c r="S51" s="28">
        <f t="shared" si="31"/>
        <v>380000</v>
      </c>
      <c r="T51" s="28">
        <f t="shared" si="31"/>
        <v>295000</v>
      </c>
      <c r="U51" s="28">
        <f t="shared" si="31"/>
        <v>210000</v>
      </c>
      <c r="V51" s="28">
        <f t="shared" si="31"/>
        <v>100000</v>
      </c>
      <c r="W51" s="28">
        <f t="shared" si="31"/>
        <v>280000</v>
      </c>
      <c r="X51" s="28">
        <f t="shared" si="31"/>
        <v>120000</v>
      </c>
      <c r="Y51" s="28">
        <f t="shared" si="31"/>
        <v>320000</v>
      </c>
      <c r="Z51" s="28">
        <f t="shared" si="31"/>
        <v>110000</v>
      </c>
      <c r="AA51" s="28">
        <f t="shared" si="31"/>
        <v>260000</v>
      </c>
      <c r="AB51" s="28">
        <f t="shared" si="31"/>
        <v>410000</v>
      </c>
      <c r="AC51" s="28">
        <f t="shared" si="31"/>
        <v>560000</v>
      </c>
      <c r="AD51" s="28">
        <f t="shared" si="31"/>
        <v>710000</v>
      </c>
      <c r="AE51" s="28">
        <f t="shared" si="31"/>
        <v>860000</v>
      </c>
      <c r="AF51" s="28">
        <f t="shared" si="31"/>
        <v>1010000</v>
      </c>
      <c r="AG51" s="28">
        <f t="shared" si="31"/>
        <v>1160000</v>
      </c>
      <c r="AH51" s="28">
        <f t="shared" si="31"/>
        <v>1310000</v>
      </c>
      <c r="AI51" s="28">
        <f t="shared" si="31"/>
        <v>1460000</v>
      </c>
      <c r="AJ51" s="28">
        <f t="shared" si="31"/>
        <v>1690000</v>
      </c>
      <c r="AK51" s="28">
        <f t="shared" si="31"/>
        <v>1920000</v>
      </c>
      <c r="AL51" s="28">
        <f t="shared" si="31"/>
        <v>2150000</v>
      </c>
      <c r="AM51" s="28">
        <f t="shared" si="31"/>
        <v>2380000</v>
      </c>
      <c r="AN51" s="28">
        <f t="shared" si="31"/>
        <v>2610000</v>
      </c>
      <c r="AO51" s="28">
        <f t="shared" si="31"/>
        <v>2840000</v>
      </c>
      <c r="AP51" s="28">
        <f t="shared" si="31"/>
        <v>3070000</v>
      </c>
      <c r="AQ51" s="28">
        <f t="shared" si="31"/>
        <v>3300000</v>
      </c>
      <c r="AR51" s="28">
        <f t="shared" si="31"/>
        <v>3530000</v>
      </c>
      <c r="AS51" s="28">
        <f t="shared" si="31"/>
        <v>3840000</v>
      </c>
      <c r="AT51" s="28">
        <f t="shared" si="31"/>
        <v>4150000</v>
      </c>
      <c r="AU51" s="28">
        <f t="shared" si="31"/>
        <v>4460000</v>
      </c>
      <c r="AV51" s="28">
        <f t="shared" si="31"/>
        <v>4770000</v>
      </c>
      <c r="AW51" s="28">
        <f t="shared" si="31"/>
        <v>5080000</v>
      </c>
    </row>
    <row r="52" spans="1:49" x14ac:dyDescent="0.35">
      <c r="A52" s="6" t="s">
        <v>33</v>
      </c>
      <c r="B52" s="25">
        <f>B49</f>
        <v>40000</v>
      </c>
      <c r="C52" s="25">
        <f t="shared" ref="C52:AW52" si="32">C49</f>
        <v>40000</v>
      </c>
      <c r="D52" s="25">
        <f t="shared" si="32"/>
        <v>40000</v>
      </c>
      <c r="E52" s="25">
        <f t="shared" si="32"/>
        <v>120000</v>
      </c>
      <c r="F52" s="25">
        <f t="shared" si="32"/>
        <v>160000</v>
      </c>
      <c r="G52" s="25">
        <f t="shared" si="32"/>
        <v>200000</v>
      </c>
      <c r="H52" s="25">
        <f t="shared" si="32"/>
        <v>40000</v>
      </c>
      <c r="I52" s="25">
        <f t="shared" si="32"/>
        <v>40000</v>
      </c>
      <c r="J52" s="25">
        <f t="shared" si="32"/>
        <v>40000</v>
      </c>
      <c r="K52" s="25">
        <f t="shared" si="32"/>
        <v>40000</v>
      </c>
      <c r="L52" s="25">
        <f t="shared" si="32"/>
        <v>40000</v>
      </c>
      <c r="M52" s="25">
        <f t="shared" si="32"/>
        <v>40000</v>
      </c>
      <c r="N52" s="25">
        <f t="shared" si="32"/>
        <v>80000</v>
      </c>
      <c r="O52" s="25">
        <f t="shared" si="32"/>
        <v>40000</v>
      </c>
      <c r="P52" s="25">
        <f t="shared" si="32"/>
        <v>40000</v>
      </c>
      <c r="Q52" s="25">
        <f t="shared" si="32"/>
        <v>40000</v>
      </c>
      <c r="R52" s="25">
        <f t="shared" si="32"/>
        <v>40000</v>
      </c>
      <c r="S52" s="25">
        <f t="shared" si="32"/>
        <v>40000</v>
      </c>
      <c r="T52" s="25">
        <f t="shared" si="32"/>
        <v>40000</v>
      </c>
      <c r="U52" s="25">
        <f t="shared" si="32"/>
        <v>40000</v>
      </c>
      <c r="V52" s="25">
        <f t="shared" si="32"/>
        <v>40000</v>
      </c>
      <c r="W52" s="25">
        <f t="shared" si="32"/>
        <v>40000</v>
      </c>
      <c r="X52" s="25">
        <f t="shared" si="32"/>
        <v>40000</v>
      </c>
      <c r="Y52" s="25">
        <f t="shared" si="32"/>
        <v>40000</v>
      </c>
      <c r="Z52" s="25">
        <f t="shared" si="32"/>
        <v>400000</v>
      </c>
      <c r="AA52" s="25">
        <f t="shared" si="32"/>
        <v>400000</v>
      </c>
      <c r="AB52" s="25">
        <f t="shared" si="32"/>
        <v>400000</v>
      </c>
      <c r="AC52" s="25">
        <f t="shared" si="32"/>
        <v>400000</v>
      </c>
      <c r="AD52" s="25">
        <f t="shared" si="32"/>
        <v>400000</v>
      </c>
      <c r="AE52" s="25">
        <f t="shared" si="32"/>
        <v>400000</v>
      </c>
      <c r="AF52" s="25">
        <f t="shared" si="32"/>
        <v>400000</v>
      </c>
      <c r="AG52" s="25">
        <f t="shared" si="32"/>
        <v>400000</v>
      </c>
      <c r="AH52" s="25">
        <f t="shared" si="32"/>
        <v>400000</v>
      </c>
      <c r="AI52" s="25">
        <f t="shared" si="32"/>
        <v>480000</v>
      </c>
      <c r="AJ52" s="25">
        <f t="shared" si="32"/>
        <v>480000</v>
      </c>
      <c r="AK52" s="25">
        <f t="shared" si="32"/>
        <v>480000</v>
      </c>
      <c r="AL52" s="25">
        <f t="shared" si="32"/>
        <v>480000</v>
      </c>
      <c r="AM52" s="25">
        <f t="shared" si="32"/>
        <v>480000</v>
      </c>
      <c r="AN52" s="25">
        <f t="shared" si="32"/>
        <v>480000</v>
      </c>
      <c r="AO52" s="25">
        <f t="shared" si="32"/>
        <v>480000</v>
      </c>
      <c r="AP52" s="25">
        <f t="shared" si="32"/>
        <v>480000</v>
      </c>
      <c r="AQ52" s="25">
        <f t="shared" si="32"/>
        <v>480000</v>
      </c>
      <c r="AR52" s="25">
        <f t="shared" si="32"/>
        <v>560000</v>
      </c>
      <c r="AS52" s="25">
        <f t="shared" si="32"/>
        <v>560000</v>
      </c>
      <c r="AT52" s="25">
        <f t="shared" si="32"/>
        <v>560000</v>
      </c>
      <c r="AU52" s="25">
        <f t="shared" si="32"/>
        <v>560000</v>
      </c>
      <c r="AV52" s="25">
        <f t="shared" si="32"/>
        <v>560000</v>
      </c>
      <c r="AW52" s="25">
        <f t="shared" si="32"/>
        <v>560000</v>
      </c>
    </row>
    <row r="53" spans="1:49" x14ac:dyDescent="0.35">
      <c r="A53" s="7" t="s">
        <v>34</v>
      </c>
      <c r="B53" s="34">
        <f t="shared" ref="B53:AW53" si="33">IF(SUM(B51:B52)&lt;(B58*B59),SUM(B51:B52),-B58*B59)</f>
        <v>-25000</v>
      </c>
      <c r="C53" s="34">
        <f t="shared" si="33"/>
        <v>-25000</v>
      </c>
      <c r="D53" s="34">
        <f t="shared" si="33"/>
        <v>-25000</v>
      </c>
      <c r="E53" s="34">
        <f t="shared" si="33"/>
        <v>-25000</v>
      </c>
      <c r="F53" s="34">
        <f t="shared" si="33"/>
        <v>-25000</v>
      </c>
      <c r="G53" s="34">
        <f t="shared" si="33"/>
        <v>-25000</v>
      </c>
      <c r="H53" s="34">
        <f t="shared" si="33"/>
        <v>-25000</v>
      </c>
      <c r="I53" s="34">
        <f t="shared" si="33"/>
        <v>-25000</v>
      </c>
      <c r="J53" s="34">
        <f t="shared" si="33"/>
        <v>-25000</v>
      </c>
      <c r="K53" s="34">
        <f t="shared" si="33"/>
        <v>-25000</v>
      </c>
      <c r="L53" s="34">
        <f t="shared" si="33"/>
        <v>-25000</v>
      </c>
      <c r="M53" s="34">
        <f t="shared" si="33"/>
        <v>-50000</v>
      </c>
      <c r="N53" s="34">
        <f t="shared" si="33"/>
        <v>-50000</v>
      </c>
      <c r="O53" s="34">
        <f t="shared" si="33"/>
        <v>-50000</v>
      </c>
      <c r="P53" s="34">
        <f t="shared" si="33"/>
        <v>-75000</v>
      </c>
      <c r="Q53" s="34">
        <f t="shared" si="33"/>
        <v>-100000</v>
      </c>
      <c r="R53" s="34">
        <f t="shared" si="33"/>
        <v>-100000</v>
      </c>
      <c r="S53" s="34">
        <f t="shared" si="33"/>
        <v>-125000</v>
      </c>
      <c r="T53" s="34">
        <f t="shared" si="33"/>
        <v>-125000</v>
      </c>
      <c r="U53" s="34">
        <f t="shared" si="33"/>
        <v>-150000</v>
      </c>
      <c r="V53" s="34">
        <f t="shared" si="33"/>
        <v>140000</v>
      </c>
      <c r="W53" s="34">
        <f t="shared" si="33"/>
        <v>-200000</v>
      </c>
      <c r="X53" s="34">
        <f t="shared" si="33"/>
        <v>160000</v>
      </c>
      <c r="Y53" s="34">
        <f t="shared" si="33"/>
        <v>-250000</v>
      </c>
      <c r="Z53" s="34">
        <f t="shared" si="33"/>
        <v>-250000</v>
      </c>
      <c r="AA53" s="34">
        <f t="shared" si="33"/>
        <v>-250000</v>
      </c>
      <c r="AB53" s="34">
        <f t="shared" si="33"/>
        <v>-250000</v>
      </c>
      <c r="AC53" s="34">
        <f t="shared" si="33"/>
        <v>-250000</v>
      </c>
      <c r="AD53" s="34">
        <f t="shared" si="33"/>
        <v>-250000</v>
      </c>
      <c r="AE53" s="34">
        <f t="shared" si="33"/>
        <v>-250000</v>
      </c>
      <c r="AF53" s="34">
        <f t="shared" si="33"/>
        <v>-250000</v>
      </c>
      <c r="AG53" s="34">
        <f t="shared" si="33"/>
        <v>-250000</v>
      </c>
      <c r="AH53" s="34">
        <f t="shared" si="33"/>
        <v>-250000</v>
      </c>
      <c r="AI53" s="34">
        <f t="shared" si="33"/>
        <v>-250000</v>
      </c>
      <c r="AJ53" s="34">
        <f t="shared" si="33"/>
        <v>-250000</v>
      </c>
      <c r="AK53" s="34">
        <f t="shared" si="33"/>
        <v>-250000</v>
      </c>
      <c r="AL53" s="34">
        <f t="shared" si="33"/>
        <v>-250000</v>
      </c>
      <c r="AM53" s="34">
        <f t="shared" si="33"/>
        <v>-250000</v>
      </c>
      <c r="AN53" s="34">
        <f t="shared" si="33"/>
        <v>-250000</v>
      </c>
      <c r="AO53" s="34">
        <f t="shared" si="33"/>
        <v>-250000</v>
      </c>
      <c r="AP53" s="34">
        <f t="shared" si="33"/>
        <v>-250000</v>
      </c>
      <c r="AQ53" s="34">
        <f t="shared" si="33"/>
        <v>-250000</v>
      </c>
      <c r="AR53" s="34">
        <f t="shared" si="33"/>
        <v>-250000</v>
      </c>
      <c r="AS53" s="34">
        <f t="shared" si="33"/>
        <v>-250000</v>
      </c>
      <c r="AT53" s="34">
        <f t="shared" si="33"/>
        <v>-250000</v>
      </c>
      <c r="AU53" s="34">
        <f t="shared" si="33"/>
        <v>-250000</v>
      </c>
      <c r="AV53" s="34">
        <f t="shared" si="33"/>
        <v>-250000</v>
      </c>
      <c r="AW53" s="34">
        <f t="shared" si="33"/>
        <v>-250000</v>
      </c>
    </row>
    <row r="54" spans="1:49" x14ac:dyDescent="0.35">
      <c r="A54" s="1" t="s">
        <v>35</v>
      </c>
      <c r="B54" s="30">
        <f>SUM(B51:B53)</f>
        <v>15000</v>
      </c>
      <c r="C54" s="30">
        <f t="shared" ref="C54:AW54" si="34">SUM(C51:C53)</f>
        <v>30000</v>
      </c>
      <c r="D54" s="30">
        <f t="shared" si="34"/>
        <v>45000</v>
      </c>
      <c r="E54" s="30">
        <f t="shared" si="34"/>
        <v>140000</v>
      </c>
      <c r="F54" s="30">
        <f t="shared" si="34"/>
        <v>275000</v>
      </c>
      <c r="G54" s="30">
        <f t="shared" si="34"/>
        <v>450000</v>
      </c>
      <c r="H54" s="30">
        <f t="shared" si="34"/>
        <v>465000</v>
      </c>
      <c r="I54" s="30">
        <f t="shared" si="34"/>
        <v>480000</v>
      </c>
      <c r="J54" s="30">
        <f t="shared" si="34"/>
        <v>495000</v>
      </c>
      <c r="K54" s="30">
        <f t="shared" si="34"/>
        <v>510000</v>
      </c>
      <c r="L54" s="30">
        <f t="shared" si="34"/>
        <v>525000</v>
      </c>
      <c r="M54" s="30">
        <f t="shared" si="34"/>
        <v>515000</v>
      </c>
      <c r="N54" s="30">
        <f t="shared" si="34"/>
        <v>545000</v>
      </c>
      <c r="O54" s="30">
        <f t="shared" si="34"/>
        <v>535000</v>
      </c>
      <c r="P54" s="30">
        <f t="shared" si="34"/>
        <v>500000</v>
      </c>
      <c r="Q54" s="30">
        <f t="shared" si="34"/>
        <v>440000</v>
      </c>
      <c r="R54" s="30">
        <f t="shared" si="34"/>
        <v>380000</v>
      </c>
      <c r="S54" s="30">
        <f t="shared" si="34"/>
        <v>295000</v>
      </c>
      <c r="T54" s="30">
        <f t="shared" si="34"/>
        <v>210000</v>
      </c>
      <c r="U54" s="30">
        <f t="shared" si="34"/>
        <v>100000</v>
      </c>
      <c r="V54" s="30">
        <f t="shared" si="34"/>
        <v>280000</v>
      </c>
      <c r="W54" s="30">
        <f t="shared" si="34"/>
        <v>120000</v>
      </c>
      <c r="X54" s="30">
        <f t="shared" si="34"/>
        <v>320000</v>
      </c>
      <c r="Y54" s="30">
        <f t="shared" si="34"/>
        <v>110000</v>
      </c>
      <c r="Z54" s="30">
        <f t="shared" si="34"/>
        <v>260000</v>
      </c>
      <c r="AA54" s="30">
        <f t="shared" si="34"/>
        <v>410000</v>
      </c>
      <c r="AB54" s="30">
        <f t="shared" si="34"/>
        <v>560000</v>
      </c>
      <c r="AC54" s="30">
        <f t="shared" si="34"/>
        <v>710000</v>
      </c>
      <c r="AD54" s="30">
        <f t="shared" si="34"/>
        <v>860000</v>
      </c>
      <c r="AE54" s="30">
        <f t="shared" si="34"/>
        <v>1010000</v>
      </c>
      <c r="AF54" s="30">
        <f t="shared" si="34"/>
        <v>1160000</v>
      </c>
      <c r="AG54" s="30">
        <f t="shared" si="34"/>
        <v>1310000</v>
      </c>
      <c r="AH54" s="30">
        <f t="shared" si="34"/>
        <v>1460000</v>
      </c>
      <c r="AI54" s="30">
        <f t="shared" si="34"/>
        <v>1690000</v>
      </c>
      <c r="AJ54" s="30">
        <f t="shared" si="34"/>
        <v>1920000</v>
      </c>
      <c r="AK54" s="30">
        <f t="shared" si="34"/>
        <v>2150000</v>
      </c>
      <c r="AL54" s="30">
        <f t="shared" si="34"/>
        <v>2380000</v>
      </c>
      <c r="AM54" s="30">
        <f t="shared" si="34"/>
        <v>2610000</v>
      </c>
      <c r="AN54" s="30">
        <f t="shared" si="34"/>
        <v>2840000</v>
      </c>
      <c r="AO54" s="30">
        <f t="shared" si="34"/>
        <v>3070000</v>
      </c>
      <c r="AP54" s="30">
        <f t="shared" si="34"/>
        <v>3300000</v>
      </c>
      <c r="AQ54" s="30">
        <f t="shared" si="34"/>
        <v>3530000</v>
      </c>
      <c r="AR54" s="30">
        <f t="shared" si="34"/>
        <v>3840000</v>
      </c>
      <c r="AS54" s="30">
        <f t="shared" si="34"/>
        <v>4150000</v>
      </c>
      <c r="AT54" s="30">
        <f t="shared" si="34"/>
        <v>4460000</v>
      </c>
      <c r="AU54" s="30">
        <f t="shared" si="34"/>
        <v>4770000</v>
      </c>
      <c r="AV54" s="30">
        <f t="shared" si="34"/>
        <v>5080000</v>
      </c>
      <c r="AW54" s="30">
        <f t="shared" si="34"/>
        <v>5390000</v>
      </c>
    </row>
    <row r="56" spans="1:49" x14ac:dyDescent="0.35">
      <c r="A56" t="s">
        <v>36</v>
      </c>
      <c r="B56" s="5">
        <f t="shared" ref="B56:AW56" si="35">B54/(B58*B59)</f>
        <v>0.6</v>
      </c>
      <c r="C56" s="5">
        <f t="shared" si="35"/>
        <v>1.2</v>
      </c>
      <c r="D56" s="5">
        <f t="shared" si="35"/>
        <v>1.8</v>
      </c>
      <c r="E56" s="5">
        <f t="shared" si="35"/>
        <v>5.6</v>
      </c>
      <c r="F56" s="5">
        <f t="shared" si="35"/>
        <v>11</v>
      </c>
      <c r="G56" s="5">
        <f t="shared" si="35"/>
        <v>18</v>
      </c>
      <c r="H56" s="5">
        <f t="shared" si="35"/>
        <v>18.600000000000001</v>
      </c>
      <c r="I56" s="5">
        <f t="shared" si="35"/>
        <v>19.2</v>
      </c>
      <c r="J56" s="5">
        <f t="shared" si="35"/>
        <v>19.8</v>
      </c>
      <c r="K56" s="5">
        <f t="shared" si="35"/>
        <v>20.399999999999999</v>
      </c>
      <c r="L56" s="5">
        <f t="shared" si="35"/>
        <v>21</v>
      </c>
      <c r="M56" s="5">
        <f t="shared" si="35"/>
        <v>10.3</v>
      </c>
      <c r="N56" s="5">
        <f t="shared" si="35"/>
        <v>10.9</v>
      </c>
      <c r="O56" s="5">
        <f t="shared" si="35"/>
        <v>10.7</v>
      </c>
      <c r="P56" s="5">
        <f t="shared" si="35"/>
        <v>6.666666666666667</v>
      </c>
      <c r="Q56" s="5">
        <f t="shared" si="35"/>
        <v>4.4000000000000004</v>
      </c>
      <c r="R56" s="5">
        <f t="shared" si="35"/>
        <v>3.8</v>
      </c>
      <c r="S56" s="5">
        <f t="shared" si="35"/>
        <v>2.36</v>
      </c>
      <c r="T56" s="5">
        <f t="shared" si="35"/>
        <v>1.68</v>
      </c>
      <c r="U56" s="5">
        <f t="shared" si="35"/>
        <v>0.66666666666666663</v>
      </c>
      <c r="V56" s="5">
        <f t="shared" si="35"/>
        <v>1.6</v>
      </c>
      <c r="W56" s="5">
        <f t="shared" si="35"/>
        <v>0.6</v>
      </c>
      <c r="X56" s="5">
        <f t="shared" si="35"/>
        <v>1.4222222222222223</v>
      </c>
      <c r="Y56" s="5">
        <f t="shared" si="35"/>
        <v>0.44</v>
      </c>
      <c r="Z56" s="5">
        <f t="shared" si="35"/>
        <v>1.04</v>
      </c>
      <c r="AA56" s="5">
        <f t="shared" si="35"/>
        <v>1.64</v>
      </c>
      <c r="AB56" s="5">
        <f t="shared" si="35"/>
        <v>2.2400000000000002</v>
      </c>
      <c r="AC56" s="5">
        <f t="shared" si="35"/>
        <v>2.84</v>
      </c>
      <c r="AD56" s="5">
        <f t="shared" si="35"/>
        <v>3.44</v>
      </c>
      <c r="AE56" s="5">
        <f t="shared" si="35"/>
        <v>4.04</v>
      </c>
      <c r="AF56" s="5">
        <f t="shared" si="35"/>
        <v>4.6399999999999997</v>
      </c>
      <c r="AG56" s="5">
        <f t="shared" si="35"/>
        <v>5.24</v>
      </c>
      <c r="AH56" s="5">
        <f t="shared" si="35"/>
        <v>5.84</v>
      </c>
      <c r="AI56" s="5">
        <f t="shared" si="35"/>
        <v>6.76</v>
      </c>
      <c r="AJ56" s="5">
        <f t="shared" si="35"/>
        <v>7.68</v>
      </c>
      <c r="AK56" s="5">
        <f t="shared" si="35"/>
        <v>8.6</v>
      </c>
      <c r="AL56" s="5">
        <f t="shared" si="35"/>
        <v>9.52</v>
      </c>
      <c r="AM56" s="5">
        <f t="shared" si="35"/>
        <v>10.44</v>
      </c>
      <c r="AN56" s="5">
        <f t="shared" si="35"/>
        <v>11.36</v>
      </c>
      <c r="AO56" s="5">
        <f t="shared" si="35"/>
        <v>12.28</v>
      </c>
      <c r="AP56" s="5">
        <f t="shared" si="35"/>
        <v>13.2</v>
      </c>
      <c r="AQ56" s="5">
        <f t="shared" si="35"/>
        <v>14.12</v>
      </c>
      <c r="AR56" s="5">
        <f t="shared" si="35"/>
        <v>15.36</v>
      </c>
      <c r="AS56" s="5">
        <f t="shared" si="35"/>
        <v>16.600000000000001</v>
      </c>
      <c r="AT56" s="5">
        <f t="shared" si="35"/>
        <v>17.84</v>
      </c>
      <c r="AU56" s="5">
        <f t="shared" si="35"/>
        <v>19.079999999999998</v>
      </c>
      <c r="AV56" s="5">
        <f t="shared" si="35"/>
        <v>20.32</v>
      </c>
      <c r="AW56" s="5">
        <f t="shared" si="35"/>
        <v>21.56</v>
      </c>
    </row>
    <row r="58" spans="1:49" x14ac:dyDescent="0.35">
      <c r="A58" t="s">
        <v>37</v>
      </c>
      <c r="B58" s="4">
        <v>1</v>
      </c>
      <c r="C58" s="4">
        <v>1</v>
      </c>
      <c r="D58" s="4">
        <v>1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1</v>
      </c>
      <c r="L58" s="4">
        <v>1</v>
      </c>
      <c r="M58" s="4">
        <v>2</v>
      </c>
      <c r="N58" s="4">
        <v>2</v>
      </c>
      <c r="O58" s="4">
        <v>2</v>
      </c>
      <c r="P58" s="4">
        <v>3</v>
      </c>
      <c r="Q58" s="4">
        <v>4</v>
      </c>
      <c r="R58" s="4">
        <v>4</v>
      </c>
      <c r="S58" s="4">
        <v>5</v>
      </c>
      <c r="T58" s="4">
        <v>5</v>
      </c>
      <c r="U58" s="4">
        <v>6</v>
      </c>
      <c r="V58" s="4">
        <v>7</v>
      </c>
      <c r="W58" s="4">
        <v>8</v>
      </c>
      <c r="X58" s="4">
        <v>9</v>
      </c>
      <c r="Y58" s="4">
        <v>10</v>
      </c>
      <c r="Z58" s="4">
        <v>10</v>
      </c>
      <c r="AA58" s="4">
        <v>10</v>
      </c>
      <c r="AB58" s="4">
        <v>10</v>
      </c>
      <c r="AC58" s="4">
        <v>10</v>
      </c>
      <c r="AD58" s="4">
        <v>10</v>
      </c>
      <c r="AE58" s="4">
        <v>10</v>
      </c>
      <c r="AF58" s="4">
        <v>10</v>
      </c>
      <c r="AG58" s="4">
        <v>10</v>
      </c>
      <c r="AH58" s="4">
        <v>10</v>
      </c>
      <c r="AI58" s="4">
        <v>10</v>
      </c>
      <c r="AJ58" s="4">
        <v>10</v>
      </c>
      <c r="AK58" s="4">
        <v>10</v>
      </c>
      <c r="AL58" s="4">
        <v>10</v>
      </c>
      <c r="AM58" s="4">
        <v>10</v>
      </c>
      <c r="AN58" s="4">
        <v>10</v>
      </c>
      <c r="AO58" s="4">
        <v>10</v>
      </c>
      <c r="AP58" s="4">
        <v>10</v>
      </c>
      <c r="AQ58" s="4">
        <v>10</v>
      </c>
      <c r="AR58" s="4">
        <v>10</v>
      </c>
      <c r="AS58" s="4">
        <v>10</v>
      </c>
      <c r="AT58" s="4">
        <v>10</v>
      </c>
      <c r="AU58" s="4">
        <v>10</v>
      </c>
      <c r="AV58" s="4">
        <v>10</v>
      </c>
      <c r="AW58" s="4">
        <v>10</v>
      </c>
    </row>
    <row r="59" spans="1:49" x14ac:dyDescent="0.35">
      <c r="A59" t="s">
        <v>38</v>
      </c>
      <c r="B59" s="24">
        <v>25000</v>
      </c>
      <c r="C59" s="24">
        <v>25000</v>
      </c>
      <c r="D59" s="24">
        <v>25000</v>
      </c>
      <c r="E59" s="24">
        <v>25000</v>
      </c>
      <c r="F59" s="24">
        <v>25000</v>
      </c>
      <c r="G59" s="24">
        <v>25000</v>
      </c>
      <c r="H59" s="24">
        <v>25000</v>
      </c>
      <c r="I59" s="24">
        <v>25000</v>
      </c>
      <c r="J59" s="24">
        <v>25000</v>
      </c>
      <c r="K59" s="24">
        <v>25000</v>
      </c>
      <c r="L59" s="24">
        <v>25000</v>
      </c>
      <c r="M59" s="24">
        <v>25000</v>
      </c>
      <c r="N59" s="24">
        <v>25000</v>
      </c>
      <c r="O59" s="24">
        <v>25000</v>
      </c>
      <c r="P59" s="24">
        <v>25000</v>
      </c>
      <c r="Q59" s="24">
        <v>25000</v>
      </c>
      <c r="R59" s="24">
        <v>25000</v>
      </c>
      <c r="S59" s="24">
        <v>25000</v>
      </c>
      <c r="T59" s="24">
        <v>25000</v>
      </c>
      <c r="U59" s="24">
        <v>25000</v>
      </c>
      <c r="V59" s="24">
        <v>25000</v>
      </c>
      <c r="W59" s="24">
        <v>25000</v>
      </c>
      <c r="X59" s="24">
        <v>25000</v>
      </c>
      <c r="Y59" s="24">
        <v>25000</v>
      </c>
      <c r="Z59" s="24">
        <v>25000</v>
      </c>
      <c r="AA59" s="24">
        <v>25000</v>
      </c>
      <c r="AB59" s="24">
        <v>25000</v>
      </c>
      <c r="AC59" s="24">
        <v>25000</v>
      </c>
      <c r="AD59" s="24">
        <v>25000</v>
      </c>
      <c r="AE59" s="24">
        <v>25000</v>
      </c>
      <c r="AF59" s="24">
        <v>25000</v>
      </c>
      <c r="AG59" s="24">
        <v>25000</v>
      </c>
      <c r="AH59" s="24">
        <v>25000</v>
      </c>
      <c r="AI59" s="24">
        <v>25000</v>
      </c>
      <c r="AJ59" s="24">
        <v>25000</v>
      </c>
      <c r="AK59" s="24">
        <v>25000</v>
      </c>
      <c r="AL59" s="24">
        <v>25000</v>
      </c>
      <c r="AM59" s="24">
        <v>25000</v>
      </c>
      <c r="AN59" s="24">
        <v>25000</v>
      </c>
      <c r="AO59" s="24">
        <v>25000</v>
      </c>
      <c r="AP59" s="24">
        <v>25000</v>
      </c>
      <c r="AQ59" s="24">
        <v>25000</v>
      </c>
      <c r="AR59" s="24">
        <v>25000</v>
      </c>
      <c r="AS59" s="24">
        <v>25000</v>
      </c>
      <c r="AT59" s="24">
        <v>25000</v>
      </c>
      <c r="AU59" s="24">
        <v>25000</v>
      </c>
      <c r="AV59" s="24">
        <v>25000</v>
      </c>
      <c r="AW59" s="24">
        <v>25000</v>
      </c>
    </row>
    <row r="61" spans="1:49" x14ac:dyDescent="0.35">
      <c r="A61" t="s">
        <v>56</v>
      </c>
    </row>
    <row r="63" spans="1:49" x14ac:dyDescent="0.35">
      <c r="A63" s="3" t="s">
        <v>55</v>
      </c>
    </row>
    <row r="64" spans="1:49" x14ac:dyDescent="0.35">
      <c r="A64" t="s">
        <v>29</v>
      </c>
      <c r="B64" s="33">
        <f>B$12</f>
        <v>1</v>
      </c>
      <c r="C64" s="33">
        <f t="shared" ref="C64:AW64" si="36">C$12</f>
        <v>1</v>
      </c>
      <c r="D64" s="33">
        <f t="shared" si="36"/>
        <v>1</v>
      </c>
      <c r="E64" s="33">
        <f t="shared" si="36"/>
        <v>3</v>
      </c>
      <c r="F64" s="33">
        <f t="shared" si="36"/>
        <v>4</v>
      </c>
      <c r="G64" s="33">
        <f t="shared" si="36"/>
        <v>5</v>
      </c>
      <c r="H64" s="33">
        <f t="shared" si="36"/>
        <v>1</v>
      </c>
      <c r="I64" s="33">
        <f t="shared" si="36"/>
        <v>1</v>
      </c>
      <c r="J64" s="33">
        <f t="shared" si="36"/>
        <v>1</v>
      </c>
      <c r="K64" s="33">
        <f t="shared" si="36"/>
        <v>1</v>
      </c>
      <c r="L64" s="33">
        <f t="shared" si="36"/>
        <v>1</v>
      </c>
      <c r="M64" s="33">
        <f t="shared" si="36"/>
        <v>1</v>
      </c>
      <c r="N64" s="33">
        <f t="shared" si="36"/>
        <v>2</v>
      </c>
      <c r="O64" s="33">
        <f t="shared" si="36"/>
        <v>1</v>
      </c>
      <c r="P64" s="33">
        <f t="shared" si="36"/>
        <v>1</v>
      </c>
      <c r="Q64" s="33">
        <f t="shared" si="36"/>
        <v>1</v>
      </c>
      <c r="R64" s="33">
        <f t="shared" si="36"/>
        <v>1</v>
      </c>
      <c r="S64" s="33">
        <f t="shared" si="36"/>
        <v>1</v>
      </c>
      <c r="T64" s="33">
        <f t="shared" si="36"/>
        <v>1</v>
      </c>
      <c r="U64" s="33">
        <f t="shared" si="36"/>
        <v>1</v>
      </c>
      <c r="V64" s="33">
        <f t="shared" si="36"/>
        <v>1</v>
      </c>
      <c r="W64" s="33">
        <f t="shared" si="36"/>
        <v>1</v>
      </c>
      <c r="X64" s="33">
        <f t="shared" si="36"/>
        <v>1</v>
      </c>
      <c r="Y64" s="33">
        <f t="shared" si="36"/>
        <v>1</v>
      </c>
      <c r="Z64" s="33">
        <f t="shared" si="36"/>
        <v>10</v>
      </c>
      <c r="AA64" s="33">
        <f t="shared" si="36"/>
        <v>10</v>
      </c>
      <c r="AB64" s="33">
        <f t="shared" si="36"/>
        <v>10</v>
      </c>
      <c r="AC64" s="33">
        <f t="shared" si="36"/>
        <v>10</v>
      </c>
      <c r="AD64" s="33">
        <f t="shared" si="36"/>
        <v>10</v>
      </c>
      <c r="AE64" s="33">
        <f t="shared" si="36"/>
        <v>10</v>
      </c>
      <c r="AF64" s="33">
        <f t="shared" si="36"/>
        <v>10</v>
      </c>
      <c r="AG64" s="33">
        <f t="shared" si="36"/>
        <v>10</v>
      </c>
      <c r="AH64" s="33">
        <f t="shared" si="36"/>
        <v>10</v>
      </c>
      <c r="AI64" s="33">
        <f t="shared" si="36"/>
        <v>12</v>
      </c>
      <c r="AJ64" s="33">
        <f t="shared" si="36"/>
        <v>12</v>
      </c>
      <c r="AK64" s="33">
        <f t="shared" si="36"/>
        <v>12</v>
      </c>
      <c r="AL64" s="33">
        <f t="shared" si="36"/>
        <v>12</v>
      </c>
      <c r="AM64" s="33">
        <f t="shared" si="36"/>
        <v>12</v>
      </c>
      <c r="AN64" s="33">
        <f t="shared" si="36"/>
        <v>12</v>
      </c>
      <c r="AO64" s="33">
        <f t="shared" si="36"/>
        <v>12</v>
      </c>
      <c r="AP64" s="33">
        <f t="shared" si="36"/>
        <v>12</v>
      </c>
      <c r="AQ64" s="33">
        <f t="shared" si="36"/>
        <v>12</v>
      </c>
      <c r="AR64" s="33">
        <f t="shared" si="36"/>
        <v>14</v>
      </c>
      <c r="AS64" s="33">
        <f t="shared" si="36"/>
        <v>14</v>
      </c>
      <c r="AT64" s="33">
        <f t="shared" si="36"/>
        <v>14</v>
      </c>
      <c r="AU64" s="33">
        <f t="shared" si="36"/>
        <v>14</v>
      </c>
      <c r="AV64" s="33">
        <f t="shared" si="36"/>
        <v>14</v>
      </c>
      <c r="AW64" s="33">
        <f t="shared" si="36"/>
        <v>14</v>
      </c>
    </row>
    <row r="65" spans="1:49" x14ac:dyDescent="0.35">
      <c r="A65" t="s">
        <v>30</v>
      </c>
      <c r="B65" s="24">
        <v>40000</v>
      </c>
      <c r="C65" s="25">
        <f>B65</f>
        <v>40000</v>
      </c>
      <c r="D65" s="25">
        <f t="shared" ref="D65" si="37">C65</f>
        <v>40000</v>
      </c>
      <c r="E65" s="25">
        <f t="shared" ref="E65" si="38">D65</f>
        <v>40000</v>
      </c>
      <c r="F65" s="25">
        <f t="shared" ref="F65" si="39">E65</f>
        <v>40000</v>
      </c>
      <c r="G65" s="25">
        <f t="shared" ref="G65" si="40">F65</f>
        <v>40000</v>
      </c>
      <c r="H65" s="25">
        <f t="shared" ref="H65" si="41">G65</f>
        <v>40000</v>
      </c>
      <c r="I65" s="25">
        <f t="shared" ref="I65" si="42">H65</f>
        <v>40000</v>
      </c>
      <c r="J65" s="25">
        <f t="shared" ref="J65" si="43">I65</f>
        <v>40000</v>
      </c>
      <c r="K65" s="25">
        <f t="shared" ref="K65" si="44">J65</f>
        <v>40000</v>
      </c>
      <c r="L65" s="25">
        <f t="shared" ref="L65" si="45">K65</f>
        <v>40000</v>
      </c>
      <c r="M65" s="25">
        <f t="shared" ref="M65" si="46">L65</f>
        <v>40000</v>
      </c>
      <c r="N65" s="25">
        <f t="shared" ref="N65" si="47">M65</f>
        <v>40000</v>
      </c>
      <c r="O65" s="25">
        <f t="shared" ref="O65" si="48">N65</f>
        <v>40000</v>
      </c>
      <c r="P65" s="25">
        <f t="shared" ref="P65" si="49">O65</f>
        <v>40000</v>
      </c>
      <c r="Q65" s="25">
        <f t="shared" ref="Q65" si="50">P65</f>
        <v>40000</v>
      </c>
      <c r="R65" s="25">
        <f t="shared" ref="R65" si="51">Q65</f>
        <v>40000</v>
      </c>
      <c r="S65" s="25">
        <f t="shared" ref="S65" si="52">R65</f>
        <v>40000</v>
      </c>
      <c r="T65" s="25">
        <f t="shared" ref="T65" si="53">S65</f>
        <v>40000</v>
      </c>
      <c r="U65" s="25">
        <f t="shared" ref="U65" si="54">T65</f>
        <v>40000</v>
      </c>
      <c r="V65" s="25">
        <f t="shared" ref="V65" si="55">U65</f>
        <v>40000</v>
      </c>
      <c r="W65" s="25">
        <f t="shared" ref="W65" si="56">V65</f>
        <v>40000</v>
      </c>
      <c r="X65" s="25">
        <f t="shared" ref="X65" si="57">W65</f>
        <v>40000</v>
      </c>
      <c r="Y65" s="25">
        <f t="shared" ref="Y65" si="58">X65</f>
        <v>40000</v>
      </c>
      <c r="Z65" s="25">
        <f t="shared" ref="Z65" si="59">Y65</f>
        <v>40000</v>
      </c>
      <c r="AA65" s="25">
        <f t="shared" ref="AA65" si="60">Z65</f>
        <v>40000</v>
      </c>
      <c r="AB65" s="25">
        <f t="shared" ref="AB65" si="61">AA65</f>
        <v>40000</v>
      </c>
      <c r="AC65" s="25">
        <f t="shared" ref="AC65" si="62">AB65</f>
        <v>40000</v>
      </c>
      <c r="AD65" s="25">
        <f t="shared" ref="AD65" si="63">AC65</f>
        <v>40000</v>
      </c>
      <c r="AE65" s="25">
        <f t="shared" ref="AE65" si="64">AD65</f>
        <v>40000</v>
      </c>
      <c r="AF65" s="25">
        <f t="shared" ref="AF65" si="65">AE65</f>
        <v>40000</v>
      </c>
      <c r="AG65" s="25">
        <f t="shared" ref="AG65" si="66">AF65</f>
        <v>40000</v>
      </c>
      <c r="AH65" s="25">
        <f t="shared" ref="AH65" si="67">AG65</f>
        <v>40000</v>
      </c>
      <c r="AI65" s="25">
        <f t="shared" ref="AI65" si="68">AH65</f>
        <v>40000</v>
      </c>
      <c r="AJ65" s="25">
        <f t="shared" ref="AJ65" si="69">AI65</f>
        <v>40000</v>
      </c>
      <c r="AK65" s="25">
        <f t="shared" ref="AK65" si="70">AJ65</f>
        <v>40000</v>
      </c>
      <c r="AL65" s="25">
        <f t="shared" ref="AL65" si="71">AK65</f>
        <v>40000</v>
      </c>
      <c r="AM65" s="25">
        <f t="shared" ref="AM65" si="72">AL65</f>
        <v>40000</v>
      </c>
      <c r="AN65" s="25">
        <f t="shared" ref="AN65" si="73">AM65</f>
        <v>40000</v>
      </c>
      <c r="AO65" s="25">
        <f t="shared" ref="AO65" si="74">AN65</f>
        <v>40000</v>
      </c>
      <c r="AP65" s="25">
        <f t="shared" ref="AP65" si="75">AO65</f>
        <v>40000</v>
      </c>
      <c r="AQ65" s="25">
        <f t="shared" ref="AQ65" si="76">AP65</f>
        <v>40000</v>
      </c>
      <c r="AR65" s="25">
        <f t="shared" ref="AR65" si="77">AQ65</f>
        <v>40000</v>
      </c>
      <c r="AS65" s="25">
        <f t="shared" ref="AS65" si="78">AR65</f>
        <v>40000</v>
      </c>
      <c r="AT65" s="25">
        <f t="shared" ref="AT65" si="79">AS65</f>
        <v>40000</v>
      </c>
      <c r="AU65" s="25">
        <f t="shared" ref="AU65" si="80">AT65</f>
        <v>40000</v>
      </c>
      <c r="AV65" s="25">
        <f t="shared" ref="AV65" si="81">AU65</f>
        <v>40000</v>
      </c>
      <c r="AW65" s="25">
        <f t="shared" ref="AW65" si="82">AV65</f>
        <v>40000</v>
      </c>
    </row>
    <row r="66" spans="1:49" x14ac:dyDescent="0.35">
      <c r="A66" t="s">
        <v>31</v>
      </c>
      <c r="B66" s="27">
        <f>B65*B64</f>
        <v>40000</v>
      </c>
      <c r="C66" s="27">
        <f t="shared" ref="C66:AW66" si="83">C65*C64</f>
        <v>40000</v>
      </c>
      <c r="D66" s="27">
        <f t="shared" si="83"/>
        <v>40000</v>
      </c>
      <c r="E66" s="27">
        <f t="shared" si="83"/>
        <v>120000</v>
      </c>
      <c r="F66" s="27">
        <f t="shared" si="83"/>
        <v>160000</v>
      </c>
      <c r="G66" s="27">
        <f t="shared" si="83"/>
        <v>200000</v>
      </c>
      <c r="H66" s="27">
        <f t="shared" si="83"/>
        <v>40000</v>
      </c>
      <c r="I66" s="27">
        <f t="shared" si="83"/>
        <v>40000</v>
      </c>
      <c r="J66" s="27">
        <f t="shared" si="83"/>
        <v>40000</v>
      </c>
      <c r="K66" s="27">
        <f t="shared" si="83"/>
        <v>40000</v>
      </c>
      <c r="L66" s="27">
        <f t="shared" si="83"/>
        <v>40000</v>
      </c>
      <c r="M66" s="27">
        <f t="shared" si="83"/>
        <v>40000</v>
      </c>
      <c r="N66" s="27">
        <f t="shared" si="83"/>
        <v>80000</v>
      </c>
      <c r="O66" s="27">
        <f t="shared" si="83"/>
        <v>40000</v>
      </c>
      <c r="P66" s="27">
        <f t="shared" si="83"/>
        <v>40000</v>
      </c>
      <c r="Q66" s="27">
        <f t="shared" si="83"/>
        <v>40000</v>
      </c>
      <c r="R66" s="27">
        <f t="shared" si="83"/>
        <v>40000</v>
      </c>
      <c r="S66" s="27">
        <f t="shared" si="83"/>
        <v>40000</v>
      </c>
      <c r="T66" s="27">
        <f t="shared" si="83"/>
        <v>40000</v>
      </c>
      <c r="U66" s="27">
        <f t="shared" si="83"/>
        <v>40000</v>
      </c>
      <c r="V66" s="27">
        <f t="shared" si="83"/>
        <v>40000</v>
      </c>
      <c r="W66" s="27">
        <f t="shared" si="83"/>
        <v>40000</v>
      </c>
      <c r="X66" s="27">
        <f t="shared" si="83"/>
        <v>40000</v>
      </c>
      <c r="Y66" s="27">
        <f t="shared" si="83"/>
        <v>40000</v>
      </c>
      <c r="Z66" s="27">
        <f t="shared" si="83"/>
        <v>400000</v>
      </c>
      <c r="AA66" s="27">
        <f t="shared" si="83"/>
        <v>400000</v>
      </c>
      <c r="AB66" s="27">
        <f t="shared" si="83"/>
        <v>400000</v>
      </c>
      <c r="AC66" s="27">
        <f t="shared" si="83"/>
        <v>400000</v>
      </c>
      <c r="AD66" s="27">
        <f t="shared" si="83"/>
        <v>400000</v>
      </c>
      <c r="AE66" s="27">
        <f t="shared" si="83"/>
        <v>400000</v>
      </c>
      <c r="AF66" s="27">
        <f t="shared" si="83"/>
        <v>400000</v>
      </c>
      <c r="AG66" s="27">
        <f t="shared" si="83"/>
        <v>400000</v>
      </c>
      <c r="AH66" s="27">
        <f t="shared" si="83"/>
        <v>400000</v>
      </c>
      <c r="AI66" s="27">
        <f t="shared" si="83"/>
        <v>480000</v>
      </c>
      <c r="AJ66" s="27">
        <f t="shared" si="83"/>
        <v>480000</v>
      </c>
      <c r="AK66" s="27">
        <f t="shared" si="83"/>
        <v>480000</v>
      </c>
      <c r="AL66" s="27">
        <f t="shared" si="83"/>
        <v>480000</v>
      </c>
      <c r="AM66" s="27">
        <f t="shared" si="83"/>
        <v>480000</v>
      </c>
      <c r="AN66" s="27">
        <f t="shared" si="83"/>
        <v>480000</v>
      </c>
      <c r="AO66" s="27">
        <f t="shared" si="83"/>
        <v>480000</v>
      </c>
      <c r="AP66" s="27">
        <f t="shared" si="83"/>
        <v>480000</v>
      </c>
      <c r="AQ66" s="27">
        <f t="shared" si="83"/>
        <v>480000</v>
      </c>
      <c r="AR66" s="27">
        <f t="shared" si="83"/>
        <v>560000</v>
      </c>
      <c r="AS66" s="27">
        <f t="shared" si="83"/>
        <v>560000</v>
      </c>
      <c r="AT66" s="27">
        <f t="shared" si="83"/>
        <v>560000</v>
      </c>
      <c r="AU66" s="27">
        <f t="shared" si="83"/>
        <v>560000</v>
      </c>
      <c r="AV66" s="27">
        <f t="shared" si="83"/>
        <v>560000</v>
      </c>
      <c r="AW66" s="27">
        <f t="shared" si="83"/>
        <v>560000</v>
      </c>
    </row>
    <row r="68" spans="1:49" x14ac:dyDescent="0.35">
      <c r="A68" t="s">
        <v>32</v>
      </c>
      <c r="B68" s="24">
        <v>0</v>
      </c>
      <c r="C68" s="28">
        <f>B71</f>
        <v>9600</v>
      </c>
      <c r="D68" s="28">
        <f t="shared" ref="D68" si="84">C71</f>
        <v>17600</v>
      </c>
      <c r="E68" s="28">
        <f t="shared" ref="E68" si="85">D71</f>
        <v>20800</v>
      </c>
      <c r="F68" s="28">
        <f t="shared" ref="F68" si="86">E71</f>
        <v>107200</v>
      </c>
      <c r="G68" s="28">
        <f t="shared" ref="G68" si="87">F71</f>
        <v>233600</v>
      </c>
      <c r="H68" s="28">
        <f t="shared" ref="H68" si="88">G71</f>
        <v>398400</v>
      </c>
      <c r="I68" s="28">
        <f t="shared" ref="I68" si="89">H71</f>
        <v>406400</v>
      </c>
      <c r="J68" s="28">
        <f t="shared" ref="J68" si="90">I71</f>
        <v>409600</v>
      </c>
      <c r="K68" s="28">
        <f t="shared" ref="K68" si="91">J71</f>
        <v>416000</v>
      </c>
      <c r="L68" s="28">
        <f t="shared" ref="L68" si="92">K71</f>
        <v>424000</v>
      </c>
      <c r="M68" s="28">
        <f t="shared" ref="M68" si="93">L71</f>
        <v>432000</v>
      </c>
      <c r="N68" s="28">
        <f t="shared" ref="N68" si="94">M71</f>
        <v>404800</v>
      </c>
      <c r="O68" s="28">
        <f t="shared" ref="O68" si="95">N71</f>
        <v>420800</v>
      </c>
      <c r="P68" s="28">
        <f t="shared" ref="P68" si="96">O71</f>
        <v>400000</v>
      </c>
      <c r="Q68" s="28">
        <f t="shared" ref="Q68" si="97">P71</f>
        <v>329600</v>
      </c>
      <c r="R68" s="28">
        <f t="shared" ref="R68" si="98">Q71</f>
        <v>241600</v>
      </c>
      <c r="S68" s="28">
        <f t="shared" ref="S68" si="99">R71</f>
        <v>140800</v>
      </c>
      <c r="T68" s="28">
        <f t="shared" ref="T68" si="100">S71</f>
        <v>4800</v>
      </c>
      <c r="U68" s="28">
        <f t="shared" ref="U68" si="101">T71</f>
        <v>0</v>
      </c>
      <c r="V68" s="28">
        <f t="shared" ref="V68" si="102">U71</f>
        <v>0</v>
      </c>
      <c r="W68" s="28">
        <f t="shared" ref="W68" si="103">V71</f>
        <v>0</v>
      </c>
      <c r="X68" s="28">
        <f t="shared" ref="X68" si="104">W71</f>
        <v>0</v>
      </c>
      <c r="Y68" s="28">
        <f t="shared" ref="Y68" si="105">X71</f>
        <v>0</v>
      </c>
      <c r="Z68" s="28">
        <f t="shared" ref="Z68" si="106">Y71</f>
        <v>0</v>
      </c>
      <c r="AA68" s="28">
        <f t="shared" ref="AA68" si="107">Z71</f>
        <v>64000</v>
      </c>
      <c r="AB68" s="28">
        <f t="shared" ref="AB68" si="108">AA71</f>
        <v>160000</v>
      </c>
      <c r="AC68" s="28">
        <f t="shared" ref="AC68" si="109">AB71</f>
        <v>208000</v>
      </c>
      <c r="AD68" s="28">
        <f t="shared" ref="AD68" si="110">AC71</f>
        <v>272000</v>
      </c>
      <c r="AE68" s="28">
        <f t="shared" ref="AE68" si="111">AD71</f>
        <v>320000</v>
      </c>
      <c r="AF68" s="28">
        <f t="shared" ref="AF68" si="112">AE71</f>
        <v>384000</v>
      </c>
      <c r="AG68" s="28">
        <f t="shared" ref="AG68" si="113">AF71</f>
        <v>448000</v>
      </c>
      <c r="AH68" s="28">
        <f t="shared" ref="AH68" si="114">AG71</f>
        <v>480000</v>
      </c>
      <c r="AI68" s="28">
        <f t="shared" ref="AI68" si="115">AH71</f>
        <v>576000</v>
      </c>
      <c r="AJ68" s="28">
        <f t="shared" ref="AJ68" si="116">AI71</f>
        <v>704000</v>
      </c>
      <c r="AK68" s="28">
        <f t="shared" ref="AK68" si="117">AJ71</f>
        <v>864000</v>
      </c>
      <c r="AL68" s="28">
        <f t="shared" ref="AL68" si="118">AK71</f>
        <v>1024000</v>
      </c>
      <c r="AM68" s="28">
        <f t="shared" ref="AM68" si="119">AL71</f>
        <v>1136000</v>
      </c>
      <c r="AN68" s="28">
        <f t="shared" ref="AN68" si="120">AM71</f>
        <v>1296000</v>
      </c>
      <c r="AO68" s="28">
        <f t="shared" ref="AO68" si="121">AN71</f>
        <v>1440000</v>
      </c>
      <c r="AP68" s="28">
        <f t="shared" ref="AP68" si="122">AO71</f>
        <v>1568000</v>
      </c>
      <c r="AQ68" s="28">
        <f t="shared" ref="AQ68" si="123">AP71</f>
        <v>1680000</v>
      </c>
      <c r="AR68" s="28">
        <f t="shared" ref="AR68" si="124">AQ71</f>
        <v>1840000</v>
      </c>
      <c r="AS68" s="28">
        <f t="shared" ref="AS68" si="125">AR71</f>
        <v>2032000</v>
      </c>
      <c r="AT68" s="28">
        <f t="shared" ref="AT68" si="126">AS71</f>
        <v>2240000</v>
      </c>
      <c r="AU68" s="28">
        <f t="shared" ref="AU68" si="127">AT71</f>
        <v>2464000</v>
      </c>
      <c r="AV68" s="28">
        <f t="shared" ref="AV68" si="128">AU71</f>
        <v>2656000</v>
      </c>
      <c r="AW68" s="28">
        <f t="shared" ref="AW68" si="129">AV71</f>
        <v>2880000</v>
      </c>
    </row>
    <row r="69" spans="1:49" x14ac:dyDescent="0.35">
      <c r="A69" s="6" t="s">
        <v>33</v>
      </c>
      <c r="B69" s="25">
        <f>B66</f>
        <v>40000</v>
      </c>
      <c r="C69" s="25">
        <f t="shared" ref="C69:AW69" si="130">C66</f>
        <v>40000</v>
      </c>
      <c r="D69" s="25">
        <f t="shared" si="130"/>
        <v>40000</v>
      </c>
      <c r="E69" s="25">
        <f t="shared" si="130"/>
        <v>120000</v>
      </c>
      <c r="F69" s="25">
        <f t="shared" si="130"/>
        <v>160000</v>
      </c>
      <c r="G69" s="25">
        <f t="shared" si="130"/>
        <v>200000</v>
      </c>
      <c r="H69" s="25">
        <f t="shared" si="130"/>
        <v>40000</v>
      </c>
      <c r="I69" s="25">
        <f t="shared" si="130"/>
        <v>40000</v>
      </c>
      <c r="J69" s="25">
        <f t="shared" si="130"/>
        <v>40000</v>
      </c>
      <c r="K69" s="25">
        <f t="shared" si="130"/>
        <v>40000</v>
      </c>
      <c r="L69" s="25">
        <f t="shared" si="130"/>
        <v>40000</v>
      </c>
      <c r="M69" s="25">
        <f t="shared" si="130"/>
        <v>40000</v>
      </c>
      <c r="N69" s="25">
        <f t="shared" si="130"/>
        <v>80000</v>
      </c>
      <c r="O69" s="25">
        <f t="shared" si="130"/>
        <v>40000</v>
      </c>
      <c r="P69" s="25">
        <f t="shared" si="130"/>
        <v>40000</v>
      </c>
      <c r="Q69" s="25">
        <f t="shared" si="130"/>
        <v>40000</v>
      </c>
      <c r="R69" s="25">
        <f t="shared" si="130"/>
        <v>40000</v>
      </c>
      <c r="S69" s="25">
        <f t="shared" si="130"/>
        <v>40000</v>
      </c>
      <c r="T69" s="25">
        <f t="shared" si="130"/>
        <v>40000</v>
      </c>
      <c r="U69" s="25">
        <f t="shared" si="130"/>
        <v>40000</v>
      </c>
      <c r="V69" s="25">
        <f t="shared" si="130"/>
        <v>40000</v>
      </c>
      <c r="W69" s="25">
        <f t="shared" si="130"/>
        <v>40000</v>
      </c>
      <c r="X69" s="25">
        <f t="shared" si="130"/>
        <v>40000</v>
      </c>
      <c r="Y69" s="25">
        <f t="shared" si="130"/>
        <v>40000</v>
      </c>
      <c r="Z69" s="25">
        <f t="shared" si="130"/>
        <v>400000</v>
      </c>
      <c r="AA69" s="25">
        <f t="shared" si="130"/>
        <v>400000</v>
      </c>
      <c r="AB69" s="25">
        <f t="shared" si="130"/>
        <v>400000</v>
      </c>
      <c r="AC69" s="25">
        <f t="shared" si="130"/>
        <v>400000</v>
      </c>
      <c r="AD69" s="25">
        <f t="shared" si="130"/>
        <v>400000</v>
      </c>
      <c r="AE69" s="25">
        <f t="shared" si="130"/>
        <v>400000</v>
      </c>
      <c r="AF69" s="25">
        <f t="shared" si="130"/>
        <v>400000</v>
      </c>
      <c r="AG69" s="25">
        <f t="shared" si="130"/>
        <v>400000</v>
      </c>
      <c r="AH69" s="25">
        <f t="shared" si="130"/>
        <v>400000</v>
      </c>
      <c r="AI69" s="25">
        <f t="shared" si="130"/>
        <v>480000</v>
      </c>
      <c r="AJ69" s="25">
        <f t="shared" si="130"/>
        <v>480000</v>
      </c>
      <c r="AK69" s="25">
        <f t="shared" si="130"/>
        <v>480000</v>
      </c>
      <c r="AL69" s="25">
        <f t="shared" si="130"/>
        <v>480000</v>
      </c>
      <c r="AM69" s="25">
        <f t="shared" si="130"/>
        <v>480000</v>
      </c>
      <c r="AN69" s="25">
        <f t="shared" si="130"/>
        <v>480000</v>
      </c>
      <c r="AO69" s="25">
        <f t="shared" si="130"/>
        <v>480000</v>
      </c>
      <c r="AP69" s="25">
        <f t="shared" si="130"/>
        <v>480000</v>
      </c>
      <c r="AQ69" s="25">
        <f t="shared" si="130"/>
        <v>480000</v>
      </c>
      <c r="AR69" s="25">
        <f t="shared" si="130"/>
        <v>560000</v>
      </c>
      <c r="AS69" s="25">
        <f t="shared" si="130"/>
        <v>560000</v>
      </c>
      <c r="AT69" s="25">
        <f t="shared" si="130"/>
        <v>560000</v>
      </c>
      <c r="AU69" s="25">
        <f t="shared" si="130"/>
        <v>560000</v>
      </c>
      <c r="AV69" s="25">
        <f t="shared" si="130"/>
        <v>560000</v>
      </c>
      <c r="AW69" s="25">
        <f t="shared" si="130"/>
        <v>560000</v>
      </c>
    </row>
    <row r="70" spans="1:49" x14ac:dyDescent="0.35">
      <c r="A70" s="7" t="s">
        <v>34</v>
      </c>
      <c r="B70" s="34">
        <f>IF(SUM(B68:B69)&lt;(B76*B77),-SUM(B68:B69),-B76*B77)</f>
        <v>-30400</v>
      </c>
      <c r="C70" s="34">
        <f t="shared" ref="C70:L70" si="131">IF(SUM(C68:C69)&lt;(C76*C77),-SUM(C68:C69),-C76*C77)</f>
        <v>-32000</v>
      </c>
      <c r="D70" s="34">
        <f t="shared" si="131"/>
        <v>-36800</v>
      </c>
      <c r="E70" s="34">
        <f t="shared" si="131"/>
        <v>-33600</v>
      </c>
      <c r="F70" s="34">
        <f t="shared" si="131"/>
        <v>-33600</v>
      </c>
      <c r="G70" s="34">
        <f t="shared" si="131"/>
        <v>-35200</v>
      </c>
      <c r="H70" s="34">
        <f t="shared" si="131"/>
        <v>-32000</v>
      </c>
      <c r="I70" s="34">
        <f t="shared" si="131"/>
        <v>-36800</v>
      </c>
      <c r="J70" s="34">
        <f t="shared" si="131"/>
        <v>-33600</v>
      </c>
      <c r="K70" s="34">
        <f t="shared" si="131"/>
        <v>-32000</v>
      </c>
      <c r="L70" s="34">
        <f t="shared" si="131"/>
        <v>-32000</v>
      </c>
      <c r="M70" s="34">
        <f t="shared" ref="M70" si="132">IF(SUM(M68:M69)&lt;(M76*M77),-SUM(M68:M69),-M76*M77)</f>
        <v>-67200</v>
      </c>
      <c r="N70" s="34">
        <f t="shared" ref="N70" si="133">IF(SUM(N68:N69)&lt;(N76*N77),-SUM(N68:N69),-N76*N77)</f>
        <v>-64000</v>
      </c>
      <c r="O70" s="34">
        <f t="shared" ref="O70" si="134">IF(SUM(O68:O69)&lt;(O76*O77),-SUM(O68:O69),-O76*O77)</f>
        <v>-60800</v>
      </c>
      <c r="P70" s="34">
        <f t="shared" ref="P70" si="135">IF(SUM(P68:P69)&lt;(P76*P77),-SUM(P68:P69),-P76*P77)</f>
        <v>-110400</v>
      </c>
      <c r="Q70" s="34">
        <f t="shared" ref="Q70" si="136">IF(SUM(Q68:Q69)&lt;(Q76*Q77),-SUM(Q68:Q69),-Q76*Q77)</f>
        <v>-128000</v>
      </c>
      <c r="R70" s="34">
        <f t="shared" ref="R70" si="137">IF(SUM(R68:R69)&lt;(R76*R77),-SUM(R68:R69),-R76*R77)</f>
        <v>-140800</v>
      </c>
      <c r="S70" s="34">
        <f t="shared" ref="S70" si="138">IF(SUM(S68:S69)&lt;(S76*S77),-SUM(S68:S69),-S76*S77)</f>
        <v>-176000</v>
      </c>
      <c r="T70" s="34">
        <f t="shared" ref="T70" si="139">IF(SUM(T68:T69)&lt;(T76*T77),-SUM(T68:T69),-T76*T77)</f>
        <v>-44800</v>
      </c>
      <c r="U70" s="34">
        <f t="shared" ref="U70" si="140">IF(SUM(U68:U69)&lt;(U76*U77),-SUM(U68:U69),-U76*U77)</f>
        <v>-40000</v>
      </c>
      <c r="V70" s="34">
        <f t="shared" ref="V70" si="141">IF(SUM(V68:V69)&lt;(V76*V77),-SUM(V68:V69),-V76*V77)</f>
        <v>-40000</v>
      </c>
      <c r="W70" s="34">
        <f t="shared" ref="W70" si="142">IF(SUM(W68:W69)&lt;(W76*W77),-SUM(W68:W69),-W76*W77)</f>
        <v>-40000</v>
      </c>
      <c r="X70" s="34">
        <f t="shared" ref="X70" si="143">IF(SUM(X68:X69)&lt;(X76*X77),-SUM(X68:X69),-X76*X77)</f>
        <v>-40000</v>
      </c>
      <c r="Y70" s="34">
        <f t="shared" ref="Y70" si="144">IF(SUM(Y68:Y69)&lt;(Y76*Y77),-SUM(Y68:Y69),-Y76*Y77)</f>
        <v>-40000</v>
      </c>
      <c r="Z70" s="34">
        <f t="shared" ref="Z70" si="145">IF(SUM(Z68:Z69)&lt;(Z76*Z77),-SUM(Z68:Z69),-Z76*Z77)</f>
        <v>-336000</v>
      </c>
      <c r="AA70" s="34">
        <f t="shared" ref="AA70" si="146">IF(SUM(AA68:AA69)&lt;(AA76*AA77),-SUM(AA68:AA69),-AA76*AA77)</f>
        <v>-304000</v>
      </c>
      <c r="AB70" s="34">
        <f t="shared" ref="AB70" si="147">IF(SUM(AB68:AB69)&lt;(AB76*AB77),-SUM(AB68:AB69),-AB76*AB77)</f>
        <v>-352000</v>
      </c>
      <c r="AC70" s="34">
        <f t="shared" ref="AC70" si="148">IF(SUM(AC68:AC69)&lt;(AC76*AC77),-SUM(AC68:AC69),-AC76*AC77)</f>
        <v>-336000</v>
      </c>
      <c r="AD70" s="34">
        <f t="shared" ref="AD70" si="149">IF(SUM(AD68:AD69)&lt;(AD76*AD77),-SUM(AD68:AD69),-AD76*AD77)</f>
        <v>-352000</v>
      </c>
      <c r="AE70" s="34">
        <f t="shared" ref="AE70" si="150">IF(SUM(AE68:AE69)&lt;(AE76*AE77),-SUM(AE68:AE69),-AE76*AE77)</f>
        <v>-336000</v>
      </c>
      <c r="AF70" s="34">
        <f t="shared" ref="AF70" si="151">IF(SUM(AF68:AF69)&lt;(AF76*AF77),-SUM(AF68:AF69),-AF76*AF77)</f>
        <v>-336000</v>
      </c>
      <c r="AG70" s="34">
        <f t="shared" ref="AG70" si="152">IF(SUM(AG68:AG69)&lt;(AG76*AG77),-SUM(AG68:AG69),-AG76*AG77)</f>
        <v>-368000</v>
      </c>
      <c r="AH70" s="34">
        <f t="shared" ref="AH70" si="153">IF(SUM(AH68:AH69)&lt;(AH76*AH77),-SUM(AH68:AH69),-AH76*AH77)</f>
        <v>-304000</v>
      </c>
      <c r="AI70" s="34">
        <f t="shared" ref="AI70" si="154">IF(SUM(AI68:AI69)&lt;(AI76*AI77),-SUM(AI68:AI69),-AI76*AI77)</f>
        <v>-352000</v>
      </c>
      <c r="AJ70" s="34">
        <f t="shared" ref="AJ70" si="155">IF(SUM(AJ68:AJ69)&lt;(AJ76*AJ77),-SUM(AJ68:AJ69),-AJ76*AJ77)</f>
        <v>-320000</v>
      </c>
      <c r="AK70" s="34">
        <f t="shared" ref="AK70" si="156">IF(SUM(AK68:AK69)&lt;(AK76*AK77),-SUM(AK68:AK69),-AK76*AK77)</f>
        <v>-320000</v>
      </c>
      <c r="AL70" s="34">
        <f t="shared" ref="AL70" si="157">IF(SUM(AL68:AL69)&lt;(AL76*AL77),-SUM(AL68:AL69),-AL76*AL77)</f>
        <v>-368000</v>
      </c>
      <c r="AM70" s="34">
        <f t="shared" ref="AM70" si="158">IF(SUM(AM68:AM69)&lt;(AM76*AM77),-SUM(AM68:AM69),-AM76*AM77)</f>
        <v>-320000</v>
      </c>
      <c r="AN70" s="34">
        <f t="shared" ref="AN70" si="159">IF(SUM(AN68:AN69)&lt;(AN76*AN77),-SUM(AN68:AN69),-AN76*AN77)</f>
        <v>-336000</v>
      </c>
      <c r="AO70" s="34">
        <f t="shared" ref="AO70" si="160">IF(SUM(AO68:AO69)&lt;(AO76*AO77),-SUM(AO68:AO69),-AO76*AO77)</f>
        <v>-352000</v>
      </c>
      <c r="AP70" s="34">
        <f t="shared" ref="AP70" si="161">IF(SUM(AP68:AP69)&lt;(AP76*AP77),-SUM(AP68:AP69),-AP76*AP77)</f>
        <v>-368000</v>
      </c>
      <c r="AQ70" s="34">
        <f t="shared" ref="AQ70" si="162">IF(SUM(AQ68:AQ69)&lt;(AQ76*AQ77),-SUM(AQ68:AQ69),-AQ76*AQ77)</f>
        <v>-320000</v>
      </c>
      <c r="AR70" s="34">
        <f t="shared" ref="AR70" si="163">IF(SUM(AR68:AR69)&lt;(AR76*AR77),-SUM(AR68:AR69),-AR76*AR77)</f>
        <v>-368000</v>
      </c>
      <c r="AS70" s="34">
        <f t="shared" ref="AS70" si="164">IF(SUM(AS68:AS69)&lt;(AS76*AS77),-SUM(AS68:AS69),-AS76*AS77)</f>
        <v>-352000</v>
      </c>
      <c r="AT70" s="34">
        <f t="shared" ref="AT70" si="165">IF(SUM(AT68:AT69)&lt;(AT76*AT77),-SUM(AT68:AT69),-AT76*AT77)</f>
        <v>-336000</v>
      </c>
      <c r="AU70" s="34">
        <f t="shared" ref="AU70" si="166">IF(SUM(AU68:AU69)&lt;(AU76*AU77),-SUM(AU68:AU69),-AU76*AU77)</f>
        <v>-368000</v>
      </c>
      <c r="AV70" s="34">
        <f t="shared" ref="AV70" si="167">IF(SUM(AV68:AV69)&lt;(AV76*AV77),-SUM(AV68:AV69),-AV76*AV77)</f>
        <v>-336000</v>
      </c>
      <c r="AW70" s="34">
        <f t="shared" ref="AW70" si="168">IF(SUM(AW68:AW69)&lt;(AW76*AW77),-SUM(AW68:AW69),-AW76*AW77)</f>
        <v>-352000</v>
      </c>
    </row>
    <row r="71" spans="1:49" x14ac:dyDescent="0.35">
      <c r="A71" s="1" t="s">
        <v>35</v>
      </c>
      <c r="B71" s="30">
        <f>SUM(B68:B70)</f>
        <v>9600</v>
      </c>
      <c r="C71" s="30">
        <f t="shared" ref="C71:AW71" si="169">SUM(C68:C70)</f>
        <v>17600</v>
      </c>
      <c r="D71" s="30">
        <f t="shared" si="169"/>
        <v>20800</v>
      </c>
      <c r="E71" s="30">
        <f t="shared" si="169"/>
        <v>107200</v>
      </c>
      <c r="F71" s="30">
        <f t="shared" si="169"/>
        <v>233600</v>
      </c>
      <c r="G71" s="30">
        <f t="shared" si="169"/>
        <v>398400</v>
      </c>
      <c r="H71" s="30">
        <f t="shared" si="169"/>
        <v>406400</v>
      </c>
      <c r="I71" s="30">
        <f t="shared" si="169"/>
        <v>409600</v>
      </c>
      <c r="J71" s="30">
        <f t="shared" si="169"/>
        <v>416000</v>
      </c>
      <c r="K71" s="30">
        <f t="shared" si="169"/>
        <v>424000</v>
      </c>
      <c r="L71" s="30">
        <f t="shared" si="169"/>
        <v>432000</v>
      </c>
      <c r="M71" s="30">
        <f t="shared" si="169"/>
        <v>404800</v>
      </c>
      <c r="N71" s="30">
        <f t="shared" si="169"/>
        <v>420800</v>
      </c>
      <c r="O71" s="30">
        <f t="shared" si="169"/>
        <v>400000</v>
      </c>
      <c r="P71" s="30">
        <f t="shared" si="169"/>
        <v>329600</v>
      </c>
      <c r="Q71" s="30">
        <f t="shared" si="169"/>
        <v>241600</v>
      </c>
      <c r="R71" s="30">
        <f t="shared" si="169"/>
        <v>140800</v>
      </c>
      <c r="S71" s="30">
        <f t="shared" si="169"/>
        <v>4800</v>
      </c>
      <c r="T71" s="30">
        <f t="shared" si="169"/>
        <v>0</v>
      </c>
      <c r="U71" s="30">
        <f t="shared" si="169"/>
        <v>0</v>
      </c>
      <c r="V71" s="30">
        <f t="shared" si="169"/>
        <v>0</v>
      </c>
      <c r="W71" s="30">
        <f t="shared" si="169"/>
        <v>0</v>
      </c>
      <c r="X71" s="30">
        <f t="shared" si="169"/>
        <v>0</v>
      </c>
      <c r="Y71" s="30">
        <f t="shared" si="169"/>
        <v>0</v>
      </c>
      <c r="Z71" s="30">
        <f t="shared" si="169"/>
        <v>64000</v>
      </c>
      <c r="AA71" s="30">
        <f t="shared" si="169"/>
        <v>160000</v>
      </c>
      <c r="AB71" s="30">
        <f t="shared" si="169"/>
        <v>208000</v>
      </c>
      <c r="AC71" s="30">
        <f t="shared" si="169"/>
        <v>272000</v>
      </c>
      <c r="AD71" s="30">
        <f t="shared" si="169"/>
        <v>320000</v>
      </c>
      <c r="AE71" s="30">
        <f t="shared" si="169"/>
        <v>384000</v>
      </c>
      <c r="AF71" s="30">
        <f t="shared" si="169"/>
        <v>448000</v>
      </c>
      <c r="AG71" s="30">
        <f t="shared" si="169"/>
        <v>480000</v>
      </c>
      <c r="AH71" s="30">
        <f t="shared" si="169"/>
        <v>576000</v>
      </c>
      <c r="AI71" s="30">
        <f t="shared" si="169"/>
        <v>704000</v>
      </c>
      <c r="AJ71" s="30">
        <f t="shared" si="169"/>
        <v>864000</v>
      </c>
      <c r="AK71" s="30">
        <f t="shared" si="169"/>
        <v>1024000</v>
      </c>
      <c r="AL71" s="30">
        <f t="shared" si="169"/>
        <v>1136000</v>
      </c>
      <c r="AM71" s="30">
        <f t="shared" si="169"/>
        <v>1296000</v>
      </c>
      <c r="AN71" s="30">
        <f t="shared" si="169"/>
        <v>1440000</v>
      </c>
      <c r="AO71" s="30">
        <f t="shared" si="169"/>
        <v>1568000</v>
      </c>
      <c r="AP71" s="30">
        <f t="shared" si="169"/>
        <v>1680000</v>
      </c>
      <c r="AQ71" s="30">
        <f t="shared" si="169"/>
        <v>1840000</v>
      </c>
      <c r="AR71" s="30">
        <f t="shared" si="169"/>
        <v>2032000</v>
      </c>
      <c r="AS71" s="30">
        <f t="shared" si="169"/>
        <v>2240000</v>
      </c>
      <c r="AT71" s="30">
        <f t="shared" si="169"/>
        <v>2464000</v>
      </c>
      <c r="AU71" s="30">
        <f t="shared" si="169"/>
        <v>2656000</v>
      </c>
      <c r="AV71" s="30">
        <f t="shared" si="169"/>
        <v>2880000</v>
      </c>
      <c r="AW71" s="30">
        <f t="shared" si="169"/>
        <v>3088000</v>
      </c>
    </row>
    <row r="73" spans="1:49" x14ac:dyDescent="0.35">
      <c r="A73" t="s">
        <v>36</v>
      </c>
      <c r="B73" s="13">
        <f t="shared" ref="B73:C73" si="170">B71/(B75*B76*B77)</f>
        <v>0.31578947368421051</v>
      </c>
      <c r="C73" s="13">
        <f t="shared" si="170"/>
        <v>0.55000000000000004</v>
      </c>
      <c r="D73" s="13">
        <f>D71/(D75*D76*D77)</f>
        <v>0.56521739130434778</v>
      </c>
      <c r="E73" s="13">
        <f t="shared" ref="E73:AW73" si="171">E71/(E75*E76*E77)</f>
        <v>3.1904761904761907</v>
      </c>
      <c r="F73" s="13">
        <f t="shared" si="171"/>
        <v>6.9523809523809526</v>
      </c>
      <c r="G73" s="13">
        <f t="shared" si="171"/>
        <v>11.318181818181818</v>
      </c>
      <c r="H73" s="13">
        <f t="shared" si="171"/>
        <v>12.7</v>
      </c>
      <c r="I73" s="13">
        <f t="shared" si="171"/>
        <v>11.130434782608695</v>
      </c>
      <c r="J73" s="13">
        <f t="shared" si="171"/>
        <v>12.380952380952381</v>
      </c>
      <c r="K73" s="13">
        <f t="shared" si="171"/>
        <v>13.25</v>
      </c>
      <c r="L73" s="13">
        <f t="shared" si="171"/>
        <v>13.5</v>
      </c>
      <c r="M73" s="13">
        <f t="shared" si="171"/>
        <v>3.0119047619047619</v>
      </c>
      <c r="N73" s="13">
        <f t="shared" si="171"/>
        <v>3.2875000000000001</v>
      </c>
      <c r="O73" s="13">
        <f t="shared" si="171"/>
        <v>3.2894736842105261</v>
      </c>
      <c r="P73" s="13">
        <f t="shared" si="171"/>
        <v>0.99516908212560384</v>
      </c>
      <c r="Q73" s="13">
        <f t="shared" si="171"/>
        <v>0.47187499999999999</v>
      </c>
      <c r="R73" s="13">
        <f t="shared" si="171"/>
        <v>0.25</v>
      </c>
      <c r="S73" s="13">
        <f t="shared" si="171"/>
        <v>5.454545454545455E-3</v>
      </c>
      <c r="T73" s="13">
        <f t="shared" si="171"/>
        <v>0</v>
      </c>
      <c r="U73" s="13">
        <f t="shared" si="171"/>
        <v>0</v>
      </c>
      <c r="V73" s="13">
        <f t="shared" si="171"/>
        <v>0</v>
      </c>
      <c r="W73" s="13">
        <f t="shared" si="171"/>
        <v>0</v>
      </c>
      <c r="X73" s="13">
        <f t="shared" si="171"/>
        <v>0</v>
      </c>
      <c r="Y73" s="13">
        <f t="shared" si="171"/>
        <v>0</v>
      </c>
      <c r="Z73" s="13">
        <f t="shared" si="171"/>
        <v>1.9047619047619049E-2</v>
      </c>
      <c r="AA73" s="13">
        <f t="shared" si="171"/>
        <v>5.2631578947368418E-2</v>
      </c>
      <c r="AB73" s="13">
        <f t="shared" si="171"/>
        <v>5.909090909090909E-2</v>
      </c>
      <c r="AC73" s="13">
        <f t="shared" si="171"/>
        <v>8.0952380952380956E-2</v>
      </c>
      <c r="AD73" s="13">
        <f t="shared" si="171"/>
        <v>9.0909090909090912E-2</v>
      </c>
      <c r="AE73" s="13">
        <f t="shared" si="171"/>
        <v>0.11428571428571428</v>
      </c>
      <c r="AF73" s="13">
        <f t="shared" si="171"/>
        <v>0.13333333333333333</v>
      </c>
      <c r="AG73" s="13">
        <f t="shared" si="171"/>
        <v>0.13043478260869565</v>
      </c>
      <c r="AH73" s="13">
        <f t="shared" si="171"/>
        <v>0.18947368421052632</v>
      </c>
      <c r="AI73" s="13">
        <f t="shared" si="171"/>
        <v>0.2</v>
      </c>
      <c r="AJ73" s="13">
        <f t="shared" si="171"/>
        <v>0.27</v>
      </c>
      <c r="AK73" s="13">
        <f t="shared" si="171"/>
        <v>0.32</v>
      </c>
      <c r="AL73" s="13">
        <f t="shared" si="171"/>
        <v>0.30869565217391304</v>
      </c>
      <c r="AM73" s="13">
        <f t="shared" si="171"/>
        <v>0.40500000000000003</v>
      </c>
      <c r="AN73" s="13">
        <f t="shared" si="171"/>
        <v>0.42857142857142855</v>
      </c>
      <c r="AO73" s="13">
        <f t="shared" si="171"/>
        <v>0.44545454545454544</v>
      </c>
      <c r="AP73" s="13">
        <f t="shared" si="171"/>
        <v>0.45652173913043476</v>
      </c>
      <c r="AQ73" s="13">
        <f t="shared" si="171"/>
        <v>0.57499999999999996</v>
      </c>
      <c r="AR73" s="13">
        <f t="shared" si="171"/>
        <v>0.55217391304347829</v>
      </c>
      <c r="AS73" s="13">
        <f t="shared" si="171"/>
        <v>0.63636363636363635</v>
      </c>
      <c r="AT73" s="13">
        <f t="shared" si="171"/>
        <v>0.73333333333333328</v>
      </c>
      <c r="AU73" s="13">
        <f t="shared" si="171"/>
        <v>0.72173913043478266</v>
      </c>
      <c r="AV73" s="13">
        <f t="shared" si="171"/>
        <v>0.8571428571428571</v>
      </c>
      <c r="AW73" s="13">
        <f t="shared" si="171"/>
        <v>0.87727272727272732</v>
      </c>
    </row>
    <row r="75" spans="1:49" x14ac:dyDescent="0.35">
      <c r="A75" t="s">
        <v>37</v>
      </c>
      <c r="B75" s="4">
        <v>1</v>
      </c>
      <c r="C75" s="4">
        <v>1</v>
      </c>
      <c r="D75" s="4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2</v>
      </c>
      <c r="N75" s="4">
        <v>2</v>
      </c>
      <c r="O75" s="4">
        <v>2</v>
      </c>
      <c r="P75" s="4">
        <v>3</v>
      </c>
      <c r="Q75" s="4">
        <v>4</v>
      </c>
      <c r="R75" s="4">
        <v>4</v>
      </c>
      <c r="S75" s="4">
        <v>5</v>
      </c>
      <c r="T75" s="4">
        <v>5</v>
      </c>
      <c r="U75" s="4">
        <v>6</v>
      </c>
      <c r="V75" s="4">
        <v>7</v>
      </c>
      <c r="W75" s="4">
        <v>8</v>
      </c>
      <c r="X75" s="4">
        <v>9</v>
      </c>
      <c r="Y75" s="4">
        <v>10</v>
      </c>
      <c r="Z75" s="4">
        <v>10</v>
      </c>
      <c r="AA75" s="4">
        <v>10</v>
      </c>
      <c r="AB75" s="4">
        <v>10</v>
      </c>
      <c r="AC75" s="4">
        <v>10</v>
      </c>
      <c r="AD75" s="4">
        <v>10</v>
      </c>
      <c r="AE75" s="4">
        <v>10</v>
      </c>
      <c r="AF75" s="4">
        <v>10</v>
      </c>
      <c r="AG75" s="4">
        <v>10</v>
      </c>
      <c r="AH75" s="4">
        <v>10</v>
      </c>
      <c r="AI75" s="4">
        <v>10</v>
      </c>
      <c r="AJ75" s="4">
        <v>10</v>
      </c>
      <c r="AK75" s="4">
        <v>10</v>
      </c>
      <c r="AL75" s="4">
        <v>10</v>
      </c>
      <c r="AM75" s="4">
        <v>10</v>
      </c>
      <c r="AN75" s="4">
        <v>10</v>
      </c>
      <c r="AO75" s="4">
        <v>10</v>
      </c>
      <c r="AP75" s="4">
        <v>10</v>
      </c>
      <c r="AQ75" s="4">
        <v>10</v>
      </c>
      <c r="AR75" s="4">
        <v>10</v>
      </c>
      <c r="AS75" s="4">
        <v>10</v>
      </c>
      <c r="AT75" s="4">
        <v>10</v>
      </c>
      <c r="AU75" s="4">
        <v>10</v>
      </c>
      <c r="AV75" s="4">
        <v>10</v>
      </c>
      <c r="AW75" s="4">
        <v>10</v>
      </c>
    </row>
    <row r="76" spans="1:49" x14ac:dyDescent="0.35">
      <c r="A76" t="s">
        <v>42</v>
      </c>
      <c r="B76" s="24">
        <v>200</v>
      </c>
      <c r="C76" s="24">
        <v>200</v>
      </c>
      <c r="D76" s="24">
        <v>200</v>
      </c>
      <c r="E76" s="24">
        <v>200</v>
      </c>
      <c r="F76" s="24">
        <v>200</v>
      </c>
      <c r="G76" s="24">
        <v>200</v>
      </c>
      <c r="H76" s="24">
        <v>200</v>
      </c>
      <c r="I76" s="24">
        <v>200</v>
      </c>
      <c r="J76" s="24">
        <v>200</v>
      </c>
      <c r="K76" s="24">
        <v>200</v>
      </c>
      <c r="L76" s="24">
        <v>200</v>
      </c>
      <c r="M76" s="24">
        <v>200</v>
      </c>
      <c r="N76" s="24">
        <v>200</v>
      </c>
      <c r="O76" s="24">
        <v>200</v>
      </c>
      <c r="P76" s="24">
        <v>200</v>
      </c>
      <c r="Q76" s="24">
        <v>200</v>
      </c>
      <c r="R76" s="24">
        <v>200</v>
      </c>
      <c r="S76" s="24">
        <v>200</v>
      </c>
      <c r="T76" s="24">
        <v>200</v>
      </c>
      <c r="U76" s="24">
        <v>200</v>
      </c>
      <c r="V76" s="24">
        <v>200</v>
      </c>
      <c r="W76" s="24">
        <v>200</v>
      </c>
      <c r="X76" s="24">
        <v>200</v>
      </c>
      <c r="Y76" s="24">
        <v>200</v>
      </c>
      <c r="Z76" s="24">
        <v>200</v>
      </c>
      <c r="AA76" s="24">
        <v>200</v>
      </c>
      <c r="AB76" s="24">
        <v>200</v>
      </c>
      <c r="AC76" s="24">
        <v>200</v>
      </c>
      <c r="AD76" s="24">
        <v>200</v>
      </c>
      <c r="AE76" s="24">
        <v>200</v>
      </c>
      <c r="AF76" s="24">
        <v>200</v>
      </c>
      <c r="AG76" s="24">
        <v>200</v>
      </c>
      <c r="AH76" s="24">
        <v>200</v>
      </c>
      <c r="AI76" s="24">
        <v>200</v>
      </c>
      <c r="AJ76" s="24">
        <v>200</v>
      </c>
      <c r="AK76" s="24">
        <v>200</v>
      </c>
      <c r="AL76" s="24">
        <v>200</v>
      </c>
      <c r="AM76" s="24">
        <v>200</v>
      </c>
      <c r="AN76" s="24">
        <v>200</v>
      </c>
      <c r="AO76" s="24">
        <v>200</v>
      </c>
      <c r="AP76" s="24">
        <v>200</v>
      </c>
      <c r="AQ76" s="24">
        <v>200</v>
      </c>
      <c r="AR76" s="24">
        <v>200</v>
      </c>
      <c r="AS76" s="24">
        <v>200</v>
      </c>
      <c r="AT76" s="24">
        <v>200</v>
      </c>
      <c r="AU76" s="24">
        <v>200</v>
      </c>
      <c r="AV76" s="24">
        <v>200</v>
      </c>
      <c r="AW76" s="24">
        <v>200</v>
      </c>
    </row>
    <row r="77" spans="1:49" x14ac:dyDescent="0.35">
      <c r="A77" t="s">
        <v>43</v>
      </c>
      <c r="B77" s="5">
        <f>NETWORKDAYS(B$5,B$6,Global!$C$5:$C$60)*8*B75</f>
        <v>152</v>
      </c>
      <c r="C77" s="5">
        <f>NETWORKDAYS(C$5,C$6,Global!$C$5:$C$60)*8*C75</f>
        <v>160</v>
      </c>
      <c r="D77" s="5">
        <f>NETWORKDAYS(D$5,D$6,Global!$C$5:$C$60)*8*D75</f>
        <v>184</v>
      </c>
      <c r="E77" s="5">
        <f>NETWORKDAYS(E$5,E$6,Global!$C$5:$C$60)*8*E75</f>
        <v>168</v>
      </c>
      <c r="F77" s="5">
        <f>NETWORKDAYS(F$5,F$6,Global!$C$5:$C$60)*8*F75</f>
        <v>168</v>
      </c>
      <c r="G77" s="5">
        <f>NETWORKDAYS(G$5,G$6,Global!$C$5:$C$60)*8*G75</f>
        <v>176</v>
      </c>
      <c r="H77" s="5">
        <f>NETWORKDAYS(H$5,H$6,Global!$C$5:$C$60)*8*H75</f>
        <v>160</v>
      </c>
      <c r="I77" s="5">
        <f>NETWORKDAYS(I$5,I$6,Global!$C$5:$C$60)*8*I75</f>
        <v>184</v>
      </c>
      <c r="J77" s="5">
        <f>NETWORKDAYS(J$5,J$6,Global!$C$5:$C$60)*8*J75</f>
        <v>168</v>
      </c>
      <c r="K77" s="5">
        <f>NETWORKDAYS(K$5,K$6,Global!$C$5:$C$60)*8*K75</f>
        <v>160</v>
      </c>
      <c r="L77" s="5">
        <f>NETWORKDAYS(L$5,L$6,Global!$C$5:$C$60)*8*L75</f>
        <v>160</v>
      </c>
      <c r="M77" s="5">
        <f>NETWORKDAYS(M$5,M$6,Global!$C$5:$C$60)*8*M75</f>
        <v>336</v>
      </c>
      <c r="N77" s="5">
        <f>NETWORKDAYS(N$5,N$6,Global!$C$5:$C$60)*8*N75</f>
        <v>320</v>
      </c>
      <c r="O77" s="5">
        <f>NETWORKDAYS(O$5,O$6,Global!$C$5:$C$60)*8*O75</f>
        <v>304</v>
      </c>
      <c r="P77" s="5">
        <f>NETWORKDAYS(P$5,P$6,Global!$C$5:$C$60)*8*P75</f>
        <v>552</v>
      </c>
      <c r="Q77" s="5">
        <f>NETWORKDAYS(Q$5,Q$6,Global!$C$5:$C$60)*8*Q75</f>
        <v>640</v>
      </c>
      <c r="R77" s="5">
        <f>NETWORKDAYS(R$5,R$6,Global!$C$5:$C$60)*8*R75</f>
        <v>704</v>
      </c>
      <c r="S77" s="5">
        <f>NETWORKDAYS(S$5,S$6,Global!$C$5:$C$60)*8*S75</f>
        <v>880</v>
      </c>
      <c r="T77" s="5">
        <f>NETWORKDAYS(T$5,T$6,Global!$C$5:$C$60)*8*T75</f>
        <v>800</v>
      </c>
      <c r="U77" s="5">
        <f>NETWORKDAYS(U$5,U$6,Global!$C$5:$C$60)*8*U75</f>
        <v>1104</v>
      </c>
      <c r="V77" s="5">
        <f>NETWORKDAYS(V$5,V$6,Global!$C$5:$C$60)*8*V75</f>
        <v>1120</v>
      </c>
      <c r="W77" s="5">
        <f>NETWORKDAYS(W$5,W$6,Global!$C$5:$C$60)*8*W75</f>
        <v>1344</v>
      </c>
      <c r="X77" s="5">
        <f>NETWORKDAYS(X$5,X$6,Global!$C$5:$C$60)*8*X75</f>
        <v>1440</v>
      </c>
      <c r="Y77" s="5">
        <f>NETWORKDAYS(Y$5,Y$6,Global!$C$5:$C$60)*8*Y75</f>
        <v>1680</v>
      </c>
      <c r="Z77" s="5">
        <f>NETWORKDAYS(Z$5,Z$6,Global!$C$5:$C$60)*8*Z75</f>
        <v>1680</v>
      </c>
      <c r="AA77" s="5">
        <f>NETWORKDAYS(AA$5,AA$6,Global!$C$5:$C$60)*8*AA75</f>
        <v>1520</v>
      </c>
      <c r="AB77" s="5">
        <f>NETWORKDAYS(AB$5,AB$6,Global!$C$5:$C$60)*8*AB75</f>
        <v>1760</v>
      </c>
      <c r="AC77" s="5">
        <f>NETWORKDAYS(AC$5,AC$6,Global!$C$5:$C$60)*8*AC75</f>
        <v>1680</v>
      </c>
      <c r="AD77" s="5">
        <f>NETWORKDAYS(AD$5,AD$6,Global!$C$5:$C$60)*8*AD75</f>
        <v>1760</v>
      </c>
      <c r="AE77" s="5">
        <f>NETWORKDAYS(AE$5,AE$6,Global!$C$5:$C$60)*8*AE75</f>
        <v>1680</v>
      </c>
      <c r="AF77" s="5">
        <f>NETWORKDAYS(AF$5,AF$6,Global!$C$5:$C$60)*8*AF75</f>
        <v>1680</v>
      </c>
      <c r="AG77" s="5">
        <f>NETWORKDAYS(AG$5,AG$6,Global!$C$5:$C$60)*8*AG75</f>
        <v>1840</v>
      </c>
      <c r="AH77" s="5">
        <f>NETWORKDAYS(AH$5,AH$6,Global!$C$5:$C$60)*8*AH75</f>
        <v>1520</v>
      </c>
      <c r="AI77" s="5">
        <f>NETWORKDAYS(AI$5,AI$6,Global!$C$5:$C$60)*8*AI75</f>
        <v>1760</v>
      </c>
      <c r="AJ77" s="5">
        <f>NETWORKDAYS(AJ$5,AJ$6,Global!$C$5:$C$60)*8*AJ75</f>
        <v>1600</v>
      </c>
      <c r="AK77" s="5">
        <f>NETWORKDAYS(AK$5,AK$6,Global!$C$5:$C$60)*8*AK75</f>
        <v>1600</v>
      </c>
      <c r="AL77" s="5">
        <f>NETWORKDAYS(AL$5,AL$6,Global!$C$5:$C$60)*8*AL75</f>
        <v>1840</v>
      </c>
      <c r="AM77" s="5">
        <f>NETWORKDAYS(AM$5,AM$6,Global!$C$5:$C$60)*8*AM75</f>
        <v>1600</v>
      </c>
      <c r="AN77" s="5">
        <f>NETWORKDAYS(AN$5,AN$6,Global!$C$5:$C$60)*8*AN75</f>
        <v>1680</v>
      </c>
      <c r="AO77" s="5">
        <f>NETWORKDAYS(AO$5,AO$6,Global!$C$5:$C$60)*8*AO75</f>
        <v>1760</v>
      </c>
      <c r="AP77" s="5">
        <f>NETWORKDAYS(AP$5,AP$6,Global!$C$5:$C$60)*8*AP75</f>
        <v>1840</v>
      </c>
      <c r="AQ77" s="5">
        <f>NETWORKDAYS(AQ$5,AQ$6,Global!$C$5:$C$60)*8*AQ75</f>
        <v>1600</v>
      </c>
      <c r="AR77" s="5">
        <f>NETWORKDAYS(AR$5,AR$6,Global!$C$5:$C$60)*8*AR75</f>
        <v>1840</v>
      </c>
      <c r="AS77" s="5">
        <f>NETWORKDAYS(AS$5,AS$6,Global!$C$5:$C$60)*8*AS75</f>
        <v>1760</v>
      </c>
      <c r="AT77" s="5">
        <f>NETWORKDAYS(AT$5,AT$6,Global!$C$5:$C$60)*8*AT75</f>
        <v>1680</v>
      </c>
      <c r="AU77" s="5">
        <f>NETWORKDAYS(AU$5,AU$6,Global!$C$5:$C$60)*8*AU75</f>
        <v>1840</v>
      </c>
      <c r="AV77" s="5">
        <f>NETWORKDAYS(AV$5,AV$6,Global!$C$5:$C$60)*8*AV75</f>
        <v>1680</v>
      </c>
      <c r="AW77" s="5">
        <f>NETWORKDAYS(AW$5,AW$6,Global!$C$5:$C$60)*8*AW75</f>
        <v>1760</v>
      </c>
    </row>
    <row r="78" spans="1:49" x14ac:dyDescent="0.35">
      <c r="D78" s="33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M46"/>
  <sheetViews>
    <sheetView zoomScale="67" zoomScaleNormal="67" zoomScalePageLayoutView="67" workbookViewId="0">
      <selection activeCell="A2" sqref="A2:XFD2"/>
    </sheetView>
  </sheetViews>
  <sheetFormatPr defaultColWidth="8.81640625" defaultRowHeight="12.5" x14ac:dyDescent="0.25"/>
  <cols>
    <col min="1" max="1" width="8.81640625" style="47"/>
    <col min="2" max="2" width="36.453125" style="47" customWidth="1"/>
    <col min="3" max="3" width="21.1796875" style="47" customWidth="1"/>
    <col min="4" max="4" width="19.81640625" style="47" customWidth="1"/>
    <col min="5" max="5" width="51.36328125" style="47" customWidth="1"/>
    <col min="6" max="6" width="4.453125" style="47" customWidth="1"/>
    <col min="7" max="7" width="15.6328125" style="47" bestFit="1" customWidth="1"/>
    <col min="8" max="12" width="11.36328125" style="47" customWidth="1"/>
    <col min="13" max="16384" width="8.81640625" style="47"/>
  </cols>
  <sheetData>
    <row r="1" spans="1:12" ht="20" x14ac:dyDescent="0.4">
      <c r="A1" s="59" t="s">
        <v>86</v>
      </c>
    </row>
    <row r="2" spans="1:12" ht="13" x14ac:dyDescent="0.3">
      <c r="G2" s="50"/>
    </row>
    <row r="3" spans="1:12" ht="14.5" x14ac:dyDescent="0.35">
      <c r="B3" s="58"/>
      <c r="C3" s="57"/>
      <c r="D3" s="57"/>
    </row>
    <row r="9" spans="1:12" ht="13" x14ac:dyDescent="0.3">
      <c r="H9" s="55" t="s">
        <v>78</v>
      </c>
      <c r="I9" s="55" t="s">
        <v>77</v>
      </c>
      <c r="J9" s="55" t="s">
        <v>76</v>
      </c>
      <c r="K9" s="55" t="s">
        <v>75</v>
      </c>
      <c r="L9" s="55" t="s">
        <v>74</v>
      </c>
    </row>
    <row r="10" spans="1:12" ht="14.5" x14ac:dyDescent="0.35">
      <c r="G10" s="54">
        <v>2016</v>
      </c>
      <c r="H10" s="67">
        <f>SUM(Revenue!$B$36:$M$36)/1000</f>
        <v>1324.6</v>
      </c>
      <c r="I10" s="53">
        <f>H10</f>
        <v>1324.6</v>
      </c>
      <c r="J10" s="52"/>
      <c r="K10" s="52"/>
      <c r="L10" s="52"/>
    </row>
    <row r="11" spans="1:12" ht="14.5" x14ac:dyDescent="0.35">
      <c r="G11" s="63" t="s">
        <v>82</v>
      </c>
      <c r="H11" s="64">
        <f>SUMPRODUCT(Revenue!$B$35:$L$35,Global!$G$9:$Q$9)/1000</f>
        <v>-66</v>
      </c>
      <c r="I11" s="48"/>
      <c r="J11" s="48">
        <f>MIN(SUM(H$10:H10),SUM(H$10:H11))</f>
        <v>1258.5999999999999</v>
      </c>
      <c r="K11" s="48">
        <f t="shared" ref="K11:K16" si="0">MAX(H11,0)</f>
        <v>0</v>
      </c>
      <c r="L11" s="48">
        <f t="shared" ref="L11:L16" si="1">-MIN(H11,0)</f>
        <v>66</v>
      </c>
    </row>
    <row r="12" spans="1:12" ht="14.5" x14ac:dyDescent="0.35">
      <c r="G12" s="63" t="s">
        <v>87</v>
      </c>
      <c r="H12" s="64">
        <f>SUMPRODUCT(Revenue!$C$33:$M$33,Global!$G$9:$Q$9)/1000</f>
        <v>104</v>
      </c>
      <c r="I12" s="48"/>
      <c r="J12" s="48">
        <f>MIN(SUM(H$10:H11),SUM(H$10:H12))</f>
        <v>1258.5999999999999</v>
      </c>
      <c r="K12" s="48">
        <f t="shared" si="0"/>
        <v>104</v>
      </c>
      <c r="L12" s="48">
        <f t="shared" si="1"/>
        <v>0</v>
      </c>
    </row>
    <row r="13" spans="1:12" ht="14.5" x14ac:dyDescent="0.35">
      <c r="G13" s="63" t="s">
        <v>83</v>
      </c>
      <c r="H13" s="64">
        <f>SUMPRODUCT(Revenue!$C$34:$M$34,Global!$G$9:$Q$9)/1000</f>
        <v>46.20000000000006</v>
      </c>
      <c r="I13" s="48"/>
      <c r="J13" s="48">
        <f>MIN(SUM(H$10:H12),SUM(H$10:H13))</f>
        <v>1362.6</v>
      </c>
      <c r="K13" s="48">
        <f t="shared" ref="K13:K14" si="2">MAX(H13,0)</f>
        <v>46.20000000000006</v>
      </c>
      <c r="L13" s="48">
        <f t="shared" ref="L13:L14" si="3">-MIN(H13,0)</f>
        <v>0</v>
      </c>
    </row>
    <row r="14" spans="1:12" ht="14.5" x14ac:dyDescent="0.35">
      <c r="G14" s="63" t="s">
        <v>88</v>
      </c>
      <c r="H14" s="64">
        <f>SUMPRODUCT(Revenue!$N$33:$Y$33,Global!$G$10:$R$10)/1000</f>
        <v>90</v>
      </c>
      <c r="I14" s="48"/>
      <c r="J14" s="48">
        <f>MIN(SUM(H$10:H13),SUM(H$10:H14))</f>
        <v>1408.8</v>
      </c>
      <c r="K14" s="48">
        <f t="shared" si="2"/>
        <v>90</v>
      </c>
      <c r="L14" s="48">
        <f t="shared" si="3"/>
        <v>0</v>
      </c>
    </row>
    <row r="15" spans="1:12" ht="14.5" x14ac:dyDescent="0.35">
      <c r="G15" s="63" t="s">
        <v>84</v>
      </c>
      <c r="H15" s="64">
        <f>SUMPRODUCT(Revenue!$N$34:$Y$34,Global!$G$10:$R$10)/1000</f>
        <v>60.100000000000087</v>
      </c>
      <c r="I15" s="48"/>
      <c r="J15" s="48">
        <f>MIN(SUM(H$10:H14),SUM(H$10:H15))</f>
        <v>1498.8</v>
      </c>
      <c r="K15" s="48">
        <f t="shared" ref="K15" si="4">MAX(H15,0)</f>
        <v>60.100000000000087</v>
      </c>
      <c r="L15" s="48">
        <f t="shared" ref="L15" si="5">-MIN(H15,0)</f>
        <v>0</v>
      </c>
    </row>
    <row r="16" spans="1:12" ht="14.5" x14ac:dyDescent="0.35">
      <c r="G16" s="66" t="s">
        <v>85</v>
      </c>
      <c r="H16" s="65">
        <f>SUMPRODUCT(Revenue!$N$35:$Y$35,Global!$G$10:$R$10)/1000</f>
        <v>-93</v>
      </c>
      <c r="I16" s="51"/>
      <c r="J16" s="51">
        <f>MIN(SUM(H$10:H15),SUM(H$10:H16))</f>
        <v>1465.9</v>
      </c>
      <c r="K16" s="51">
        <f t="shared" si="0"/>
        <v>0</v>
      </c>
      <c r="L16" s="51">
        <f t="shared" si="1"/>
        <v>93</v>
      </c>
    </row>
    <row r="17" spans="7:12" ht="14.5" x14ac:dyDescent="0.35">
      <c r="G17" s="50">
        <v>2017</v>
      </c>
      <c r="H17" s="48"/>
      <c r="I17" s="49">
        <f>SUM(H10:H17)</f>
        <v>1465.9</v>
      </c>
      <c r="J17" s="48"/>
      <c r="K17" s="48"/>
      <c r="L17" s="48"/>
    </row>
    <row r="18" spans="7:12" ht="13" x14ac:dyDescent="0.3">
      <c r="I18" s="60">
        <f>SUM(Revenue!$N$36:$Y$36)/1000-I17</f>
        <v>0</v>
      </c>
      <c r="J18" s="61" t="s">
        <v>79</v>
      </c>
    </row>
    <row r="19" spans="7:12" ht="14.5" x14ac:dyDescent="0.35">
      <c r="G19" s="47" t="s">
        <v>89</v>
      </c>
      <c r="I19" s="48"/>
    </row>
    <row r="20" spans="7:12" ht="14.5" x14ac:dyDescent="0.35">
      <c r="H20" s="48"/>
      <c r="I20" s="48"/>
      <c r="J20" s="48"/>
      <c r="K20" s="48"/>
    </row>
    <row r="21" spans="7:12" x14ac:dyDescent="0.25">
      <c r="I21" s="56"/>
    </row>
    <row r="25" spans="7:12" x14ac:dyDescent="0.25">
      <c r="I25" s="56"/>
    </row>
    <row r="37" spans="7:13" ht="14.5" x14ac:dyDescent="0.35">
      <c r="H37" s="55" t="s">
        <v>78</v>
      </c>
      <c r="I37" s="55" t="s">
        <v>77</v>
      </c>
      <c r="J37" s="55" t="s">
        <v>76</v>
      </c>
      <c r="K37" s="55" t="s">
        <v>75</v>
      </c>
      <c r="L37" s="55" t="s">
        <v>74</v>
      </c>
      <c r="M37" s="48"/>
    </row>
    <row r="38" spans="7:13" ht="14.5" x14ac:dyDescent="0.35">
      <c r="G38" s="54">
        <v>2017</v>
      </c>
      <c r="H38" s="67">
        <f>SUM(Revenue!$N$36:$Y$36)/1000</f>
        <v>1465.9</v>
      </c>
      <c r="I38" s="53">
        <f>H38</f>
        <v>1465.9</v>
      </c>
      <c r="J38" s="52"/>
      <c r="K38" s="52"/>
      <c r="L38" s="52"/>
    </row>
    <row r="39" spans="7:13" ht="14.5" x14ac:dyDescent="0.35">
      <c r="G39" s="63" t="s">
        <v>82</v>
      </c>
      <c r="H39" s="64">
        <f>SUMPRODUCT(Revenue!$O$35:$Y$35,Global!$G$9:$Q$9)/1000</f>
        <v>-75</v>
      </c>
      <c r="I39" s="48"/>
      <c r="J39" s="48">
        <f>MIN(SUM(H$38:H38),SUM(H$38:H39))</f>
        <v>1390.9</v>
      </c>
      <c r="K39" s="48">
        <f>MAX(H39,0)</f>
        <v>0</v>
      </c>
      <c r="L39" s="48">
        <f>-MIN(H39,0)</f>
        <v>75</v>
      </c>
      <c r="M39" s="48"/>
    </row>
    <row r="40" spans="7:13" ht="14.5" x14ac:dyDescent="0.35">
      <c r="G40" s="63" t="s">
        <v>87</v>
      </c>
      <c r="H40" s="64">
        <f>SUMPRODUCT(Revenue!$O$33:$Y$33,Global!$G$9:$Q$9)/1000</f>
        <v>66</v>
      </c>
      <c r="I40" s="48"/>
      <c r="J40" s="48">
        <f>MIN(SUM(H$38:H39),SUM(H$38:H40))</f>
        <v>1390.9</v>
      </c>
      <c r="K40" s="48">
        <f t="shared" ref="K40:K43" si="6">MAX(H40,0)</f>
        <v>66</v>
      </c>
      <c r="L40" s="48">
        <f t="shared" ref="L40:L43" si="7">-MIN(H40,0)</f>
        <v>0</v>
      </c>
    </row>
    <row r="41" spans="7:13" ht="14.5" x14ac:dyDescent="0.35">
      <c r="G41" s="63" t="s">
        <v>83</v>
      </c>
      <c r="H41" s="64">
        <f>SUMPRODUCT(Revenue!$O$34:$Y$34,Global!$G$9:$Q$9)/1000</f>
        <v>49.100000000000072</v>
      </c>
      <c r="I41" s="48"/>
      <c r="J41" s="48">
        <f>MIN(SUM(H$38:H40),SUM(H$38:H41))</f>
        <v>1456.9</v>
      </c>
      <c r="K41" s="48">
        <f t="shared" si="6"/>
        <v>49.100000000000072</v>
      </c>
      <c r="L41" s="48">
        <f t="shared" si="7"/>
        <v>0</v>
      </c>
    </row>
    <row r="42" spans="7:13" ht="14.5" x14ac:dyDescent="0.35">
      <c r="G42" s="63" t="s">
        <v>88</v>
      </c>
      <c r="H42" s="64">
        <f>SUMPRODUCT(Revenue!$Z$33:$AK$33,Global!$G$10:$R$10)/1000</f>
        <v>792</v>
      </c>
      <c r="I42" s="48"/>
      <c r="J42" s="48">
        <f>MIN(SUM(H$38:H41),SUM(H$38:H42))</f>
        <v>1506.0000000000002</v>
      </c>
      <c r="K42" s="48">
        <f t="shared" si="6"/>
        <v>792</v>
      </c>
      <c r="L42" s="48">
        <f t="shared" si="7"/>
        <v>0</v>
      </c>
    </row>
    <row r="43" spans="7:13" ht="14.5" x14ac:dyDescent="0.35">
      <c r="G43" s="63" t="s">
        <v>84</v>
      </c>
      <c r="H43" s="64">
        <f>SUMPRODUCT(Revenue!$Z$34:$AK$34,Global!$G$10:$R$10)/1000</f>
        <v>60.600000000000087</v>
      </c>
      <c r="I43" s="48"/>
      <c r="J43" s="48">
        <f>MIN(SUM(H$38:H42),SUM(H$38:H43))</f>
        <v>2298</v>
      </c>
      <c r="K43" s="48">
        <f t="shared" si="6"/>
        <v>60.600000000000087</v>
      </c>
      <c r="L43" s="48">
        <f t="shared" si="7"/>
        <v>0</v>
      </c>
    </row>
    <row r="44" spans="7:13" ht="14.5" x14ac:dyDescent="0.35">
      <c r="G44" s="66" t="s">
        <v>85</v>
      </c>
      <c r="H44" s="65">
        <f>SUMPRODUCT(Revenue!$Z$35:$AK$35,Global!$G$10:$R$10)/1000</f>
        <v>-85</v>
      </c>
      <c r="I44" s="51"/>
      <c r="J44" s="51">
        <f>MIN(SUM(H$38:H43),SUM(H$38:H44))</f>
        <v>2273.6</v>
      </c>
      <c r="K44" s="51">
        <f>MAX(H44,0)</f>
        <v>0</v>
      </c>
      <c r="L44" s="51">
        <f>-MIN(H44,0)</f>
        <v>85</v>
      </c>
    </row>
    <row r="45" spans="7:13" ht="14.5" x14ac:dyDescent="0.35">
      <c r="G45" s="50">
        <v>2018</v>
      </c>
      <c r="H45" s="48"/>
      <c r="I45" s="49">
        <f>SUM(H38:H45)</f>
        <v>2273.6</v>
      </c>
      <c r="J45" s="48"/>
      <c r="K45" s="48"/>
      <c r="L45" s="48"/>
    </row>
    <row r="46" spans="7:13" ht="13" x14ac:dyDescent="0.3">
      <c r="I46" s="68">
        <f>SUM(Revenue!$Z$36:$AK$36)/1000-I45</f>
        <v>0</v>
      </c>
      <c r="J46" s="61" t="s">
        <v>79</v>
      </c>
    </row>
  </sheetData>
  <pageMargins left="0.2" right="0.2" top="0.25" bottom="0.25" header="0.3" footer="0.3"/>
  <pageSetup scale="75" orientation="landscape" r:id="rId1"/>
  <rowBreaks count="1" manualBreakCount="1">
    <brk id="50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"/>
  <sheetViews>
    <sheetView topLeftCell="A13" workbookViewId="0">
      <selection activeCell="K81" sqref="K81"/>
    </sheetView>
  </sheetViews>
  <sheetFormatPr defaultColWidth="8.81640625" defaultRowHeight="14.5" x14ac:dyDescent="0.35"/>
  <cols>
    <col min="1" max="16384" width="8.81640625" style="32"/>
  </cols>
  <sheetData>
    <row r="1" spans="1:17" x14ac:dyDescent="0.35">
      <c r="A1" s="36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0"/>
  <sheetViews>
    <sheetView zoomScale="90" zoomScaleNormal="90" zoomScalePageLayoutView="90" workbookViewId="0">
      <selection activeCell="A2" sqref="A2:XFD2"/>
    </sheetView>
  </sheetViews>
  <sheetFormatPr defaultColWidth="8.81640625" defaultRowHeight="14.5" x14ac:dyDescent="0.35"/>
  <cols>
    <col min="3" max="3" width="23.1796875" bestFit="1" customWidth="1"/>
    <col min="4" max="4" width="31.1796875" bestFit="1" customWidth="1"/>
  </cols>
  <sheetData>
    <row r="1" spans="1:18" x14ac:dyDescent="0.35">
      <c r="A1" t="s">
        <v>39</v>
      </c>
    </row>
    <row r="4" spans="1:18" x14ac:dyDescent="0.35">
      <c r="C4" s="46" t="s">
        <v>44</v>
      </c>
      <c r="F4" s="35" t="s">
        <v>40</v>
      </c>
      <c r="G4" t="s">
        <v>72</v>
      </c>
    </row>
    <row r="5" spans="1:18" x14ac:dyDescent="0.35">
      <c r="C5" s="44">
        <v>42370</v>
      </c>
      <c r="D5" t="s">
        <v>45</v>
      </c>
      <c r="G5" t="s">
        <v>73</v>
      </c>
    </row>
    <row r="6" spans="1:18" x14ac:dyDescent="0.35">
      <c r="C6" s="44">
        <v>42387</v>
      </c>
      <c r="D6" t="s">
        <v>46</v>
      </c>
    </row>
    <row r="7" spans="1:18" x14ac:dyDescent="0.35">
      <c r="C7" s="44">
        <v>42415</v>
      </c>
      <c r="D7" t="s">
        <v>47</v>
      </c>
    </row>
    <row r="8" spans="1:18" x14ac:dyDescent="0.35">
      <c r="C8" s="44">
        <v>42520</v>
      </c>
      <c r="D8" t="s">
        <v>48</v>
      </c>
      <c r="G8" t="s">
        <v>80</v>
      </c>
      <c r="H8" t="s">
        <v>81</v>
      </c>
    </row>
    <row r="9" spans="1:18" x14ac:dyDescent="0.35">
      <c r="C9" s="44">
        <v>42555</v>
      </c>
      <c r="D9" t="s">
        <v>49</v>
      </c>
      <c r="G9" s="12">
        <v>1</v>
      </c>
      <c r="H9" s="12">
        <v>2</v>
      </c>
      <c r="I9" s="12">
        <v>3</v>
      </c>
      <c r="J9" s="12">
        <v>4</v>
      </c>
      <c r="K9" s="12">
        <v>5</v>
      </c>
      <c r="L9" s="12">
        <v>6</v>
      </c>
      <c r="M9" s="12">
        <v>7</v>
      </c>
      <c r="N9" s="12">
        <v>8</v>
      </c>
      <c r="O9" s="12">
        <v>9</v>
      </c>
      <c r="P9" s="12">
        <v>10</v>
      </c>
      <c r="Q9" s="12">
        <v>11</v>
      </c>
      <c r="R9" s="12">
        <v>12</v>
      </c>
    </row>
    <row r="10" spans="1:18" x14ac:dyDescent="0.35">
      <c r="C10" s="44">
        <v>42618</v>
      </c>
      <c r="D10" t="s">
        <v>50</v>
      </c>
      <c r="G10" s="12">
        <v>12</v>
      </c>
      <c r="H10" s="12">
        <v>11</v>
      </c>
      <c r="I10" s="12">
        <v>10</v>
      </c>
      <c r="J10" s="12">
        <v>9</v>
      </c>
      <c r="K10" s="12">
        <v>8</v>
      </c>
      <c r="L10" s="12">
        <v>7</v>
      </c>
      <c r="M10" s="12">
        <v>6</v>
      </c>
      <c r="N10" s="12">
        <v>5</v>
      </c>
      <c r="O10" s="12">
        <v>4</v>
      </c>
      <c r="P10" s="12">
        <v>3</v>
      </c>
      <c r="Q10" s="12">
        <v>2</v>
      </c>
      <c r="R10" s="12">
        <v>1</v>
      </c>
    </row>
    <row r="11" spans="1:18" x14ac:dyDescent="0.35">
      <c r="C11" s="44">
        <v>42653</v>
      </c>
      <c r="D11" t="s">
        <v>51</v>
      </c>
    </row>
    <row r="12" spans="1:18" x14ac:dyDescent="0.35">
      <c r="C12" s="44">
        <v>42685</v>
      </c>
      <c r="D12" t="s">
        <v>52</v>
      </c>
    </row>
    <row r="13" spans="1:18" x14ac:dyDescent="0.35">
      <c r="C13" s="44">
        <v>42698</v>
      </c>
      <c r="D13" t="s">
        <v>53</v>
      </c>
    </row>
    <row r="14" spans="1:18" x14ac:dyDescent="0.35">
      <c r="C14" s="44">
        <v>42730</v>
      </c>
      <c r="D14" t="s">
        <v>54</v>
      </c>
    </row>
    <row r="15" spans="1:18" x14ac:dyDescent="0.35">
      <c r="C15" s="44">
        <v>42737</v>
      </c>
      <c r="D15" t="s">
        <v>45</v>
      </c>
    </row>
    <row r="16" spans="1:18" x14ac:dyDescent="0.35">
      <c r="C16" s="44">
        <v>42751</v>
      </c>
      <c r="D16" t="s">
        <v>46</v>
      </c>
    </row>
    <row r="17" spans="3:4" x14ac:dyDescent="0.35">
      <c r="C17" s="44">
        <v>42786</v>
      </c>
      <c r="D17" t="s">
        <v>47</v>
      </c>
    </row>
    <row r="18" spans="3:4" x14ac:dyDescent="0.35">
      <c r="C18" s="44">
        <v>42884</v>
      </c>
      <c r="D18" t="s">
        <v>48</v>
      </c>
    </row>
    <row r="19" spans="3:4" x14ac:dyDescent="0.35">
      <c r="C19" s="44">
        <v>42920</v>
      </c>
      <c r="D19" t="s">
        <v>49</v>
      </c>
    </row>
    <row r="20" spans="3:4" x14ac:dyDescent="0.35">
      <c r="C20" s="44">
        <v>42982</v>
      </c>
      <c r="D20" t="s">
        <v>50</v>
      </c>
    </row>
    <row r="21" spans="3:4" x14ac:dyDescent="0.35">
      <c r="C21" s="44">
        <v>43017</v>
      </c>
      <c r="D21" t="s">
        <v>51</v>
      </c>
    </row>
    <row r="22" spans="3:4" x14ac:dyDescent="0.35">
      <c r="C22" s="44">
        <v>43049</v>
      </c>
      <c r="D22" t="s">
        <v>52</v>
      </c>
    </row>
    <row r="23" spans="3:4" x14ac:dyDescent="0.35">
      <c r="C23" s="44">
        <v>43062</v>
      </c>
      <c r="D23" t="s">
        <v>53</v>
      </c>
    </row>
    <row r="24" spans="3:4" x14ac:dyDescent="0.35">
      <c r="C24" s="44">
        <v>43064</v>
      </c>
      <c r="D24" t="s">
        <v>54</v>
      </c>
    </row>
    <row r="25" spans="3:4" x14ac:dyDescent="0.35">
      <c r="C25" s="44">
        <v>43101</v>
      </c>
      <c r="D25" t="s">
        <v>45</v>
      </c>
    </row>
    <row r="26" spans="3:4" x14ac:dyDescent="0.35">
      <c r="C26" s="44">
        <v>43115</v>
      </c>
      <c r="D26" t="s">
        <v>46</v>
      </c>
    </row>
    <row r="27" spans="3:4" x14ac:dyDescent="0.35">
      <c r="C27" s="44">
        <v>43150</v>
      </c>
      <c r="D27" t="s">
        <v>47</v>
      </c>
    </row>
    <row r="28" spans="3:4" x14ac:dyDescent="0.35">
      <c r="C28" s="44">
        <v>43248</v>
      </c>
      <c r="D28" t="s">
        <v>48</v>
      </c>
    </row>
    <row r="29" spans="3:4" x14ac:dyDescent="0.35">
      <c r="C29" s="44">
        <v>43285</v>
      </c>
      <c r="D29" t="s">
        <v>49</v>
      </c>
    </row>
    <row r="30" spans="3:4" x14ac:dyDescent="0.35">
      <c r="C30" s="44">
        <v>43346</v>
      </c>
      <c r="D30" t="s">
        <v>50</v>
      </c>
    </row>
    <row r="31" spans="3:4" x14ac:dyDescent="0.35">
      <c r="C31" s="44">
        <v>43381</v>
      </c>
      <c r="D31" t="s">
        <v>51</v>
      </c>
    </row>
    <row r="32" spans="3:4" x14ac:dyDescent="0.35">
      <c r="C32" s="44">
        <v>43416</v>
      </c>
      <c r="D32" t="s">
        <v>52</v>
      </c>
    </row>
    <row r="33" spans="3:4" x14ac:dyDescent="0.35">
      <c r="C33" s="44">
        <v>43426</v>
      </c>
      <c r="D33" t="s">
        <v>53</v>
      </c>
    </row>
    <row r="34" spans="3:4" x14ac:dyDescent="0.35">
      <c r="C34" s="44">
        <v>43459</v>
      </c>
      <c r="D34" t="s">
        <v>54</v>
      </c>
    </row>
    <row r="35" spans="3:4" x14ac:dyDescent="0.35">
      <c r="C35" s="45"/>
    </row>
    <row r="36" spans="3:4" x14ac:dyDescent="0.35">
      <c r="C36" s="45"/>
    </row>
    <row r="37" spans="3:4" x14ac:dyDescent="0.35">
      <c r="C37" s="45"/>
    </row>
    <row r="38" spans="3:4" x14ac:dyDescent="0.35">
      <c r="C38" s="45"/>
    </row>
    <row r="39" spans="3:4" x14ac:dyDescent="0.35">
      <c r="C39" s="45"/>
    </row>
    <row r="40" spans="3:4" x14ac:dyDescent="0.35">
      <c r="C40" s="45"/>
    </row>
    <row r="41" spans="3:4" x14ac:dyDescent="0.35">
      <c r="C41" s="45"/>
    </row>
    <row r="42" spans="3:4" x14ac:dyDescent="0.35">
      <c r="C42" s="45"/>
    </row>
    <row r="43" spans="3:4" x14ac:dyDescent="0.35">
      <c r="C43" s="45"/>
    </row>
    <row r="44" spans="3:4" x14ac:dyDescent="0.35">
      <c r="C44" s="45"/>
    </row>
    <row r="45" spans="3:4" x14ac:dyDescent="0.35">
      <c r="C45" s="45"/>
    </row>
    <row r="46" spans="3:4" x14ac:dyDescent="0.35">
      <c r="C46" s="45"/>
    </row>
    <row r="47" spans="3:4" x14ac:dyDescent="0.35">
      <c r="C47" s="45"/>
    </row>
    <row r="48" spans="3:4" x14ac:dyDescent="0.35">
      <c r="C48" s="45"/>
    </row>
    <row r="49" spans="3:3" x14ac:dyDescent="0.35">
      <c r="C49" s="45"/>
    </row>
    <row r="50" spans="3:3" x14ac:dyDescent="0.35">
      <c r="C50" s="45"/>
    </row>
    <row r="51" spans="3:3" x14ac:dyDescent="0.35">
      <c r="C51" s="45"/>
    </row>
    <row r="52" spans="3:3" x14ac:dyDescent="0.35">
      <c r="C52" s="45"/>
    </row>
    <row r="53" spans="3:3" x14ac:dyDescent="0.35">
      <c r="C53" s="45"/>
    </row>
    <row r="54" spans="3:3" x14ac:dyDescent="0.35">
      <c r="C54" s="45"/>
    </row>
    <row r="55" spans="3:3" x14ac:dyDescent="0.35">
      <c r="C55" s="45"/>
    </row>
    <row r="56" spans="3:3" x14ac:dyDescent="0.35">
      <c r="C56" s="45"/>
    </row>
    <row r="57" spans="3:3" x14ac:dyDescent="0.35">
      <c r="C57" s="45"/>
    </row>
    <row r="58" spans="3:3" x14ac:dyDescent="0.35">
      <c r="C58" s="45"/>
    </row>
    <row r="59" spans="3:3" x14ac:dyDescent="0.35">
      <c r="C59" s="45"/>
    </row>
    <row r="60" spans="3:3" x14ac:dyDescent="0.35">
      <c r="C60" s="45"/>
    </row>
  </sheetData>
  <hyperlinks>
    <hyperlink ref="F4" location="Revenue!B77" display="Click Here" xr:uid="{00000000-0004-0000-0300-000001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"/>
  <sheetViews>
    <sheetView workbookViewId="0">
      <selection activeCell="A2" sqref="A2:XFD2"/>
    </sheetView>
  </sheetViews>
  <sheetFormatPr defaultColWidth="8.81640625" defaultRowHeight="14.5" x14ac:dyDescent="0.35"/>
  <cols>
    <col min="3" max="3" width="23.1796875" bestFit="1" customWidth="1"/>
    <col min="4" max="4" width="31.1796875" bestFit="1" customWidth="1"/>
  </cols>
  <sheetData>
    <row r="1" spans="1:3" x14ac:dyDescent="0.35">
      <c r="A1" t="s">
        <v>39</v>
      </c>
    </row>
    <row r="4" spans="1:3" x14ac:dyDescent="0.35">
      <c r="A4" s="42" t="s">
        <v>67</v>
      </c>
    </row>
    <row r="5" spans="1:3" x14ac:dyDescent="0.35">
      <c r="B5" s="43" t="s">
        <v>40</v>
      </c>
      <c r="C5" t="s">
        <v>59</v>
      </c>
    </row>
    <row r="6" spans="1:3" x14ac:dyDescent="0.35">
      <c r="B6" s="43" t="s">
        <v>40</v>
      </c>
      <c r="C6" t="s">
        <v>60</v>
      </c>
    </row>
    <row r="7" spans="1:3" x14ac:dyDescent="0.35">
      <c r="B7" s="43" t="s">
        <v>40</v>
      </c>
      <c r="C7" t="s">
        <v>61</v>
      </c>
    </row>
    <row r="8" spans="1:3" x14ac:dyDescent="0.35">
      <c r="B8" s="43" t="s">
        <v>40</v>
      </c>
      <c r="C8" t="s">
        <v>62</v>
      </c>
    </row>
    <row r="9" spans="1:3" x14ac:dyDescent="0.35">
      <c r="B9" s="43" t="s">
        <v>40</v>
      </c>
      <c r="C9" t="s">
        <v>63</v>
      </c>
    </row>
    <row r="10" spans="1:3" x14ac:dyDescent="0.35">
      <c r="B10" s="43" t="s">
        <v>40</v>
      </c>
      <c r="C10" t="s">
        <v>64</v>
      </c>
    </row>
    <row r="11" spans="1:3" x14ac:dyDescent="0.35">
      <c r="B11" s="43" t="s">
        <v>40</v>
      </c>
      <c r="C11" t="s">
        <v>65</v>
      </c>
    </row>
    <row r="12" spans="1:3" x14ac:dyDescent="0.35">
      <c r="B12" s="43" t="s">
        <v>40</v>
      </c>
      <c r="C12" t="s">
        <v>66</v>
      </c>
    </row>
    <row r="13" spans="1:3" x14ac:dyDescent="0.35">
      <c r="B13" s="43" t="s">
        <v>40</v>
      </c>
      <c r="C13" t="s">
        <v>68</v>
      </c>
    </row>
    <row r="14" spans="1:3" x14ac:dyDescent="0.35">
      <c r="B14" s="43" t="s">
        <v>40</v>
      </c>
      <c r="C14" t="s">
        <v>69</v>
      </c>
    </row>
    <row r="17" spans="2:3" x14ac:dyDescent="0.35">
      <c r="B17" t="s">
        <v>70</v>
      </c>
    </row>
    <row r="18" spans="2:3" x14ac:dyDescent="0.35">
      <c r="B18" t="s">
        <v>71</v>
      </c>
    </row>
    <row r="22" spans="2:3" x14ac:dyDescent="0.35">
      <c r="C22" s="40"/>
    </row>
    <row r="23" spans="2:3" x14ac:dyDescent="0.35">
      <c r="C23" s="40"/>
    </row>
    <row r="24" spans="2:3" x14ac:dyDescent="0.35">
      <c r="C24" s="40"/>
    </row>
    <row r="25" spans="2:3" x14ac:dyDescent="0.35">
      <c r="C25" s="40"/>
    </row>
    <row r="26" spans="2:3" x14ac:dyDescent="0.35">
      <c r="C26" s="40"/>
    </row>
    <row r="27" spans="2:3" x14ac:dyDescent="0.35">
      <c r="C27" s="40"/>
    </row>
    <row r="28" spans="2:3" x14ac:dyDescent="0.35">
      <c r="C28" s="40"/>
    </row>
    <row r="29" spans="2:3" x14ac:dyDescent="0.35">
      <c r="C29" s="40"/>
    </row>
    <row r="30" spans="2:3" x14ac:dyDescent="0.35">
      <c r="C30" s="40"/>
    </row>
    <row r="31" spans="2:3" x14ac:dyDescent="0.35">
      <c r="C31" s="40"/>
    </row>
    <row r="32" spans="2:3" x14ac:dyDescent="0.35">
      <c r="C32" s="40"/>
    </row>
    <row r="33" spans="3:3" x14ac:dyDescent="0.35">
      <c r="C33" s="40"/>
    </row>
    <row r="34" spans="3:3" x14ac:dyDescent="0.35">
      <c r="C34" s="40"/>
    </row>
    <row r="35" spans="3:3" x14ac:dyDescent="0.35">
      <c r="C35" s="40"/>
    </row>
    <row r="36" spans="3:3" x14ac:dyDescent="0.35">
      <c r="C36" s="40"/>
    </row>
    <row r="37" spans="3:3" x14ac:dyDescent="0.35">
      <c r="C37" s="40"/>
    </row>
    <row r="38" spans="3:3" x14ac:dyDescent="0.35">
      <c r="C38" s="40"/>
    </row>
    <row r="39" spans="3:3" x14ac:dyDescent="0.35">
      <c r="C39" s="40"/>
    </row>
    <row r="40" spans="3:3" x14ac:dyDescent="0.35">
      <c r="C40" s="40"/>
    </row>
    <row r="41" spans="3:3" x14ac:dyDescent="0.35">
      <c r="C41" s="40"/>
    </row>
    <row r="42" spans="3:3" x14ac:dyDescent="0.35">
      <c r="C42" s="40"/>
    </row>
    <row r="43" spans="3:3" x14ac:dyDescent="0.35">
      <c r="C43" s="40"/>
    </row>
    <row r="44" spans="3:3" x14ac:dyDescent="0.35">
      <c r="C44" s="40"/>
    </row>
    <row r="45" spans="3:3" x14ac:dyDescent="0.35">
      <c r="C45" s="40"/>
    </row>
    <row r="46" spans="3:3" x14ac:dyDescent="0.35">
      <c r="C46" s="40"/>
    </row>
    <row r="47" spans="3:3" x14ac:dyDescent="0.35">
      <c r="C47" s="40"/>
    </row>
    <row r="48" spans="3:3" x14ac:dyDescent="0.35">
      <c r="C48" s="40"/>
    </row>
    <row r="49" spans="3:3" x14ac:dyDescent="0.35">
      <c r="C49" s="40"/>
    </row>
    <row r="50" spans="3:3" x14ac:dyDescent="0.35">
      <c r="C50" s="40"/>
    </row>
    <row r="51" spans="3:3" x14ac:dyDescent="0.35">
      <c r="C51" s="40"/>
    </row>
  </sheetData>
  <hyperlinks>
    <hyperlink ref="B5" location="Revenue!B11" display="Click Here" xr:uid="{00000000-0004-0000-0400-000001000000}"/>
    <hyperlink ref="B6" location="Revenue!B12" display="Click Here" xr:uid="{00000000-0004-0000-0400-000002000000}"/>
    <hyperlink ref="B7" location="Revenue!B24" display="Click Here" xr:uid="{00000000-0004-0000-0400-000003000000}"/>
    <hyperlink ref="B8" location="Revenue!B27" display="Click Here" xr:uid="{00000000-0004-0000-0400-000004000000}"/>
    <hyperlink ref="B9" location="Revenue!B28" display="Click Here" xr:uid="{00000000-0004-0000-0400-000005000000}"/>
    <hyperlink ref="B10" location="Revenue!B32" display="Click Here" xr:uid="{00000000-0004-0000-0400-000006000000}"/>
    <hyperlink ref="B11" location="Revenue!B48" display="Click Here" xr:uid="{00000000-0004-0000-0400-000007000000}"/>
    <hyperlink ref="B12" location="Revenue!B51" display="Click Here" xr:uid="{00000000-0004-0000-0400-000008000000}"/>
    <hyperlink ref="B13" location="Revenue!B58" display="Click Here" xr:uid="{00000000-0004-0000-0400-000009000000}"/>
    <hyperlink ref="B14" location="Revenue!B59" display="Click Here" xr:uid="{00000000-0004-0000-0400-00000A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Revenue</vt:lpstr>
      <vt:lpstr>Waterfall</vt:lpstr>
      <vt:lpstr>Charts</vt:lpstr>
      <vt:lpstr>Global</vt:lpstr>
      <vt:lpstr>Instructions</vt:lpstr>
      <vt:lpstr>Waterfall!Print_Area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Murray</dc:creator>
  <cp:lastModifiedBy>Michele Baroni</cp:lastModifiedBy>
  <dcterms:created xsi:type="dcterms:W3CDTF">2016-07-11T21:41:01Z</dcterms:created>
  <dcterms:modified xsi:type="dcterms:W3CDTF">2024-06-13T11:25:23Z</dcterms:modified>
</cp:coreProperties>
</file>