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https://d.docs.live.net/c9c35a74d3ddefd1/Desktop/Slide/Original/New/"/>
    </mc:Choice>
  </mc:AlternateContent>
  <xr:revisionPtr revIDLastSave="0" documentId="8_{ACE2A0FC-FC20-4B6D-9A14-E4A1312F13D5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Information" sheetId="3" r:id="rId1"/>
    <sheet name="Subscription A" sheetId="4" r:id="rId2"/>
    <sheet name="Subscription B" sheetId="5" r:id="rId3"/>
    <sheet name="Subscription C" sheetId="6" r:id="rId4"/>
    <sheet name="Product A" sheetId="7" r:id="rId5"/>
    <sheet name="Product B" sheetId="8" r:id="rId6"/>
    <sheet name="Product C" sheetId="9" r:id="rId7"/>
    <sheet name="Overhead" sheetId="10" r:id="rId8"/>
    <sheet name="Summary" sheetId="11" r:id="rId9"/>
    <sheet name="Copy of Product B" sheetId="12" state="hidden" r:id="rId10"/>
    <sheet name=" Charts" sheetId="13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7" roundtripDataSignature="AMtx7mjap0nHTTVww8Dc4xOTOZXWDd3AnQ=="/>
    </ext>
  </extLst>
</workbook>
</file>

<file path=xl/calcChain.xml><?xml version="1.0" encoding="utf-8"?>
<calcChain xmlns="http://schemas.openxmlformats.org/spreadsheetml/2006/main">
  <c r="F29" i="3" l="1"/>
  <c r="B423" i="13"/>
  <c r="B422" i="13"/>
  <c r="B421" i="13"/>
  <c r="D419" i="13"/>
  <c r="H419" i="13" s="1"/>
  <c r="L419" i="13" s="1"/>
  <c r="P419" i="13" s="1"/>
  <c r="T419" i="13" s="1"/>
  <c r="X419" i="13" s="1"/>
  <c r="AB419" i="13" s="1"/>
  <c r="AF419" i="13" s="1"/>
  <c r="AJ419" i="13" s="1"/>
  <c r="AN419" i="13" s="1"/>
  <c r="B374" i="13"/>
  <c r="B373" i="13"/>
  <c r="B372" i="13"/>
  <c r="D370" i="13"/>
  <c r="H370" i="13" s="1"/>
  <c r="L370" i="13" s="1"/>
  <c r="P370" i="13" s="1"/>
  <c r="T370" i="13" s="1"/>
  <c r="X370" i="13" s="1"/>
  <c r="AB370" i="13" s="1"/>
  <c r="AF370" i="13" s="1"/>
  <c r="AJ370" i="13" s="1"/>
  <c r="AN370" i="13" s="1"/>
  <c r="B293" i="13"/>
  <c r="B289" i="13"/>
  <c r="D288" i="13"/>
  <c r="H288" i="13" s="1"/>
  <c r="L288" i="13" s="1"/>
  <c r="P288" i="13" s="1"/>
  <c r="T288" i="13" s="1"/>
  <c r="X288" i="13" s="1"/>
  <c r="AB288" i="13" s="1"/>
  <c r="AF288" i="13" s="1"/>
  <c r="AJ288" i="13" s="1"/>
  <c r="AN288" i="13" s="1"/>
  <c r="B286" i="13"/>
  <c r="B282" i="13"/>
  <c r="D281" i="13"/>
  <c r="H281" i="13" s="1"/>
  <c r="L281" i="13" s="1"/>
  <c r="P281" i="13" s="1"/>
  <c r="T281" i="13" s="1"/>
  <c r="X281" i="13" s="1"/>
  <c r="AB281" i="13" s="1"/>
  <c r="AF281" i="13" s="1"/>
  <c r="AJ281" i="13" s="1"/>
  <c r="AN281" i="13" s="1"/>
  <c r="B279" i="13"/>
  <c r="B275" i="13"/>
  <c r="D274" i="13"/>
  <c r="H274" i="13" s="1"/>
  <c r="L274" i="13" s="1"/>
  <c r="P274" i="13" s="1"/>
  <c r="T274" i="13" s="1"/>
  <c r="X274" i="13" s="1"/>
  <c r="AB274" i="13" s="1"/>
  <c r="AF274" i="13" s="1"/>
  <c r="AJ274" i="13" s="1"/>
  <c r="AN274" i="13" s="1"/>
  <c r="B251" i="13"/>
  <c r="B247" i="13"/>
  <c r="D246" i="13"/>
  <c r="H246" i="13" s="1"/>
  <c r="L246" i="13" s="1"/>
  <c r="P246" i="13" s="1"/>
  <c r="T246" i="13" s="1"/>
  <c r="X246" i="13" s="1"/>
  <c r="AB246" i="13" s="1"/>
  <c r="AF246" i="13" s="1"/>
  <c r="AJ246" i="13" s="1"/>
  <c r="AN246" i="13" s="1"/>
  <c r="B203" i="13"/>
  <c r="B199" i="13"/>
  <c r="D198" i="13"/>
  <c r="H198" i="13" s="1"/>
  <c r="L198" i="13" s="1"/>
  <c r="P198" i="13" s="1"/>
  <c r="T198" i="13" s="1"/>
  <c r="X198" i="13" s="1"/>
  <c r="AB198" i="13" s="1"/>
  <c r="AF198" i="13" s="1"/>
  <c r="AJ198" i="13" s="1"/>
  <c r="AN198" i="13" s="1"/>
  <c r="B196" i="13"/>
  <c r="B192" i="13"/>
  <c r="D191" i="13"/>
  <c r="H191" i="13" s="1"/>
  <c r="L191" i="13" s="1"/>
  <c r="P191" i="13" s="1"/>
  <c r="T191" i="13" s="1"/>
  <c r="X191" i="13" s="1"/>
  <c r="AB191" i="13" s="1"/>
  <c r="AF191" i="13" s="1"/>
  <c r="AJ191" i="13" s="1"/>
  <c r="AN191" i="13" s="1"/>
  <c r="B163" i="13"/>
  <c r="D162" i="13"/>
  <c r="H162" i="13" s="1"/>
  <c r="L162" i="13" s="1"/>
  <c r="P162" i="13" s="1"/>
  <c r="T162" i="13" s="1"/>
  <c r="X162" i="13" s="1"/>
  <c r="AB162" i="13" s="1"/>
  <c r="AF162" i="13" s="1"/>
  <c r="AJ162" i="13" s="1"/>
  <c r="AN162" i="13" s="1"/>
  <c r="B156" i="13"/>
  <c r="D155" i="13"/>
  <c r="H155" i="13" s="1"/>
  <c r="L155" i="13" s="1"/>
  <c r="P155" i="13" s="1"/>
  <c r="T155" i="13" s="1"/>
  <c r="X155" i="13" s="1"/>
  <c r="AB155" i="13" s="1"/>
  <c r="AF155" i="13" s="1"/>
  <c r="AJ155" i="13" s="1"/>
  <c r="AN155" i="13" s="1"/>
  <c r="B118" i="13"/>
  <c r="B117" i="13"/>
  <c r="B116" i="13"/>
  <c r="D114" i="13"/>
  <c r="H114" i="13" s="1"/>
  <c r="L114" i="13" s="1"/>
  <c r="P114" i="13" s="1"/>
  <c r="T114" i="13" s="1"/>
  <c r="X114" i="13" s="1"/>
  <c r="AB114" i="13" s="1"/>
  <c r="AF114" i="13" s="1"/>
  <c r="AJ114" i="13" s="1"/>
  <c r="AN114" i="13" s="1"/>
  <c r="B111" i="13"/>
  <c r="B110" i="13"/>
  <c r="B109" i="13"/>
  <c r="D107" i="13"/>
  <c r="H107" i="13" s="1"/>
  <c r="L107" i="13" s="1"/>
  <c r="P107" i="13" s="1"/>
  <c r="T107" i="13" s="1"/>
  <c r="X107" i="13" s="1"/>
  <c r="AB107" i="13" s="1"/>
  <c r="AF107" i="13" s="1"/>
  <c r="AJ107" i="13" s="1"/>
  <c r="AN107" i="13" s="1"/>
  <c r="B27" i="13"/>
  <c r="B26" i="13"/>
  <c r="B25" i="13"/>
  <c r="AQ24" i="13"/>
  <c r="AP24" i="13"/>
  <c r="AO24" i="13"/>
  <c r="AN24" i="13"/>
  <c r="AM24" i="13"/>
  <c r="AL24" i="13"/>
  <c r="AK24" i="13"/>
  <c r="AJ24" i="13"/>
  <c r="AI24" i="13"/>
  <c r="AH24" i="13"/>
  <c r="AG24" i="13"/>
  <c r="AF24" i="13"/>
  <c r="AE24" i="13"/>
  <c r="AD24" i="13"/>
  <c r="AC24" i="13"/>
  <c r="AB24" i="13"/>
  <c r="AA24" i="13"/>
  <c r="Z24" i="13"/>
  <c r="Y24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B24" i="13"/>
  <c r="B23" i="13"/>
  <c r="AQ22" i="13"/>
  <c r="AP22" i="13"/>
  <c r="AO22" i="13"/>
  <c r="AN22" i="13"/>
  <c r="AM22" i="13"/>
  <c r="AL22" i="13"/>
  <c r="AK22" i="13"/>
  <c r="AJ22" i="13"/>
  <c r="AI22" i="13"/>
  <c r="AH22" i="13"/>
  <c r="AG22" i="13"/>
  <c r="AF22" i="13"/>
  <c r="AE22" i="13"/>
  <c r="AD22" i="13"/>
  <c r="AC22" i="13"/>
  <c r="AB22" i="13"/>
  <c r="AA22" i="13"/>
  <c r="Z22" i="13"/>
  <c r="Y22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B22" i="13"/>
  <c r="D20" i="13"/>
  <c r="H20" i="13" s="1"/>
  <c r="L20" i="13" s="1"/>
  <c r="P20" i="13" s="1"/>
  <c r="T20" i="13" s="1"/>
  <c r="X20" i="13" s="1"/>
  <c r="AB20" i="13" s="1"/>
  <c r="AF20" i="13" s="1"/>
  <c r="AJ20" i="13" s="1"/>
  <c r="AN20" i="13" s="1"/>
  <c r="B18" i="13"/>
  <c r="B17" i="13"/>
  <c r="B16" i="13"/>
  <c r="D8" i="13"/>
  <c r="H8" i="13" s="1"/>
  <c r="L8" i="13" s="1"/>
  <c r="P8" i="13" s="1"/>
  <c r="T8" i="13" s="1"/>
  <c r="X8" i="13" s="1"/>
  <c r="AB8" i="13" s="1"/>
  <c r="AF8" i="13" s="1"/>
  <c r="AJ8" i="13" s="1"/>
  <c r="AN8" i="13" s="1"/>
  <c r="B3" i="13"/>
  <c r="G638" i="12"/>
  <c r="E638" i="12"/>
  <c r="G637" i="12"/>
  <c r="F637" i="12"/>
  <c r="E637" i="12"/>
  <c r="D637" i="12"/>
  <c r="G636" i="12"/>
  <c r="E636" i="12"/>
  <c r="G635" i="12"/>
  <c r="E635" i="12"/>
  <c r="G634" i="12"/>
  <c r="F635" i="12" s="1"/>
  <c r="F634" i="12"/>
  <c r="E634" i="12"/>
  <c r="D634" i="12"/>
  <c r="G633" i="12"/>
  <c r="E633" i="12"/>
  <c r="G632" i="12"/>
  <c r="F633" i="12" s="1"/>
  <c r="E632" i="12"/>
  <c r="H631" i="12"/>
  <c r="G631" i="12"/>
  <c r="F632" i="12" s="1"/>
  <c r="F631" i="12"/>
  <c r="E631" i="12"/>
  <c r="D631" i="12"/>
  <c r="H73" i="12"/>
  <c r="G73" i="12"/>
  <c r="E72" i="12"/>
  <c r="E73" i="12" s="1"/>
  <c r="D72" i="12"/>
  <c r="D73" i="12" s="1"/>
  <c r="M71" i="12"/>
  <c r="M72" i="12" s="1"/>
  <c r="M73" i="12" s="1"/>
  <c r="L71" i="12"/>
  <c r="K71" i="12"/>
  <c r="K72" i="12" s="1"/>
  <c r="K73" i="12" s="1"/>
  <c r="J71" i="12"/>
  <c r="I71" i="12"/>
  <c r="H71" i="12"/>
  <c r="H72" i="12" s="1"/>
  <c r="G71" i="12"/>
  <c r="G72" i="12" s="1"/>
  <c r="F71" i="12"/>
  <c r="F72" i="12" s="1"/>
  <c r="F73" i="12" s="1"/>
  <c r="E71" i="12"/>
  <c r="D71" i="12"/>
  <c r="M70" i="12"/>
  <c r="L70" i="12"/>
  <c r="K70" i="12"/>
  <c r="J70" i="12"/>
  <c r="J72" i="12" s="1"/>
  <c r="J73" i="12" s="1"/>
  <c r="I70" i="12"/>
  <c r="I72" i="12" s="1"/>
  <c r="I73" i="12" s="1"/>
  <c r="H70" i="12"/>
  <c r="G70" i="12"/>
  <c r="F70" i="12"/>
  <c r="E70" i="12"/>
  <c r="D70" i="12"/>
  <c r="F61" i="12"/>
  <c r="E61" i="12"/>
  <c r="D61" i="12"/>
  <c r="L60" i="12"/>
  <c r="J60" i="12"/>
  <c r="I60" i="12"/>
  <c r="E60" i="12"/>
  <c r="D60" i="12"/>
  <c r="M59" i="12"/>
  <c r="G59" i="12"/>
  <c r="E59" i="12"/>
  <c r="L56" i="12"/>
  <c r="K56" i="12"/>
  <c r="K55" i="12"/>
  <c r="J55" i="12"/>
  <c r="I55" i="12"/>
  <c r="H55" i="12"/>
  <c r="G55" i="12"/>
  <c r="D54" i="12"/>
  <c r="M46" i="12"/>
  <c r="L46" i="12"/>
  <c r="K46" i="12"/>
  <c r="J46" i="12"/>
  <c r="I46" i="12"/>
  <c r="H46" i="12"/>
  <c r="G46" i="12"/>
  <c r="F46" i="12"/>
  <c r="E46" i="12"/>
  <c r="D46" i="12"/>
  <c r="M45" i="12"/>
  <c r="L45" i="12"/>
  <c r="K45" i="12"/>
  <c r="J45" i="12"/>
  <c r="I45" i="12"/>
  <c r="H45" i="12"/>
  <c r="G45" i="12"/>
  <c r="F45" i="12"/>
  <c r="E45" i="12"/>
  <c r="D45" i="12"/>
  <c r="M44" i="12"/>
  <c r="L44" i="12"/>
  <c r="K44" i="12"/>
  <c r="J44" i="12"/>
  <c r="I44" i="12"/>
  <c r="H44" i="12"/>
  <c r="G44" i="12"/>
  <c r="F44" i="12"/>
  <c r="E44" i="12"/>
  <c r="D44" i="12"/>
  <c r="M41" i="12"/>
  <c r="L41" i="12"/>
  <c r="K41" i="12"/>
  <c r="J41" i="12"/>
  <c r="I41" i="12"/>
  <c r="H41" i="12"/>
  <c r="M40" i="12"/>
  <c r="L40" i="12"/>
  <c r="J40" i="12"/>
  <c r="I40" i="12"/>
  <c r="H40" i="12"/>
  <c r="G40" i="12"/>
  <c r="F40" i="12"/>
  <c r="D39" i="12"/>
  <c r="M37" i="12"/>
  <c r="M56" i="12" s="1"/>
  <c r="L37" i="12"/>
  <c r="K37" i="12"/>
  <c r="J37" i="12"/>
  <c r="J56" i="12" s="1"/>
  <c r="I37" i="12"/>
  <c r="I56" i="12" s="1"/>
  <c r="H37" i="12"/>
  <c r="H56" i="12" s="1"/>
  <c r="G37" i="12"/>
  <c r="G56" i="12" s="1"/>
  <c r="F37" i="12"/>
  <c r="E37" i="12"/>
  <c r="D37" i="12"/>
  <c r="M32" i="12"/>
  <c r="M55" i="12" s="1"/>
  <c r="L32" i="12"/>
  <c r="L55" i="12" s="1"/>
  <c r="K32" i="12"/>
  <c r="K40" i="12" s="1"/>
  <c r="J32" i="12"/>
  <c r="I32" i="12"/>
  <c r="H32" i="12"/>
  <c r="G32" i="12"/>
  <c r="F32" i="12"/>
  <c r="F55" i="12" s="1"/>
  <c r="E32" i="12"/>
  <c r="E55" i="12" s="1"/>
  <c r="D32" i="12"/>
  <c r="D27" i="12"/>
  <c r="M19" i="12"/>
  <c r="L19" i="12"/>
  <c r="K19" i="12"/>
  <c r="J19" i="12"/>
  <c r="I19" i="12"/>
  <c r="E19" i="12"/>
  <c r="D19" i="12"/>
  <c r="M18" i="12"/>
  <c r="L18" i="12"/>
  <c r="L61" i="12" s="1"/>
  <c r="K18" i="12"/>
  <c r="J18" i="12"/>
  <c r="J61" i="12" s="1"/>
  <c r="I18" i="12"/>
  <c r="H18" i="12"/>
  <c r="G18" i="12"/>
  <c r="F18" i="12"/>
  <c r="E18" i="12"/>
  <c r="D18" i="12"/>
  <c r="D15" i="12"/>
  <c r="E15" i="12" s="1"/>
  <c r="F15" i="12" s="1"/>
  <c r="G15" i="12" s="1"/>
  <c r="H15" i="12" s="1"/>
  <c r="I15" i="12" s="1"/>
  <c r="J15" i="12" s="1"/>
  <c r="K15" i="12" s="1"/>
  <c r="L15" i="12" s="1"/>
  <c r="M15" i="12" s="1"/>
  <c r="C3" i="12"/>
  <c r="F115" i="11"/>
  <c r="D116" i="13" s="1"/>
  <c r="D68" i="11"/>
  <c r="D58" i="11"/>
  <c r="B284" i="13" s="1"/>
  <c r="D53" i="11"/>
  <c r="B278" i="13" s="1"/>
  <c r="D52" i="11"/>
  <c r="B277" i="13" s="1"/>
  <c r="AN51" i="11"/>
  <c r="AL276" i="13" s="1"/>
  <c r="AJ51" i="11"/>
  <c r="AH276" i="13" s="1"/>
  <c r="AG51" i="11"/>
  <c r="AE276" i="13" s="1"/>
  <c r="W51" i="11"/>
  <c r="U276" i="13" s="1"/>
  <c r="S51" i="11"/>
  <c r="Q276" i="13" s="1"/>
  <c r="N51" i="11"/>
  <c r="L51" i="11"/>
  <c r="J276" i="13" s="1"/>
  <c r="I51" i="11"/>
  <c r="G276" i="13" s="1"/>
  <c r="D51" i="11"/>
  <c r="B276" i="13" s="1"/>
  <c r="D34" i="11"/>
  <c r="B248" i="13" s="1"/>
  <c r="D30" i="11"/>
  <c r="B202" i="13" s="1"/>
  <c r="D18" i="11"/>
  <c r="D16" i="11"/>
  <c r="AP12" i="11"/>
  <c r="AN159" i="13" s="1"/>
  <c r="AL12" i="11"/>
  <c r="AJ159" i="13" s="1"/>
  <c r="AH12" i="11"/>
  <c r="AF159" i="13" s="1"/>
  <c r="AC12" i="11"/>
  <c r="AA159" i="13" s="1"/>
  <c r="V12" i="11"/>
  <c r="T159" i="13" s="1"/>
  <c r="N12" i="11"/>
  <c r="L159" i="13" s="1"/>
  <c r="I12" i="11"/>
  <c r="G159" i="13" s="1"/>
  <c r="D12" i="11"/>
  <c r="B166" i="13" s="1"/>
  <c r="AR11" i="11"/>
  <c r="AP158" i="13" s="1"/>
  <c r="AP11" i="11"/>
  <c r="AN158" i="13" s="1"/>
  <c r="AL11" i="11"/>
  <c r="AJ158" i="13" s="1"/>
  <c r="AH11" i="11"/>
  <c r="AF158" i="13" s="1"/>
  <c r="AC11" i="11"/>
  <c r="AA158" i="13" s="1"/>
  <c r="S11" i="11"/>
  <c r="Q158" i="13" s="1"/>
  <c r="M11" i="11"/>
  <c r="K158" i="13" s="1"/>
  <c r="I11" i="11"/>
  <c r="G158" i="13" s="1"/>
  <c r="D11" i="11"/>
  <c r="AP10" i="11"/>
  <c r="AN157" i="13" s="1"/>
  <c r="AL10" i="11"/>
  <c r="AJ157" i="13" s="1"/>
  <c r="AI10" i="11"/>
  <c r="AB10" i="11"/>
  <c r="Z157" i="13" s="1"/>
  <c r="T10" i="11"/>
  <c r="R157" i="13" s="1"/>
  <c r="K10" i="11"/>
  <c r="I10" i="11"/>
  <c r="D10" i="11"/>
  <c r="B164" i="13" s="1"/>
  <c r="F5" i="11"/>
  <c r="J5" i="11" s="1"/>
  <c r="N5" i="11" s="1"/>
  <c r="R5" i="11" s="1"/>
  <c r="V5" i="11" s="1"/>
  <c r="Z5" i="11" s="1"/>
  <c r="AD5" i="11" s="1"/>
  <c r="AH5" i="11" s="1"/>
  <c r="AL5" i="11" s="1"/>
  <c r="AP5" i="11" s="1"/>
  <c r="C3" i="11"/>
  <c r="AR137" i="10"/>
  <c r="AQ137" i="10"/>
  <c r="AP137" i="10"/>
  <c r="AO137" i="10"/>
  <c r="AN137" i="10"/>
  <c r="AM137" i="10"/>
  <c r="AL137" i="10"/>
  <c r="AK137" i="10"/>
  <c r="AJ137" i="10"/>
  <c r="AI137" i="10"/>
  <c r="AH137" i="10"/>
  <c r="AG137" i="10"/>
  <c r="AF137" i="10"/>
  <c r="AE137" i="10"/>
  <c r="AD137" i="10"/>
  <c r="AC137" i="10"/>
  <c r="AB137" i="10"/>
  <c r="Z137" i="10"/>
  <c r="Y137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H137" i="10"/>
  <c r="AS136" i="10"/>
  <c r="AT136" i="10" s="1"/>
  <c r="AA136" i="10"/>
  <c r="G136" i="10"/>
  <c r="AT135" i="10"/>
  <c r="AS135" i="10"/>
  <c r="AA135" i="10"/>
  <c r="G135" i="10"/>
  <c r="AT134" i="10"/>
  <c r="AS134" i="10"/>
  <c r="AA134" i="10"/>
  <c r="G134" i="10"/>
  <c r="AS133" i="10"/>
  <c r="AT133" i="10" s="1"/>
  <c r="AA133" i="10"/>
  <c r="G133" i="10"/>
  <c r="AT132" i="10"/>
  <c r="AS132" i="10"/>
  <c r="AA132" i="10"/>
  <c r="G132" i="10"/>
  <c r="AT131" i="10"/>
  <c r="AS131" i="10"/>
  <c r="AA131" i="10"/>
  <c r="G131" i="10"/>
  <c r="G129" i="10"/>
  <c r="K129" i="10" s="1"/>
  <c r="O129" i="10" s="1"/>
  <c r="S129" i="10" s="1"/>
  <c r="W129" i="10" s="1"/>
  <c r="AA129" i="10" s="1"/>
  <c r="AE129" i="10" s="1"/>
  <c r="AI129" i="10" s="1"/>
  <c r="AM129" i="10" s="1"/>
  <c r="AQ129" i="10" s="1"/>
  <c r="F119" i="10"/>
  <c r="G119" i="10" s="1"/>
  <c r="H119" i="10" s="1"/>
  <c r="I119" i="10" s="1"/>
  <c r="J119" i="10" s="1"/>
  <c r="K119" i="10" s="1"/>
  <c r="L119" i="10" s="1"/>
  <c r="M119" i="10" s="1"/>
  <c r="N119" i="10" s="1"/>
  <c r="O119" i="10" s="1"/>
  <c r="P119" i="10" s="1"/>
  <c r="Q119" i="10" s="1"/>
  <c r="R119" i="10" s="1"/>
  <c r="S119" i="10" s="1"/>
  <c r="T119" i="10" s="1"/>
  <c r="U119" i="10" s="1"/>
  <c r="V119" i="10" s="1"/>
  <c r="W119" i="10" s="1"/>
  <c r="X119" i="10" s="1"/>
  <c r="Y119" i="10" s="1"/>
  <c r="Z119" i="10" s="1"/>
  <c r="AA119" i="10" s="1"/>
  <c r="AB119" i="10" s="1"/>
  <c r="AC119" i="10" s="1"/>
  <c r="AD119" i="10" s="1"/>
  <c r="AE119" i="10" s="1"/>
  <c r="AF119" i="10" s="1"/>
  <c r="AG119" i="10" s="1"/>
  <c r="AH119" i="10" s="1"/>
  <c r="AI119" i="10" s="1"/>
  <c r="AJ119" i="10" s="1"/>
  <c r="AK119" i="10" s="1"/>
  <c r="AL119" i="10" s="1"/>
  <c r="AM119" i="10" s="1"/>
  <c r="AN119" i="10" s="1"/>
  <c r="AO119" i="10" s="1"/>
  <c r="AP119" i="10" s="1"/>
  <c r="AQ119" i="10" s="1"/>
  <c r="AR119" i="10" s="1"/>
  <c r="AS119" i="10" s="1"/>
  <c r="AT119" i="10" s="1"/>
  <c r="G118" i="10"/>
  <c r="H118" i="10" s="1"/>
  <c r="I118" i="10" s="1"/>
  <c r="J118" i="10" s="1"/>
  <c r="K118" i="10" s="1"/>
  <c r="L118" i="10" s="1"/>
  <c r="M118" i="10" s="1"/>
  <c r="N118" i="10" s="1"/>
  <c r="O118" i="10" s="1"/>
  <c r="P118" i="10" s="1"/>
  <c r="Q118" i="10" s="1"/>
  <c r="R118" i="10" s="1"/>
  <c r="S118" i="10" s="1"/>
  <c r="T118" i="10" s="1"/>
  <c r="U118" i="10" s="1"/>
  <c r="V118" i="10" s="1"/>
  <c r="W118" i="10" s="1"/>
  <c r="X118" i="10" s="1"/>
  <c r="Y118" i="10" s="1"/>
  <c r="Z118" i="10" s="1"/>
  <c r="AA118" i="10" s="1"/>
  <c r="AB118" i="10" s="1"/>
  <c r="AC118" i="10" s="1"/>
  <c r="AD118" i="10" s="1"/>
  <c r="AE118" i="10" s="1"/>
  <c r="AF118" i="10" s="1"/>
  <c r="AG118" i="10" s="1"/>
  <c r="AH118" i="10" s="1"/>
  <c r="AI118" i="10" s="1"/>
  <c r="AJ118" i="10" s="1"/>
  <c r="AK118" i="10" s="1"/>
  <c r="AL118" i="10" s="1"/>
  <c r="AM118" i="10" s="1"/>
  <c r="AN118" i="10" s="1"/>
  <c r="AO118" i="10" s="1"/>
  <c r="AP118" i="10" s="1"/>
  <c r="AQ118" i="10" s="1"/>
  <c r="AR118" i="10" s="1"/>
  <c r="AS118" i="10" s="1"/>
  <c r="AT118" i="10" s="1"/>
  <c r="F118" i="10"/>
  <c r="AQ117" i="10"/>
  <c r="AR117" i="10" s="1"/>
  <c r="AS117" i="10" s="1"/>
  <c r="AT117" i="10" s="1"/>
  <c r="G117" i="10"/>
  <c r="H117" i="10" s="1"/>
  <c r="I117" i="10" s="1"/>
  <c r="J117" i="10" s="1"/>
  <c r="K117" i="10" s="1"/>
  <c r="L117" i="10" s="1"/>
  <c r="M117" i="10" s="1"/>
  <c r="N117" i="10" s="1"/>
  <c r="O117" i="10" s="1"/>
  <c r="P117" i="10" s="1"/>
  <c r="Q117" i="10" s="1"/>
  <c r="R117" i="10" s="1"/>
  <c r="S117" i="10" s="1"/>
  <c r="T117" i="10" s="1"/>
  <c r="U117" i="10" s="1"/>
  <c r="V117" i="10" s="1"/>
  <c r="W117" i="10" s="1"/>
  <c r="X117" i="10" s="1"/>
  <c r="Y117" i="10" s="1"/>
  <c r="Z117" i="10" s="1"/>
  <c r="AA117" i="10" s="1"/>
  <c r="AB117" i="10" s="1"/>
  <c r="AC117" i="10" s="1"/>
  <c r="AD117" i="10" s="1"/>
  <c r="AE117" i="10" s="1"/>
  <c r="AF117" i="10" s="1"/>
  <c r="AG117" i="10" s="1"/>
  <c r="AH117" i="10" s="1"/>
  <c r="AI117" i="10" s="1"/>
  <c r="AJ117" i="10" s="1"/>
  <c r="AK117" i="10" s="1"/>
  <c r="AL117" i="10" s="1"/>
  <c r="AM117" i="10" s="1"/>
  <c r="AN117" i="10" s="1"/>
  <c r="AO117" i="10" s="1"/>
  <c r="AP117" i="10" s="1"/>
  <c r="F117" i="10"/>
  <c r="F116" i="10"/>
  <c r="G116" i="10" s="1"/>
  <c r="H116" i="10" s="1"/>
  <c r="I116" i="10" s="1"/>
  <c r="J116" i="10" s="1"/>
  <c r="K116" i="10" s="1"/>
  <c r="L116" i="10" s="1"/>
  <c r="M116" i="10" s="1"/>
  <c r="N116" i="10" s="1"/>
  <c r="O116" i="10" s="1"/>
  <c r="P116" i="10" s="1"/>
  <c r="Q116" i="10" s="1"/>
  <c r="R116" i="10" s="1"/>
  <c r="S116" i="10" s="1"/>
  <c r="T116" i="10" s="1"/>
  <c r="U116" i="10" s="1"/>
  <c r="V116" i="10" s="1"/>
  <c r="W116" i="10" s="1"/>
  <c r="X116" i="10" s="1"/>
  <c r="Y116" i="10" s="1"/>
  <c r="Z116" i="10" s="1"/>
  <c r="AA116" i="10" s="1"/>
  <c r="AB116" i="10" s="1"/>
  <c r="AC116" i="10" s="1"/>
  <c r="AD116" i="10" s="1"/>
  <c r="AE116" i="10" s="1"/>
  <c r="AF116" i="10" s="1"/>
  <c r="AG116" i="10" s="1"/>
  <c r="AH116" i="10" s="1"/>
  <c r="AI116" i="10" s="1"/>
  <c r="AJ116" i="10" s="1"/>
  <c r="AK116" i="10" s="1"/>
  <c r="AL116" i="10" s="1"/>
  <c r="AM116" i="10" s="1"/>
  <c r="AN116" i="10" s="1"/>
  <c r="AO116" i="10" s="1"/>
  <c r="AP116" i="10" s="1"/>
  <c r="AQ116" i="10" s="1"/>
  <c r="AR116" i="10" s="1"/>
  <c r="AS116" i="10" s="1"/>
  <c r="AT116" i="10" s="1"/>
  <c r="F115" i="10"/>
  <c r="G115" i="10" s="1"/>
  <c r="F110" i="10"/>
  <c r="D110" i="10"/>
  <c r="F109" i="10"/>
  <c r="D109" i="10"/>
  <c r="F108" i="10"/>
  <c r="D108" i="10"/>
  <c r="F106" i="10"/>
  <c r="D106" i="10"/>
  <c r="F105" i="10"/>
  <c r="D105" i="10"/>
  <c r="F104" i="10"/>
  <c r="D104" i="10"/>
  <c r="F102" i="10"/>
  <c r="F101" i="10"/>
  <c r="F100" i="10"/>
  <c r="G98" i="10"/>
  <c r="K98" i="10" s="1"/>
  <c r="O98" i="10" s="1"/>
  <c r="S98" i="10" s="1"/>
  <c r="W98" i="10" s="1"/>
  <c r="AA98" i="10" s="1"/>
  <c r="AE98" i="10" s="1"/>
  <c r="AI98" i="10" s="1"/>
  <c r="AM98" i="10" s="1"/>
  <c r="AQ98" i="10" s="1"/>
  <c r="F92" i="10"/>
  <c r="F91" i="10"/>
  <c r="F90" i="10"/>
  <c r="G88" i="10"/>
  <c r="K88" i="10" s="1"/>
  <c r="O88" i="10" s="1"/>
  <c r="S88" i="10" s="1"/>
  <c r="W88" i="10" s="1"/>
  <c r="AA88" i="10" s="1"/>
  <c r="AE88" i="10" s="1"/>
  <c r="AI88" i="10" s="1"/>
  <c r="AM88" i="10" s="1"/>
  <c r="AQ88" i="10" s="1"/>
  <c r="G72" i="10"/>
  <c r="H72" i="10" s="1"/>
  <c r="I72" i="10" s="1"/>
  <c r="J72" i="10" s="1"/>
  <c r="K72" i="10" s="1"/>
  <c r="L72" i="10" s="1"/>
  <c r="M72" i="10" s="1"/>
  <c r="N72" i="10" s="1"/>
  <c r="O72" i="10" s="1"/>
  <c r="P72" i="10" s="1"/>
  <c r="Q72" i="10" s="1"/>
  <c r="R72" i="10" s="1"/>
  <c r="S72" i="10" s="1"/>
  <c r="T72" i="10" s="1"/>
  <c r="U72" i="10" s="1"/>
  <c r="V72" i="10" s="1"/>
  <c r="W72" i="10" s="1"/>
  <c r="X72" i="10" s="1"/>
  <c r="Y72" i="10" s="1"/>
  <c r="Z72" i="10" s="1"/>
  <c r="AA72" i="10" s="1"/>
  <c r="AB72" i="10" s="1"/>
  <c r="AC72" i="10" s="1"/>
  <c r="AD72" i="10" s="1"/>
  <c r="AE72" i="10" s="1"/>
  <c r="AF72" i="10" s="1"/>
  <c r="AG72" i="10" s="1"/>
  <c r="AH72" i="10" s="1"/>
  <c r="AI72" i="10" s="1"/>
  <c r="AJ72" i="10" s="1"/>
  <c r="AK72" i="10" s="1"/>
  <c r="AL72" i="10" s="1"/>
  <c r="AM72" i="10" s="1"/>
  <c r="AN72" i="10" s="1"/>
  <c r="AO72" i="10" s="1"/>
  <c r="AP72" i="10" s="1"/>
  <c r="AQ72" i="10" s="1"/>
  <c r="AR72" i="10" s="1"/>
  <c r="AS72" i="10" s="1"/>
  <c r="AT72" i="10" s="1"/>
  <c r="F72" i="10"/>
  <c r="F71" i="10"/>
  <c r="G71" i="10" s="1"/>
  <c r="H71" i="10" s="1"/>
  <c r="I71" i="10" s="1"/>
  <c r="J71" i="10" s="1"/>
  <c r="K71" i="10" s="1"/>
  <c r="L71" i="10" s="1"/>
  <c r="M71" i="10" s="1"/>
  <c r="N71" i="10" s="1"/>
  <c r="O71" i="10" s="1"/>
  <c r="P71" i="10" s="1"/>
  <c r="Q71" i="10" s="1"/>
  <c r="R71" i="10" s="1"/>
  <c r="S71" i="10" s="1"/>
  <c r="T71" i="10" s="1"/>
  <c r="U71" i="10" s="1"/>
  <c r="V71" i="10" s="1"/>
  <c r="W71" i="10" s="1"/>
  <c r="X71" i="10" s="1"/>
  <c r="Y71" i="10" s="1"/>
  <c r="Z71" i="10" s="1"/>
  <c r="AA71" i="10" s="1"/>
  <c r="AB71" i="10" s="1"/>
  <c r="AC71" i="10" s="1"/>
  <c r="AD71" i="10" s="1"/>
  <c r="AE71" i="10" s="1"/>
  <c r="AF71" i="10" s="1"/>
  <c r="AG71" i="10" s="1"/>
  <c r="AH71" i="10" s="1"/>
  <c r="AI71" i="10" s="1"/>
  <c r="AJ71" i="10" s="1"/>
  <c r="AK71" i="10" s="1"/>
  <c r="AL71" i="10" s="1"/>
  <c r="AM71" i="10" s="1"/>
  <c r="AN71" i="10" s="1"/>
  <c r="AO71" i="10" s="1"/>
  <c r="AP71" i="10" s="1"/>
  <c r="AQ71" i="10" s="1"/>
  <c r="AR71" i="10" s="1"/>
  <c r="AS71" i="10" s="1"/>
  <c r="AT71" i="10" s="1"/>
  <c r="F70" i="10"/>
  <c r="G70" i="10" s="1"/>
  <c r="F66" i="10"/>
  <c r="G66" i="10" s="1"/>
  <c r="H66" i="10" s="1"/>
  <c r="I66" i="10" s="1"/>
  <c r="J66" i="10" s="1"/>
  <c r="K66" i="10" s="1"/>
  <c r="L66" i="10" s="1"/>
  <c r="M66" i="10" s="1"/>
  <c r="N66" i="10" s="1"/>
  <c r="O66" i="10" s="1"/>
  <c r="P66" i="10" s="1"/>
  <c r="Q66" i="10" s="1"/>
  <c r="R66" i="10" s="1"/>
  <c r="S66" i="10" s="1"/>
  <c r="T66" i="10" s="1"/>
  <c r="U66" i="10" s="1"/>
  <c r="V66" i="10" s="1"/>
  <c r="W66" i="10" s="1"/>
  <c r="X66" i="10" s="1"/>
  <c r="Y66" i="10" s="1"/>
  <c r="Z66" i="10" s="1"/>
  <c r="AA66" i="10" s="1"/>
  <c r="AB66" i="10" s="1"/>
  <c r="AC66" i="10" s="1"/>
  <c r="AD66" i="10" s="1"/>
  <c r="AE66" i="10" s="1"/>
  <c r="AF66" i="10" s="1"/>
  <c r="AG66" i="10" s="1"/>
  <c r="AH66" i="10" s="1"/>
  <c r="AI66" i="10" s="1"/>
  <c r="AJ66" i="10" s="1"/>
  <c r="AK66" i="10" s="1"/>
  <c r="AL66" i="10" s="1"/>
  <c r="AM66" i="10" s="1"/>
  <c r="AN66" i="10" s="1"/>
  <c r="AO66" i="10" s="1"/>
  <c r="AP66" i="10" s="1"/>
  <c r="AQ66" i="10" s="1"/>
  <c r="AR66" i="10" s="1"/>
  <c r="AS66" i="10" s="1"/>
  <c r="AT66" i="10" s="1"/>
  <c r="H65" i="10"/>
  <c r="I65" i="10" s="1"/>
  <c r="J65" i="10" s="1"/>
  <c r="K65" i="10" s="1"/>
  <c r="L65" i="10" s="1"/>
  <c r="M65" i="10" s="1"/>
  <c r="N65" i="10" s="1"/>
  <c r="O65" i="10" s="1"/>
  <c r="P65" i="10" s="1"/>
  <c r="Q65" i="10" s="1"/>
  <c r="R65" i="10" s="1"/>
  <c r="S65" i="10" s="1"/>
  <c r="T65" i="10" s="1"/>
  <c r="U65" i="10" s="1"/>
  <c r="V65" i="10" s="1"/>
  <c r="W65" i="10" s="1"/>
  <c r="X65" i="10" s="1"/>
  <c r="Y65" i="10" s="1"/>
  <c r="Z65" i="10" s="1"/>
  <c r="AA65" i="10" s="1"/>
  <c r="AB65" i="10" s="1"/>
  <c r="AC65" i="10" s="1"/>
  <c r="AD65" i="10" s="1"/>
  <c r="AE65" i="10" s="1"/>
  <c r="AF65" i="10" s="1"/>
  <c r="AG65" i="10" s="1"/>
  <c r="AH65" i="10" s="1"/>
  <c r="AI65" i="10" s="1"/>
  <c r="AJ65" i="10" s="1"/>
  <c r="AK65" i="10" s="1"/>
  <c r="AL65" i="10" s="1"/>
  <c r="AM65" i="10" s="1"/>
  <c r="AN65" i="10" s="1"/>
  <c r="AO65" i="10" s="1"/>
  <c r="AP65" i="10" s="1"/>
  <c r="AQ65" i="10" s="1"/>
  <c r="AR65" i="10" s="1"/>
  <c r="AS65" i="10" s="1"/>
  <c r="AT65" i="10" s="1"/>
  <c r="G65" i="10"/>
  <c r="F65" i="10"/>
  <c r="F64" i="10"/>
  <c r="G64" i="10" s="1"/>
  <c r="D58" i="10"/>
  <c r="D57" i="10"/>
  <c r="D56" i="10"/>
  <c r="D55" i="10"/>
  <c r="D54" i="10"/>
  <c r="N50" i="10"/>
  <c r="O50" i="10" s="1"/>
  <c r="P50" i="10" s="1"/>
  <c r="Q50" i="10" s="1"/>
  <c r="R50" i="10" s="1"/>
  <c r="S50" i="10" s="1"/>
  <c r="T50" i="10" s="1"/>
  <c r="U50" i="10" s="1"/>
  <c r="V50" i="10" s="1"/>
  <c r="W50" i="10" s="1"/>
  <c r="X50" i="10" s="1"/>
  <c r="Y50" i="10" s="1"/>
  <c r="Z50" i="10" s="1"/>
  <c r="AA50" i="10" s="1"/>
  <c r="AB50" i="10" s="1"/>
  <c r="AC50" i="10" s="1"/>
  <c r="AD50" i="10" s="1"/>
  <c r="AE50" i="10" s="1"/>
  <c r="AF50" i="10" s="1"/>
  <c r="AG50" i="10" s="1"/>
  <c r="AH50" i="10" s="1"/>
  <c r="AI50" i="10" s="1"/>
  <c r="AJ50" i="10" s="1"/>
  <c r="AK50" i="10" s="1"/>
  <c r="AL50" i="10" s="1"/>
  <c r="AM50" i="10" s="1"/>
  <c r="AN50" i="10" s="1"/>
  <c r="AO50" i="10" s="1"/>
  <c r="AP50" i="10" s="1"/>
  <c r="AQ50" i="10" s="1"/>
  <c r="AR50" i="10" s="1"/>
  <c r="AS50" i="10" s="1"/>
  <c r="AT50" i="10" s="1"/>
  <c r="G50" i="10"/>
  <c r="H50" i="10" s="1"/>
  <c r="I50" i="10" s="1"/>
  <c r="J50" i="10" s="1"/>
  <c r="K50" i="10" s="1"/>
  <c r="L50" i="10" s="1"/>
  <c r="M50" i="10" s="1"/>
  <c r="F50" i="10"/>
  <c r="D50" i="10"/>
  <c r="H49" i="10"/>
  <c r="I49" i="10" s="1"/>
  <c r="J49" i="10" s="1"/>
  <c r="K49" i="10" s="1"/>
  <c r="L49" i="10" s="1"/>
  <c r="M49" i="10" s="1"/>
  <c r="N49" i="10" s="1"/>
  <c r="O49" i="10" s="1"/>
  <c r="P49" i="10" s="1"/>
  <c r="Q49" i="10" s="1"/>
  <c r="R49" i="10" s="1"/>
  <c r="S49" i="10" s="1"/>
  <c r="T49" i="10" s="1"/>
  <c r="U49" i="10" s="1"/>
  <c r="V49" i="10" s="1"/>
  <c r="W49" i="10" s="1"/>
  <c r="X49" i="10" s="1"/>
  <c r="Y49" i="10" s="1"/>
  <c r="Z49" i="10" s="1"/>
  <c r="AA49" i="10" s="1"/>
  <c r="AB49" i="10" s="1"/>
  <c r="AC49" i="10" s="1"/>
  <c r="AD49" i="10" s="1"/>
  <c r="AE49" i="10" s="1"/>
  <c r="AF49" i="10" s="1"/>
  <c r="AG49" i="10" s="1"/>
  <c r="AH49" i="10" s="1"/>
  <c r="AI49" i="10" s="1"/>
  <c r="AJ49" i="10" s="1"/>
  <c r="AK49" i="10" s="1"/>
  <c r="AL49" i="10" s="1"/>
  <c r="AM49" i="10" s="1"/>
  <c r="AN49" i="10" s="1"/>
  <c r="AO49" i="10" s="1"/>
  <c r="AP49" i="10" s="1"/>
  <c r="AQ49" i="10" s="1"/>
  <c r="AR49" i="10" s="1"/>
  <c r="AS49" i="10" s="1"/>
  <c r="AT49" i="10" s="1"/>
  <c r="G49" i="10"/>
  <c r="F49" i="10"/>
  <c r="D49" i="10"/>
  <c r="N48" i="10"/>
  <c r="O48" i="10" s="1"/>
  <c r="P48" i="10" s="1"/>
  <c r="Q48" i="10" s="1"/>
  <c r="R48" i="10" s="1"/>
  <c r="S48" i="10" s="1"/>
  <c r="T48" i="10" s="1"/>
  <c r="U48" i="10" s="1"/>
  <c r="V48" i="10" s="1"/>
  <c r="W48" i="10" s="1"/>
  <c r="X48" i="10" s="1"/>
  <c r="Y48" i="10" s="1"/>
  <c r="Z48" i="10" s="1"/>
  <c r="AA48" i="10" s="1"/>
  <c r="AB48" i="10" s="1"/>
  <c r="AC48" i="10" s="1"/>
  <c r="AD48" i="10" s="1"/>
  <c r="AE48" i="10" s="1"/>
  <c r="AF48" i="10" s="1"/>
  <c r="AG48" i="10" s="1"/>
  <c r="AH48" i="10" s="1"/>
  <c r="AI48" i="10" s="1"/>
  <c r="AJ48" i="10" s="1"/>
  <c r="AK48" i="10" s="1"/>
  <c r="AL48" i="10" s="1"/>
  <c r="AM48" i="10" s="1"/>
  <c r="AN48" i="10" s="1"/>
  <c r="AO48" i="10" s="1"/>
  <c r="AP48" i="10" s="1"/>
  <c r="AQ48" i="10" s="1"/>
  <c r="AR48" i="10" s="1"/>
  <c r="AS48" i="10" s="1"/>
  <c r="AT48" i="10" s="1"/>
  <c r="G48" i="10"/>
  <c r="H48" i="10" s="1"/>
  <c r="I48" i="10" s="1"/>
  <c r="J48" i="10" s="1"/>
  <c r="K48" i="10" s="1"/>
  <c r="L48" i="10" s="1"/>
  <c r="M48" i="10" s="1"/>
  <c r="F48" i="10"/>
  <c r="D48" i="10"/>
  <c r="F47" i="10"/>
  <c r="G47" i="10" s="1"/>
  <c r="H47" i="10" s="1"/>
  <c r="I47" i="10" s="1"/>
  <c r="J47" i="10" s="1"/>
  <c r="K47" i="10" s="1"/>
  <c r="L47" i="10" s="1"/>
  <c r="M47" i="10" s="1"/>
  <c r="N47" i="10" s="1"/>
  <c r="O47" i="10" s="1"/>
  <c r="P47" i="10" s="1"/>
  <c r="Q47" i="10" s="1"/>
  <c r="R47" i="10" s="1"/>
  <c r="S47" i="10" s="1"/>
  <c r="T47" i="10" s="1"/>
  <c r="U47" i="10" s="1"/>
  <c r="V47" i="10" s="1"/>
  <c r="W47" i="10" s="1"/>
  <c r="X47" i="10" s="1"/>
  <c r="Y47" i="10" s="1"/>
  <c r="Z47" i="10" s="1"/>
  <c r="AA47" i="10" s="1"/>
  <c r="AB47" i="10" s="1"/>
  <c r="AC47" i="10" s="1"/>
  <c r="AD47" i="10" s="1"/>
  <c r="AE47" i="10" s="1"/>
  <c r="AF47" i="10" s="1"/>
  <c r="AG47" i="10" s="1"/>
  <c r="AH47" i="10" s="1"/>
  <c r="AI47" i="10" s="1"/>
  <c r="AJ47" i="10" s="1"/>
  <c r="AK47" i="10" s="1"/>
  <c r="AL47" i="10" s="1"/>
  <c r="AM47" i="10" s="1"/>
  <c r="AN47" i="10" s="1"/>
  <c r="AO47" i="10" s="1"/>
  <c r="AP47" i="10" s="1"/>
  <c r="AQ47" i="10" s="1"/>
  <c r="AR47" i="10" s="1"/>
  <c r="AS47" i="10" s="1"/>
  <c r="AT47" i="10" s="1"/>
  <c r="D47" i="10"/>
  <c r="G46" i="10"/>
  <c r="G51" i="10" s="1"/>
  <c r="F46" i="10"/>
  <c r="D46" i="10"/>
  <c r="D42" i="10"/>
  <c r="D41" i="10"/>
  <c r="D40" i="10"/>
  <c r="D39" i="10"/>
  <c r="D38" i="10"/>
  <c r="F34" i="10"/>
  <c r="D34" i="10"/>
  <c r="F33" i="10"/>
  <c r="D33" i="10"/>
  <c r="F32" i="10"/>
  <c r="D32" i="10"/>
  <c r="F31" i="10"/>
  <c r="D31" i="10"/>
  <c r="F30" i="10"/>
  <c r="D30" i="10"/>
  <c r="F26" i="10"/>
  <c r="D26" i="10"/>
  <c r="F25" i="10"/>
  <c r="D25" i="10"/>
  <c r="F24" i="10"/>
  <c r="D24" i="10"/>
  <c r="F23" i="10"/>
  <c r="D23" i="10"/>
  <c r="F22" i="10"/>
  <c r="D22" i="10"/>
  <c r="G20" i="10"/>
  <c r="K20" i="10" s="1"/>
  <c r="O20" i="10" s="1"/>
  <c r="S20" i="10" s="1"/>
  <c r="W20" i="10" s="1"/>
  <c r="AA20" i="10" s="1"/>
  <c r="AE20" i="10" s="1"/>
  <c r="AI20" i="10" s="1"/>
  <c r="AM20" i="10" s="1"/>
  <c r="AQ20" i="10" s="1"/>
  <c r="H14" i="10"/>
  <c r="I14" i="10" s="1"/>
  <c r="J14" i="10" s="1"/>
  <c r="K14" i="10" s="1"/>
  <c r="L14" i="10" s="1"/>
  <c r="M14" i="10" s="1"/>
  <c r="N14" i="10" s="1"/>
  <c r="O14" i="10" s="1"/>
  <c r="P14" i="10" s="1"/>
  <c r="Q14" i="10" s="1"/>
  <c r="R14" i="10" s="1"/>
  <c r="S14" i="10" s="1"/>
  <c r="T14" i="10" s="1"/>
  <c r="U14" i="10" s="1"/>
  <c r="V14" i="10" s="1"/>
  <c r="W14" i="10" s="1"/>
  <c r="X14" i="10" s="1"/>
  <c r="Y14" i="10" s="1"/>
  <c r="Z14" i="10" s="1"/>
  <c r="AA14" i="10" s="1"/>
  <c r="AB14" i="10" s="1"/>
  <c r="AC14" i="10" s="1"/>
  <c r="AD14" i="10" s="1"/>
  <c r="AE14" i="10" s="1"/>
  <c r="AF14" i="10" s="1"/>
  <c r="AG14" i="10" s="1"/>
  <c r="AH14" i="10" s="1"/>
  <c r="AI14" i="10" s="1"/>
  <c r="AJ14" i="10" s="1"/>
  <c r="AK14" i="10" s="1"/>
  <c r="AL14" i="10" s="1"/>
  <c r="AM14" i="10" s="1"/>
  <c r="AN14" i="10" s="1"/>
  <c r="AO14" i="10" s="1"/>
  <c r="AP14" i="10" s="1"/>
  <c r="AQ14" i="10" s="1"/>
  <c r="AR14" i="10" s="1"/>
  <c r="AS14" i="10" s="1"/>
  <c r="AT14" i="10" s="1"/>
  <c r="G14" i="10"/>
  <c r="G13" i="10"/>
  <c r="H13" i="10" s="1"/>
  <c r="I13" i="10" s="1"/>
  <c r="J13" i="10" s="1"/>
  <c r="K13" i="10" s="1"/>
  <c r="L13" i="10" s="1"/>
  <c r="M13" i="10" s="1"/>
  <c r="N13" i="10" s="1"/>
  <c r="O13" i="10" s="1"/>
  <c r="P13" i="10" s="1"/>
  <c r="Q13" i="10" s="1"/>
  <c r="R13" i="10" s="1"/>
  <c r="S13" i="10" s="1"/>
  <c r="T13" i="10" s="1"/>
  <c r="U13" i="10" s="1"/>
  <c r="V13" i="10" s="1"/>
  <c r="W13" i="10" s="1"/>
  <c r="X13" i="10" s="1"/>
  <c r="Y13" i="10" s="1"/>
  <c r="Z13" i="10" s="1"/>
  <c r="AA13" i="10" s="1"/>
  <c r="AB13" i="10" s="1"/>
  <c r="AC13" i="10" s="1"/>
  <c r="AD13" i="10" s="1"/>
  <c r="AE13" i="10" s="1"/>
  <c r="AF13" i="10" s="1"/>
  <c r="AG13" i="10" s="1"/>
  <c r="AH13" i="10" s="1"/>
  <c r="AI13" i="10" s="1"/>
  <c r="AJ13" i="10" s="1"/>
  <c r="AK13" i="10" s="1"/>
  <c r="AL13" i="10" s="1"/>
  <c r="AM13" i="10" s="1"/>
  <c r="AN13" i="10" s="1"/>
  <c r="AO13" i="10" s="1"/>
  <c r="AP13" i="10" s="1"/>
  <c r="AQ13" i="10" s="1"/>
  <c r="AR13" i="10" s="1"/>
  <c r="AS13" i="10" s="1"/>
  <c r="AT13" i="10" s="1"/>
  <c r="G12" i="10"/>
  <c r="H12" i="10" s="1"/>
  <c r="I12" i="10" s="1"/>
  <c r="J12" i="10" s="1"/>
  <c r="K12" i="10" s="1"/>
  <c r="L12" i="10" s="1"/>
  <c r="M12" i="10" s="1"/>
  <c r="N12" i="10" s="1"/>
  <c r="O12" i="10" s="1"/>
  <c r="P12" i="10" s="1"/>
  <c r="Q12" i="10" s="1"/>
  <c r="R12" i="10" s="1"/>
  <c r="S12" i="10" s="1"/>
  <c r="T12" i="10" s="1"/>
  <c r="U12" i="10" s="1"/>
  <c r="V12" i="10" s="1"/>
  <c r="W12" i="10" s="1"/>
  <c r="X12" i="10" s="1"/>
  <c r="Y12" i="10" s="1"/>
  <c r="Z12" i="10" s="1"/>
  <c r="AA12" i="10" s="1"/>
  <c r="AB12" i="10" s="1"/>
  <c r="AC12" i="10" s="1"/>
  <c r="AD12" i="10" s="1"/>
  <c r="AE12" i="10" s="1"/>
  <c r="AF12" i="10" s="1"/>
  <c r="AG12" i="10" s="1"/>
  <c r="AH12" i="10" s="1"/>
  <c r="AI12" i="10" s="1"/>
  <c r="AJ12" i="10" s="1"/>
  <c r="AK12" i="10" s="1"/>
  <c r="AL12" i="10" s="1"/>
  <c r="AM12" i="10" s="1"/>
  <c r="AN12" i="10" s="1"/>
  <c r="AO12" i="10" s="1"/>
  <c r="AP12" i="10" s="1"/>
  <c r="AQ12" i="10" s="1"/>
  <c r="AR12" i="10" s="1"/>
  <c r="AS12" i="10" s="1"/>
  <c r="AT12" i="10" s="1"/>
  <c r="H11" i="10"/>
  <c r="I11" i="10" s="1"/>
  <c r="J11" i="10" s="1"/>
  <c r="K11" i="10" s="1"/>
  <c r="L11" i="10" s="1"/>
  <c r="M11" i="10" s="1"/>
  <c r="N11" i="10" s="1"/>
  <c r="O11" i="10" s="1"/>
  <c r="P11" i="10" s="1"/>
  <c r="Q11" i="10" s="1"/>
  <c r="R11" i="10" s="1"/>
  <c r="S11" i="10" s="1"/>
  <c r="T11" i="10" s="1"/>
  <c r="U11" i="10" s="1"/>
  <c r="V11" i="10" s="1"/>
  <c r="W11" i="10" s="1"/>
  <c r="X11" i="10" s="1"/>
  <c r="Y11" i="10" s="1"/>
  <c r="Z11" i="10" s="1"/>
  <c r="AA11" i="10" s="1"/>
  <c r="AB11" i="10" s="1"/>
  <c r="AC11" i="10" s="1"/>
  <c r="AD11" i="10" s="1"/>
  <c r="AE11" i="10" s="1"/>
  <c r="AF11" i="10" s="1"/>
  <c r="AG11" i="10" s="1"/>
  <c r="AH11" i="10" s="1"/>
  <c r="AI11" i="10" s="1"/>
  <c r="AJ11" i="10" s="1"/>
  <c r="AK11" i="10" s="1"/>
  <c r="AL11" i="10" s="1"/>
  <c r="AM11" i="10" s="1"/>
  <c r="AN11" i="10" s="1"/>
  <c r="AO11" i="10" s="1"/>
  <c r="AP11" i="10" s="1"/>
  <c r="AQ11" i="10" s="1"/>
  <c r="AR11" i="10" s="1"/>
  <c r="AS11" i="10" s="1"/>
  <c r="AT11" i="10" s="1"/>
  <c r="G11" i="10"/>
  <c r="G10" i="10"/>
  <c r="G15" i="10" s="1"/>
  <c r="G8" i="10"/>
  <c r="K8" i="10" s="1"/>
  <c r="O8" i="10" s="1"/>
  <c r="S8" i="10" s="1"/>
  <c r="W8" i="10" s="1"/>
  <c r="AA8" i="10" s="1"/>
  <c r="AE8" i="10" s="1"/>
  <c r="AI8" i="10" s="1"/>
  <c r="AM8" i="10" s="1"/>
  <c r="AQ8" i="10" s="1"/>
  <c r="C3" i="10"/>
  <c r="I644" i="9"/>
  <c r="G644" i="9"/>
  <c r="I643" i="9"/>
  <c r="H644" i="9" s="1"/>
  <c r="G643" i="9"/>
  <c r="I642" i="9"/>
  <c r="H643" i="9" s="1"/>
  <c r="H642" i="9"/>
  <c r="G642" i="9"/>
  <c r="F642" i="9"/>
  <c r="I641" i="9"/>
  <c r="G641" i="9"/>
  <c r="F641" i="9"/>
  <c r="I640" i="9"/>
  <c r="H641" i="9" s="1"/>
  <c r="H640" i="9"/>
  <c r="G640" i="9"/>
  <c r="F640" i="9"/>
  <c r="I639" i="9"/>
  <c r="G639" i="9"/>
  <c r="I638" i="9"/>
  <c r="H639" i="9" s="1"/>
  <c r="G638" i="9"/>
  <c r="F638" i="9"/>
  <c r="I637" i="9"/>
  <c r="H638" i="9" s="1"/>
  <c r="H637" i="9"/>
  <c r="J637" i="9" s="1"/>
  <c r="G637" i="9"/>
  <c r="F637" i="9"/>
  <c r="H116" i="9"/>
  <c r="I116" i="9" s="1"/>
  <c r="J116" i="9" s="1"/>
  <c r="K116" i="9" s="1"/>
  <c r="L116" i="9" s="1"/>
  <c r="M116" i="9" s="1"/>
  <c r="N116" i="9" s="1"/>
  <c r="O116" i="9" s="1"/>
  <c r="P116" i="9" s="1"/>
  <c r="AR109" i="9"/>
  <c r="AQ83" i="11" s="1"/>
  <c r="AQ109" i="9"/>
  <c r="AP83" i="11" s="1"/>
  <c r="AP109" i="9"/>
  <c r="AO83" i="11" s="1"/>
  <c r="AO109" i="9"/>
  <c r="AN83" i="11" s="1"/>
  <c r="AN109" i="9"/>
  <c r="AM83" i="11" s="1"/>
  <c r="AM109" i="9"/>
  <c r="AL83" i="11" s="1"/>
  <c r="AL109" i="9"/>
  <c r="AK83" i="11" s="1"/>
  <c r="AK109" i="9"/>
  <c r="AJ83" i="11" s="1"/>
  <c r="AJ109" i="9"/>
  <c r="AI83" i="11" s="1"/>
  <c r="AI109" i="9"/>
  <c r="AH83" i="11" s="1"/>
  <c r="AH109" i="9"/>
  <c r="AG83" i="11" s="1"/>
  <c r="AG109" i="9"/>
  <c r="AF83" i="11" s="1"/>
  <c r="AF109" i="9"/>
  <c r="AE83" i="11" s="1"/>
  <c r="AE109" i="9"/>
  <c r="AD83" i="11" s="1"/>
  <c r="AD109" i="9"/>
  <c r="AC83" i="11" s="1"/>
  <c r="AC109" i="9"/>
  <c r="AB83" i="11" s="1"/>
  <c r="AB109" i="9"/>
  <c r="AA83" i="11" s="1"/>
  <c r="Z109" i="9"/>
  <c r="Y83" i="11" s="1"/>
  <c r="Y109" i="9"/>
  <c r="X83" i="11" s="1"/>
  <c r="X109" i="9"/>
  <c r="W83" i="11" s="1"/>
  <c r="W109" i="9"/>
  <c r="V83" i="11" s="1"/>
  <c r="V109" i="9"/>
  <c r="U83" i="11" s="1"/>
  <c r="U109" i="9"/>
  <c r="T83" i="11" s="1"/>
  <c r="T109" i="9"/>
  <c r="S83" i="11" s="1"/>
  <c r="S109" i="9"/>
  <c r="R83" i="11" s="1"/>
  <c r="R109" i="9"/>
  <c r="Q83" i="11" s="1"/>
  <c r="Q109" i="9"/>
  <c r="P83" i="11" s="1"/>
  <c r="P109" i="9"/>
  <c r="O83" i="11" s="1"/>
  <c r="O109" i="9"/>
  <c r="N83" i="11" s="1"/>
  <c r="N109" i="9"/>
  <c r="M83" i="11" s="1"/>
  <c r="M109" i="9"/>
  <c r="L83" i="11" s="1"/>
  <c r="L109" i="9"/>
  <c r="K83" i="11" s="1"/>
  <c r="K109" i="9"/>
  <c r="J83" i="11" s="1"/>
  <c r="J109" i="9"/>
  <c r="I83" i="11" s="1"/>
  <c r="I109" i="9"/>
  <c r="H83" i="11" s="1"/>
  <c r="H109" i="9"/>
  <c r="G83" i="11" s="1"/>
  <c r="AS108" i="9"/>
  <c r="AT108" i="9" s="1"/>
  <c r="AA108" i="9"/>
  <c r="G108" i="9"/>
  <c r="AS107" i="9"/>
  <c r="AT107" i="9" s="1"/>
  <c r="AA107" i="9"/>
  <c r="G107" i="9"/>
  <c r="AT106" i="9"/>
  <c r="AS106" i="9"/>
  <c r="AA106" i="9"/>
  <c r="G106" i="9"/>
  <c r="AS105" i="9"/>
  <c r="AT105" i="9" s="1"/>
  <c r="AA105" i="9"/>
  <c r="G105" i="9"/>
  <c r="AS104" i="9"/>
  <c r="AT104" i="9" s="1"/>
  <c r="AA104" i="9"/>
  <c r="G104" i="9"/>
  <c r="AT103" i="9"/>
  <c r="AS103" i="9"/>
  <c r="AS109" i="9" s="1"/>
  <c r="AR83" i="11" s="1"/>
  <c r="AA103" i="9"/>
  <c r="AA109" i="9" s="1"/>
  <c r="Z83" i="11" s="1"/>
  <c r="G103" i="9"/>
  <c r="G109" i="9" s="1"/>
  <c r="F83" i="11" s="1"/>
  <c r="G101" i="9"/>
  <c r="K101" i="9" s="1"/>
  <c r="O101" i="9" s="1"/>
  <c r="S101" i="9" s="1"/>
  <c r="W101" i="9" s="1"/>
  <c r="AA101" i="9" s="1"/>
  <c r="AE101" i="9" s="1"/>
  <c r="AI101" i="9" s="1"/>
  <c r="AM101" i="9" s="1"/>
  <c r="AQ101" i="9" s="1"/>
  <c r="F89" i="9"/>
  <c r="G89" i="9" s="1"/>
  <c r="D73" i="9"/>
  <c r="D70" i="9"/>
  <c r="D69" i="9"/>
  <c r="D68" i="9"/>
  <c r="D67" i="9"/>
  <c r="D64" i="9"/>
  <c r="D63" i="9"/>
  <c r="D62" i="9"/>
  <c r="D61" i="9"/>
  <c r="D58" i="9"/>
  <c r="D57" i="9"/>
  <c r="D56" i="9"/>
  <c r="D55" i="9"/>
  <c r="F54" i="9"/>
  <c r="J54" i="9" s="1"/>
  <c r="N54" i="9" s="1"/>
  <c r="R54" i="9" s="1"/>
  <c r="V54" i="9" s="1"/>
  <c r="Z54" i="9" s="1"/>
  <c r="AD54" i="9" s="1"/>
  <c r="AH54" i="9" s="1"/>
  <c r="AL54" i="9" s="1"/>
  <c r="AP54" i="9" s="1"/>
  <c r="D50" i="9"/>
  <c r="D84" i="9" s="1"/>
  <c r="D49" i="9"/>
  <c r="D83" i="9" s="1"/>
  <c r="D48" i="9"/>
  <c r="D82" i="9" s="1"/>
  <c r="D47" i="9"/>
  <c r="D81" i="9" s="1"/>
  <c r="F20" i="9"/>
  <c r="J20" i="9" s="1"/>
  <c r="N20" i="9" s="1"/>
  <c r="R20" i="9" s="1"/>
  <c r="V20" i="9" s="1"/>
  <c r="Z20" i="9" s="1"/>
  <c r="AD20" i="9" s="1"/>
  <c r="AH20" i="9" s="1"/>
  <c r="AL20" i="9" s="1"/>
  <c r="AP20" i="9" s="1"/>
  <c r="F16" i="9"/>
  <c r="F15" i="9"/>
  <c r="F13" i="9"/>
  <c r="J13" i="9" s="1"/>
  <c r="N13" i="9" s="1"/>
  <c r="R13" i="9" s="1"/>
  <c r="V13" i="9" s="1"/>
  <c r="Z13" i="9" s="1"/>
  <c r="AD13" i="9" s="1"/>
  <c r="AH13" i="9" s="1"/>
  <c r="AL13" i="9" s="1"/>
  <c r="AP13" i="9" s="1"/>
  <c r="C3" i="9"/>
  <c r="I645" i="8"/>
  <c r="H645" i="8"/>
  <c r="G645" i="8"/>
  <c r="F645" i="8"/>
  <c r="I644" i="8"/>
  <c r="G644" i="8"/>
  <c r="I643" i="8"/>
  <c r="H644" i="8" s="1"/>
  <c r="G643" i="8"/>
  <c r="I642" i="8"/>
  <c r="H643" i="8" s="1"/>
  <c r="H642" i="8"/>
  <c r="G642" i="8"/>
  <c r="I641" i="8"/>
  <c r="F642" i="8" s="1"/>
  <c r="G641" i="8"/>
  <c r="I640" i="8"/>
  <c r="H641" i="8" s="1"/>
  <c r="H640" i="8"/>
  <c r="G640" i="8"/>
  <c r="F640" i="8"/>
  <c r="I639" i="8"/>
  <c r="G639" i="8"/>
  <c r="J638" i="8"/>
  <c r="I638" i="8"/>
  <c r="H639" i="8" s="1"/>
  <c r="H638" i="8"/>
  <c r="G638" i="8"/>
  <c r="F638" i="8"/>
  <c r="I116" i="8"/>
  <c r="J116" i="8" s="1"/>
  <c r="K116" i="8" s="1"/>
  <c r="L116" i="8" s="1"/>
  <c r="M116" i="8" s="1"/>
  <c r="N116" i="8" s="1"/>
  <c r="O116" i="8" s="1"/>
  <c r="P116" i="8" s="1"/>
  <c r="H116" i="8"/>
  <c r="AR109" i="8"/>
  <c r="AQ82" i="11" s="1"/>
  <c r="AQ109" i="8"/>
  <c r="AP82" i="11" s="1"/>
  <c r="AP109" i="8"/>
  <c r="AO82" i="11" s="1"/>
  <c r="AO109" i="8"/>
  <c r="AN82" i="11" s="1"/>
  <c r="AN109" i="8"/>
  <c r="AM82" i="11" s="1"/>
  <c r="AM109" i="8"/>
  <c r="AL82" i="11" s="1"/>
  <c r="AL109" i="8"/>
  <c r="AK82" i="11" s="1"/>
  <c r="AK109" i="8"/>
  <c r="AJ82" i="11" s="1"/>
  <c r="AJ109" i="8"/>
  <c r="AI82" i="11" s="1"/>
  <c r="AI109" i="8"/>
  <c r="AH82" i="11" s="1"/>
  <c r="AH109" i="8"/>
  <c r="AG82" i="11" s="1"/>
  <c r="AG109" i="8"/>
  <c r="AF82" i="11" s="1"/>
  <c r="AF109" i="8"/>
  <c r="AE82" i="11" s="1"/>
  <c r="AE109" i="8"/>
  <c r="AD82" i="11" s="1"/>
  <c r="AD109" i="8"/>
  <c r="AC82" i="11" s="1"/>
  <c r="AC109" i="8"/>
  <c r="AB82" i="11" s="1"/>
  <c r="AB109" i="8"/>
  <c r="AA82" i="11" s="1"/>
  <c r="Z109" i="8"/>
  <c r="Y82" i="11" s="1"/>
  <c r="Y109" i="8"/>
  <c r="X82" i="11" s="1"/>
  <c r="X109" i="8"/>
  <c r="W82" i="11" s="1"/>
  <c r="W109" i="8"/>
  <c r="V82" i="11" s="1"/>
  <c r="V109" i="8"/>
  <c r="U82" i="11" s="1"/>
  <c r="U109" i="8"/>
  <c r="T82" i="11" s="1"/>
  <c r="T109" i="8"/>
  <c r="S82" i="11" s="1"/>
  <c r="S109" i="8"/>
  <c r="R82" i="11" s="1"/>
  <c r="R109" i="8"/>
  <c r="Q82" i="11" s="1"/>
  <c r="Q109" i="8"/>
  <c r="P82" i="11" s="1"/>
  <c r="P109" i="8"/>
  <c r="O82" i="11" s="1"/>
  <c r="O109" i="8"/>
  <c r="N82" i="11" s="1"/>
  <c r="N109" i="8"/>
  <c r="M82" i="11" s="1"/>
  <c r="M109" i="8"/>
  <c r="L82" i="11" s="1"/>
  <c r="L109" i="8"/>
  <c r="K82" i="11" s="1"/>
  <c r="K109" i="8"/>
  <c r="J82" i="11" s="1"/>
  <c r="J109" i="8"/>
  <c r="I82" i="11" s="1"/>
  <c r="I109" i="8"/>
  <c r="H82" i="11" s="1"/>
  <c r="H109" i="8"/>
  <c r="G82" i="11" s="1"/>
  <c r="AT108" i="8"/>
  <c r="AS108" i="8"/>
  <c r="AA108" i="8"/>
  <c r="G108" i="8"/>
  <c r="AS107" i="8"/>
  <c r="AT107" i="8" s="1"/>
  <c r="AA107" i="8"/>
  <c r="G107" i="8"/>
  <c r="AS106" i="8"/>
  <c r="AT106" i="8" s="1"/>
  <c r="AA106" i="8"/>
  <c r="G106" i="8"/>
  <c r="AT105" i="8"/>
  <c r="AS105" i="8"/>
  <c r="AA105" i="8"/>
  <c r="G105" i="8"/>
  <c r="AS104" i="8"/>
  <c r="AT104" i="8" s="1"/>
  <c r="AA104" i="8"/>
  <c r="AA109" i="8" s="1"/>
  <c r="Z82" i="11" s="1"/>
  <c r="G104" i="8"/>
  <c r="AS103" i="8"/>
  <c r="AT103" i="8" s="1"/>
  <c r="AT109" i="8" s="1"/>
  <c r="AS82" i="11" s="1"/>
  <c r="AA103" i="8"/>
  <c r="G103" i="8"/>
  <c r="G109" i="8" s="1"/>
  <c r="F82" i="11" s="1"/>
  <c r="G101" i="8"/>
  <c r="K101" i="8" s="1"/>
  <c r="O101" i="8" s="1"/>
  <c r="S101" i="8" s="1"/>
  <c r="W101" i="8" s="1"/>
  <c r="AA101" i="8" s="1"/>
  <c r="AE101" i="8" s="1"/>
  <c r="AI101" i="8" s="1"/>
  <c r="AM101" i="8" s="1"/>
  <c r="AQ101" i="8" s="1"/>
  <c r="F89" i="8"/>
  <c r="D73" i="8"/>
  <c r="D70" i="8"/>
  <c r="D69" i="8"/>
  <c r="D68" i="8"/>
  <c r="D67" i="8"/>
  <c r="D64" i="8"/>
  <c r="D63" i="8"/>
  <c r="D62" i="8"/>
  <c r="D61" i="8"/>
  <c r="D58" i="8"/>
  <c r="D57" i="8"/>
  <c r="D56" i="8"/>
  <c r="D55" i="8"/>
  <c r="F54" i="8"/>
  <c r="J54" i="8" s="1"/>
  <c r="N54" i="8" s="1"/>
  <c r="R54" i="8" s="1"/>
  <c r="V54" i="8" s="1"/>
  <c r="Z54" i="8" s="1"/>
  <c r="AD54" i="8" s="1"/>
  <c r="AH54" i="8" s="1"/>
  <c r="AL54" i="8" s="1"/>
  <c r="AP54" i="8" s="1"/>
  <c r="D50" i="8"/>
  <c r="D84" i="8" s="1"/>
  <c r="D49" i="8"/>
  <c r="D83" i="8" s="1"/>
  <c r="D48" i="8"/>
  <c r="D82" i="8" s="1"/>
  <c r="D47" i="8"/>
  <c r="D81" i="8" s="1"/>
  <c r="F20" i="8"/>
  <c r="J20" i="8" s="1"/>
  <c r="N20" i="8" s="1"/>
  <c r="R20" i="8" s="1"/>
  <c r="V20" i="8" s="1"/>
  <c r="Z20" i="8" s="1"/>
  <c r="AD20" i="8" s="1"/>
  <c r="AH20" i="8" s="1"/>
  <c r="AL20" i="8" s="1"/>
  <c r="AP20" i="8" s="1"/>
  <c r="F17" i="8"/>
  <c r="F16" i="8"/>
  <c r="F15" i="8"/>
  <c r="F40" i="8" s="1"/>
  <c r="F13" i="8"/>
  <c r="J13" i="8" s="1"/>
  <c r="N13" i="8" s="1"/>
  <c r="R13" i="8" s="1"/>
  <c r="V13" i="8" s="1"/>
  <c r="Z13" i="8" s="1"/>
  <c r="AD13" i="8" s="1"/>
  <c r="AH13" i="8" s="1"/>
  <c r="AL13" i="8" s="1"/>
  <c r="AP13" i="8" s="1"/>
  <c r="C3" i="8"/>
  <c r="I643" i="7"/>
  <c r="G643" i="7"/>
  <c r="I642" i="7"/>
  <c r="H643" i="7" s="1"/>
  <c r="G642" i="7"/>
  <c r="I641" i="7"/>
  <c r="H642" i="7" s="1"/>
  <c r="H641" i="7"/>
  <c r="G641" i="7"/>
  <c r="I640" i="7"/>
  <c r="F641" i="7" s="1"/>
  <c r="G640" i="7"/>
  <c r="F640" i="7"/>
  <c r="I639" i="7"/>
  <c r="H640" i="7" s="1"/>
  <c r="H639" i="7"/>
  <c r="G639" i="7"/>
  <c r="F639" i="7"/>
  <c r="I638" i="7"/>
  <c r="G638" i="7"/>
  <c r="I637" i="7"/>
  <c r="H638" i="7" s="1"/>
  <c r="G637" i="7"/>
  <c r="J636" i="7"/>
  <c r="I636" i="7"/>
  <c r="H637" i="7" s="1"/>
  <c r="H636" i="7"/>
  <c r="G636" i="7"/>
  <c r="F636" i="7"/>
  <c r="H116" i="7"/>
  <c r="I116" i="7" s="1"/>
  <c r="J116" i="7" s="1"/>
  <c r="K116" i="7" s="1"/>
  <c r="L116" i="7" s="1"/>
  <c r="M116" i="7" s="1"/>
  <c r="N116" i="7" s="1"/>
  <c r="O116" i="7" s="1"/>
  <c r="P116" i="7" s="1"/>
  <c r="AR109" i="7"/>
  <c r="AQ81" i="11" s="1"/>
  <c r="AQ84" i="11" s="1"/>
  <c r="AQ111" i="11" s="1"/>
  <c r="AO110" i="13" s="1"/>
  <c r="AQ109" i="7"/>
  <c r="AP81" i="11" s="1"/>
  <c r="AP84" i="11" s="1"/>
  <c r="AP111" i="11" s="1"/>
  <c r="AN110" i="13" s="1"/>
  <c r="AP109" i="7"/>
  <c r="AO81" i="11" s="1"/>
  <c r="AO84" i="11" s="1"/>
  <c r="AO111" i="11" s="1"/>
  <c r="AM110" i="13" s="1"/>
  <c r="AO109" i="7"/>
  <c r="AN81" i="11" s="1"/>
  <c r="AN84" i="11" s="1"/>
  <c r="AN111" i="11" s="1"/>
  <c r="AL110" i="13" s="1"/>
  <c r="AN109" i="7"/>
  <c r="AM81" i="11" s="1"/>
  <c r="AM84" i="11" s="1"/>
  <c r="AM111" i="11" s="1"/>
  <c r="AK110" i="13" s="1"/>
  <c r="AM109" i="7"/>
  <c r="AL81" i="11" s="1"/>
  <c r="AL84" i="11" s="1"/>
  <c r="AL111" i="11" s="1"/>
  <c r="AJ110" i="13" s="1"/>
  <c r="AL109" i="7"/>
  <c r="AK81" i="11" s="1"/>
  <c r="AK84" i="11" s="1"/>
  <c r="AK111" i="11" s="1"/>
  <c r="AI110" i="13" s="1"/>
  <c r="AK109" i="7"/>
  <c r="AJ81" i="11" s="1"/>
  <c r="AJ84" i="11" s="1"/>
  <c r="AJ111" i="11" s="1"/>
  <c r="AH110" i="13" s="1"/>
  <c r="AJ109" i="7"/>
  <c r="AI81" i="11" s="1"/>
  <c r="AI84" i="11" s="1"/>
  <c r="AI111" i="11" s="1"/>
  <c r="AG110" i="13" s="1"/>
  <c r="AI109" i="7"/>
  <c r="AH81" i="11" s="1"/>
  <c r="AH84" i="11" s="1"/>
  <c r="AH111" i="11" s="1"/>
  <c r="AF110" i="13" s="1"/>
  <c r="AH109" i="7"/>
  <c r="AG81" i="11" s="1"/>
  <c r="AG84" i="11" s="1"/>
  <c r="AG111" i="11" s="1"/>
  <c r="AE110" i="13" s="1"/>
  <c r="AG109" i="7"/>
  <c r="AF81" i="11" s="1"/>
  <c r="AF84" i="11" s="1"/>
  <c r="AF111" i="11" s="1"/>
  <c r="AD110" i="13" s="1"/>
  <c r="AF109" i="7"/>
  <c r="AE81" i="11" s="1"/>
  <c r="AE84" i="11" s="1"/>
  <c r="AE111" i="11" s="1"/>
  <c r="AC110" i="13" s="1"/>
  <c r="AE109" i="7"/>
  <c r="AD81" i="11" s="1"/>
  <c r="AD84" i="11" s="1"/>
  <c r="AD111" i="11" s="1"/>
  <c r="AB110" i="13" s="1"/>
  <c r="AD109" i="7"/>
  <c r="AC81" i="11" s="1"/>
  <c r="AC84" i="11" s="1"/>
  <c r="AC111" i="11" s="1"/>
  <c r="AA110" i="13" s="1"/>
  <c r="AC109" i="7"/>
  <c r="AB81" i="11" s="1"/>
  <c r="AB84" i="11" s="1"/>
  <c r="AB111" i="11" s="1"/>
  <c r="Z110" i="13" s="1"/>
  <c r="AB109" i="7"/>
  <c r="AA81" i="11" s="1"/>
  <c r="AA84" i="11" s="1"/>
  <c r="AA111" i="11" s="1"/>
  <c r="Y110" i="13" s="1"/>
  <c r="Z109" i="7"/>
  <c r="Y81" i="11" s="1"/>
  <c r="Y84" i="11" s="1"/>
  <c r="Y111" i="11" s="1"/>
  <c r="W110" i="13" s="1"/>
  <c r="Y109" i="7"/>
  <c r="X81" i="11" s="1"/>
  <c r="X84" i="11" s="1"/>
  <c r="X111" i="11" s="1"/>
  <c r="V110" i="13" s="1"/>
  <c r="X109" i="7"/>
  <c r="W81" i="11" s="1"/>
  <c r="W84" i="11" s="1"/>
  <c r="W111" i="11" s="1"/>
  <c r="U110" i="13" s="1"/>
  <c r="W109" i="7"/>
  <c r="V81" i="11" s="1"/>
  <c r="V84" i="11" s="1"/>
  <c r="V111" i="11" s="1"/>
  <c r="T110" i="13" s="1"/>
  <c r="V109" i="7"/>
  <c r="U81" i="11" s="1"/>
  <c r="U84" i="11" s="1"/>
  <c r="U111" i="11" s="1"/>
  <c r="S110" i="13" s="1"/>
  <c r="U109" i="7"/>
  <c r="T81" i="11" s="1"/>
  <c r="T84" i="11" s="1"/>
  <c r="T111" i="11" s="1"/>
  <c r="R110" i="13" s="1"/>
  <c r="T109" i="7"/>
  <c r="S81" i="11" s="1"/>
  <c r="S84" i="11" s="1"/>
  <c r="S111" i="11" s="1"/>
  <c r="Q110" i="13" s="1"/>
  <c r="S109" i="7"/>
  <c r="R81" i="11" s="1"/>
  <c r="R84" i="11" s="1"/>
  <c r="R111" i="11" s="1"/>
  <c r="P110" i="13" s="1"/>
  <c r="R109" i="7"/>
  <c r="Q81" i="11" s="1"/>
  <c r="Q84" i="11" s="1"/>
  <c r="Q111" i="11" s="1"/>
  <c r="O110" i="13" s="1"/>
  <c r="Q109" i="7"/>
  <c r="P81" i="11" s="1"/>
  <c r="P84" i="11" s="1"/>
  <c r="P111" i="11" s="1"/>
  <c r="N110" i="13" s="1"/>
  <c r="P109" i="7"/>
  <c r="O81" i="11" s="1"/>
  <c r="O84" i="11" s="1"/>
  <c r="O111" i="11" s="1"/>
  <c r="M110" i="13" s="1"/>
  <c r="O109" i="7"/>
  <c r="N81" i="11" s="1"/>
  <c r="N84" i="11" s="1"/>
  <c r="N111" i="11" s="1"/>
  <c r="L110" i="13" s="1"/>
  <c r="N109" i="7"/>
  <c r="M81" i="11" s="1"/>
  <c r="M84" i="11" s="1"/>
  <c r="M111" i="11" s="1"/>
  <c r="K110" i="13" s="1"/>
  <c r="M109" i="7"/>
  <c r="L81" i="11" s="1"/>
  <c r="L84" i="11" s="1"/>
  <c r="L111" i="11" s="1"/>
  <c r="J110" i="13" s="1"/>
  <c r="L109" i="7"/>
  <c r="K81" i="11" s="1"/>
  <c r="K84" i="11" s="1"/>
  <c r="K111" i="11" s="1"/>
  <c r="I110" i="13" s="1"/>
  <c r="K109" i="7"/>
  <c r="J81" i="11" s="1"/>
  <c r="J84" i="11" s="1"/>
  <c r="J111" i="11" s="1"/>
  <c r="H110" i="13" s="1"/>
  <c r="J109" i="7"/>
  <c r="I81" i="11" s="1"/>
  <c r="I84" i="11" s="1"/>
  <c r="I111" i="11" s="1"/>
  <c r="G110" i="13" s="1"/>
  <c r="I109" i="7"/>
  <c r="H81" i="11" s="1"/>
  <c r="H84" i="11" s="1"/>
  <c r="H111" i="11" s="1"/>
  <c r="F110" i="13" s="1"/>
  <c r="H109" i="7"/>
  <c r="G81" i="11" s="1"/>
  <c r="G84" i="11" s="1"/>
  <c r="G111" i="11" s="1"/>
  <c r="E110" i="13" s="1"/>
  <c r="AS108" i="7"/>
  <c r="AT108" i="7" s="1"/>
  <c r="AA108" i="7"/>
  <c r="G108" i="7"/>
  <c r="AS107" i="7"/>
  <c r="AT107" i="7" s="1"/>
  <c r="AA107" i="7"/>
  <c r="G107" i="7"/>
  <c r="AT106" i="7"/>
  <c r="AS106" i="7"/>
  <c r="AA106" i="7"/>
  <c r="G106" i="7"/>
  <c r="AS105" i="7"/>
  <c r="AT105" i="7" s="1"/>
  <c r="AA105" i="7"/>
  <c r="G105" i="7"/>
  <c r="AS104" i="7"/>
  <c r="AT104" i="7" s="1"/>
  <c r="AA104" i="7"/>
  <c r="G104" i="7"/>
  <c r="AT103" i="7"/>
  <c r="AS103" i="7"/>
  <c r="AS109" i="7" s="1"/>
  <c r="AR81" i="11" s="1"/>
  <c r="AA103" i="7"/>
  <c r="AA109" i="7" s="1"/>
  <c r="Z81" i="11" s="1"/>
  <c r="Z84" i="11" s="1"/>
  <c r="Z111" i="11" s="1"/>
  <c r="X110" i="13" s="1"/>
  <c r="G103" i="7"/>
  <c r="G109" i="7" s="1"/>
  <c r="F81" i="11" s="1"/>
  <c r="F84" i="11" s="1"/>
  <c r="F111" i="11" s="1"/>
  <c r="D110" i="13" s="1"/>
  <c r="G101" i="7"/>
  <c r="K101" i="7" s="1"/>
  <c r="O101" i="7" s="1"/>
  <c r="S101" i="7" s="1"/>
  <c r="W101" i="7" s="1"/>
  <c r="AA101" i="7" s="1"/>
  <c r="AE101" i="7" s="1"/>
  <c r="AI101" i="7" s="1"/>
  <c r="AM101" i="7" s="1"/>
  <c r="AQ101" i="7" s="1"/>
  <c r="F89" i="7"/>
  <c r="G89" i="7" s="1"/>
  <c r="D73" i="7"/>
  <c r="D70" i="7"/>
  <c r="D69" i="7"/>
  <c r="D68" i="7"/>
  <c r="D67" i="7"/>
  <c r="D64" i="7"/>
  <c r="D63" i="7"/>
  <c r="D62" i="7"/>
  <c r="D61" i="7"/>
  <c r="D58" i="7"/>
  <c r="D57" i="7"/>
  <c r="D56" i="7"/>
  <c r="D55" i="7"/>
  <c r="F54" i="7"/>
  <c r="J54" i="7" s="1"/>
  <c r="N54" i="7" s="1"/>
  <c r="R54" i="7" s="1"/>
  <c r="V54" i="7" s="1"/>
  <c r="Z54" i="7" s="1"/>
  <c r="AD54" i="7" s="1"/>
  <c r="AH54" i="7" s="1"/>
  <c r="AL54" i="7" s="1"/>
  <c r="AP54" i="7" s="1"/>
  <c r="D50" i="7"/>
  <c r="D84" i="7" s="1"/>
  <c r="D49" i="7"/>
  <c r="D83" i="7" s="1"/>
  <c r="D48" i="7"/>
  <c r="D82" i="7" s="1"/>
  <c r="D47" i="7"/>
  <c r="D81" i="7" s="1"/>
  <c r="AO42" i="7"/>
  <c r="AK42" i="7"/>
  <c r="AH42" i="7"/>
  <c r="AF42" i="7"/>
  <c r="X42" i="7"/>
  <c r="T42" i="7"/>
  <c r="O42" i="7"/>
  <c r="M42" i="7"/>
  <c r="J42" i="7"/>
  <c r="AO41" i="7"/>
  <c r="AK41" i="7"/>
  <c r="AK75" i="7" s="1"/>
  <c r="AH41" i="7"/>
  <c r="AF41" i="7"/>
  <c r="X41" i="7"/>
  <c r="T41" i="7"/>
  <c r="O41" i="7"/>
  <c r="O75" i="7" s="1"/>
  <c r="M41" i="7"/>
  <c r="M75" i="7" s="1"/>
  <c r="J41" i="7"/>
  <c r="AO40" i="7"/>
  <c r="AO74" i="7" s="1"/>
  <c r="AK40" i="7"/>
  <c r="AH40" i="7"/>
  <c r="AF40" i="7"/>
  <c r="X40" i="7"/>
  <c r="T40" i="7"/>
  <c r="O40" i="7"/>
  <c r="O74" i="7" s="1"/>
  <c r="M40" i="7"/>
  <c r="J40" i="7"/>
  <c r="F20" i="7"/>
  <c r="J20" i="7" s="1"/>
  <c r="N20" i="7" s="1"/>
  <c r="R20" i="7" s="1"/>
  <c r="V20" i="7" s="1"/>
  <c r="Z20" i="7" s="1"/>
  <c r="AD20" i="7" s="1"/>
  <c r="AH20" i="7" s="1"/>
  <c r="AL20" i="7" s="1"/>
  <c r="AP20" i="7" s="1"/>
  <c r="AO17" i="7"/>
  <c r="AK17" i="7"/>
  <c r="AG17" i="7"/>
  <c r="X17" i="7"/>
  <c r="M17" i="7"/>
  <c r="F17" i="7"/>
  <c r="AO16" i="7"/>
  <c r="AK16" i="7"/>
  <c r="AI16" i="7"/>
  <c r="AH16" i="7"/>
  <c r="Y16" i="7"/>
  <c r="X16" i="7"/>
  <c r="U16" i="7"/>
  <c r="T16" i="7"/>
  <c r="P16" i="7"/>
  <c r="O16" i="7"/>
  <c r="O17" i="7" s="1"/>
  <c r="M16" i="7"/>
  <c r="J16" i="7"/>
  <c r="J17" i="7" s="1"/>
  <c r="F16" i="7"/>
  <c r="AQ15" i="7"/>
  <c r="AQ41" i="7" s="1"/>
  <c r="AP15" i="7"/>
  <c r="AP42" i="7" s="1"/>
  <c r="AL15" i="7"/>
  <c r="AI15" i="7"/>
  <c r="AJ15" i="7" s="1"/>
  <c r="AG15" i="7"/>
  <c r="Y15" i="7"/>
  <c r="U15" i="7"/>
  <c r="U41" i="7" s="1"/>
  <c r="U75" i="7" s="1"/>
  <c r="P15" i="7"/>
  <c r="P17" i="7" s="1"/>
  <c r="N15" i="7"/>
  <c r="N41" i="7" s="1"/>
  <c r="N75" i="7" s="1"/>
  <c r="K15" i="7"/>
  <c r="F15" i="7"/>
  <c r="F42" i="7" s="1"/>
  <c r="F76" i="7" s="1"/>
  <c r="F13" i="7"/>
  <c r="J13" i="7" s="1"/>
  <c r="N13" i="7" s="1"/>
  <c r="R13" i="7" s="1"/>
  <c r="V13" i="7" s="1"/>
  <c r="Z13" i="7" s="1"/>
  <c r="AD13" i="7" s="1"/>
  <c r="AH13" i="7" s="1"/>
  <c r="AL13" i="7" s="1"/>
  <c r="AP13" i="7" s="1"/>
  <c r="C3" i="7"/>
  <c r="G182" i="6"/>
  <c r="H182" i="6" s="1"/>
  <c r="I182" i="6" s="1"/>
  <c r="J182" i="6" s="1"/>
  <c r="K182" i="6" s="1"/>
  <c r="L182" i="6" s="1"/>
  <c r="M182" i="6" s="1"/>
  <c r="N182" i="6" s="1"/>
  <c r="O182" i="6" s="1"/>
  <c r="AR175" i="6"/>
  <c r="AR42" i="11" s="1"/>
  <c r="AQ175" i="6"/>
  <c r="AQ42" i="11" s="1"/>
  <c r="AP175" i="6"/>
  <c r="AP42" i="11" s="1"/>
  <c r="AO175" i="6"/>
  <c r="AO42" i="11" s="1"/>
  <c r="AN175" i="6"/>
  <c r="AN42" i="11" s="1"/>
  <c r="AM175" i="6"/>
  <c r="AM42" i="11" s="1"/>
  <c r="AL175" i="6"/>
  <c r="AL42" i="11" s="1"/>
  <c r="AK175" i="6"/>
  <c r="AK42" i="11" s="1"/>
  <c r="AJ175" i="6"/>
  <c r="AJ42" i="11" s="1"/>
  <c r="AI175" i="6"/>
  <c r="AI42" i="11" s="1"/>
  <c r="AH175" i="6"/>
  <c r="AH42" i="11" s="1"/>
  <c r="AG175" i="6"/>
  <c r="AG42" i="11" s="1"/>
  <c r="AF175" i="6"/>
  <c r="AF42" i="11" s="1"/>
  <c r="AE175" i="6"/>
  <c r="AE42" i="11" s="1"/>
  <c r="AD175" i="6"/>
  <c r="AD42" i="11" s="1"/>
  <c r="AC175" i="6"/>
  <c r="AC42" i="11" s="1"/>
  <c r="AB175" i="6"/>
  <c r="AB42" i="11" s="1"/>
  <c r="AA175" i="6"/>
  <c r="AA42" i="11" s="1"/>
  <c r="Y175" i="6"/>
  <c r="Y42" i="11" s="1"/>
  <c r="X175" i="6"/>
  <c r="X42" i="11" s="1"/>
  <c r="W175" i="6"/>
  <c r="W42" i="11" s="1"/>
  <c r="V175" i="6"/>
  <c r="V42" i="11" s="1"/>
  <c r="U175" i="6"/>
  <c r="U42" i="11" s="1"/>
  <c r="T175" i="6"/>
  <c r="T42" i="11" s="1"/>
  <c r="S175" i="6"/>
  <c r="S42" i="11" s="1"/>
  <c r="R175" i="6"/>
  <c r="R42" i="11" s="1"/>
  <c r="Q175" i="6"/>
  <c r="Q42" i="11" s="1"/>
  <c r="P175" i="6"/>
  <c r="P42" i="11" s="1"/>
  <c r="O175" i="6"/>
  <c r="O42" i="11" s="1"/>
  <c r="N175" i="6"/>
  <c r="N42" i="11" s="1"/>
  <c r="M175" i="6"/>
  <c r="M42" i="11" s="1"/>
  <c r="L175" i="6"/>
  <c r="L42" i="11" s="1"/>
  <c r="K175" i="6"/>
  <c r="K42" i="11" s="1"/>
  <c r="J175" i="6"/>
  <c r="J42" i="11" s="1"/>
  <c r="I175" i="6"/>
  <c r="I42" i="11" s="1"/>
  <c r="H175" i="6"/>
  <c r="H42" i="11" s="1"/>
  <c r="G175" i="6"/>
  <c r="G42" i="11" s="1"/>
  <c r="AS174" i="6"/>
  <c r="Z174" i="6"/>
  <c r="F174" i="6"/>
  <c r="AS173" i="6"/>
  <c r="Z173" i="6"/>
  <c r="F173" i="6"/>
  <c r="AS172" i="6"/>
  <c r="Z172" i="6"/>
  <c r="F172" i="6"/>
  <c r="AS171" i="6"/>
  <c r="Z171" i="6"/>
  <c r="F171" i="6"/>
  <c r="F175" i="6" s="1"/>
  <c r="F42" i="11" s="1"/>
  <c r="AS170" i="6"/>
  <c r="Z170" i="6"/>
  <c r="F170" i="6"/>
  <c r="AS169" i="6"/>
  <c r="AS175" i="6" s="1"/>
  <c r="AS42" i="11" s="1"/>
  <c r="Z169" i="6"/>
  <c r="Z175" i="6" s="1"/>
  <c r="Z42" i="11" s="1"/>
  <c r="F169" i="6"/>
  <c r="F167" i="6"/>
  <c r="J167" i="6" s="1"/>
  <c r="N167" i="6" s="1"/>
  <c r="R167" i="6" s="1"/>
  <c r="V167" i="6" s="1"/>
  <c r="Z167" i="6" s="1"/>
  <c r="AD167" i="6" s="1"/>
  <c r="AH167" i="6" s="1"/>
  <c r="AL167" i="6" s="1"/>
  <c r="AP167" i="6" s="1"/>
  <c r="D110" i="6"/>
  <c r="D109" i="6"/>
  <c r="D108" i="6"/>
  <c r="D107" i="6"/>
  <c r="D104" i="6"/>
  <c r="D103" i="6"/>
  <c r="D102" i="6"/>
  <c r="D101" i="6"/>
  <c r="D98" i="6"/>
  <c r="D97" i="6"/>
  <c r="D96" i="6"/>
  <c r="D95" i="6"/>
  <c r="F94" i="6"/>
  <c r="J94" i="6" s="1"/>
  <c r="N94" i="6" s="1"/>
  <c r="R94" i="6" s="1"/>
  <c r="V94" i="6" s="1"/>
  <c r="Z94" i="6" s="1"/>
  <c r="AD94" i="6" s="1"/>
  <c r="AH94" i="6" s="1"/>
  <c r="AL94" i="6" s="1"/>
  <c r="AP94" i="6" s="1"/>
  <c r="D90" i="6"/>
  <c r="D116" i="6" s="1"/>
  <c r="D89" i="6"/>
  <c r="D115" i="6" s="1"/>
  <c r="D88" i="6"/>
  <c r="D114" i="6" s="1"/>
  <c r="F68" i="6"/>
  <c r="J68" i="6" s="1"/>
  <c r="N68" i="6" s="1"/>
  <c r="R68" i="6" s="1"/>
  <c r="V68" i="6" s="1"/>
  <c r="Z68" i="6" s="1"/>
  <c r="AD68" i="6" s="1"/>
  <c r="AH68" i="6" s="1"/>
  <c r="AL68" i="6" s="1"/>
  <c r="AP68" i="6" s="1"/>
  <c r="G15" i="6"/>
  <c r="F15" i="6"/>
  <c r="F18" i="6" s="1"/>
  <c r="F59" i="6" s="1"/>
  <c r="F63" i="6" s="1"/>
  <c r="AR14" i="6"/>
  <c r="AO14" i="6"/>
  <c r="AN14" i="6"/>
  <c r="AJ14" i="6"/>
  <c r="AF14" i="6"/>
  <c r="AE14" i="6"/>
  <c r="X14" i="6"/>
  <c r="Y14" i="6" s="1"/>
  <c r="P14" i="6"/>
  <c r="L14" i="6"/>
  <c r="K14" i="6"/>
  <c r="F14" i="6"/>
  <c r="F82" i="6" s="1"/>
  <c r="AR13" i="6"/>
  <c r="AR12" i="11" s="1"/>
  <c r="AP159" i="13" s="1"/>
  <c r="AQ13" i="6"/>
  <c r="AQ12" i="11" s="1"/>
  <c r="AO159" i="13" s="1"/>
  <c r="AN13" i="6"/>
  <c r="AN12" i="11" s="1"/>
  <c r="AL159" i="13" s="1"/>
  <c r="AM13" i="6"/>
  <c r="AM12" i="11" s="1"/>
  <c r="AK159" i="13" s="1"/>
  <c r="AI13" i="6"/>
  <c r="AI12" i="11" s="1"/>
  <c r="AG159" i="13" s="1"/>
  <c r="AE13" i="6"/>
  <c r="AE12" i="11" s="1"/>
  <c r="AC159" i="13" s="1"/>
  <c r="AD13" i="6"/>
  <c r="AD12" i="11" s="1"/>
  <c r="AB159" i="13" s="1"/>
  <c r="W13" i="6"/>
  <c r="W12" i="11" s="1"/>
  <c r="U159" i="13" s="1"/>
  <c r="O13" i="6"/>
  <c r="O12" i="11" s="1"/>
  <c r="M159" i="13" s="1"/>
  <c r="K13" i="6"/>
  <c r="K12" i="11" s="1"/>
  <c r="I159" i="13" s="1"/>
  <c r="J13" i="6"/>
  <c r="J12" i="11" s="1"/>
  <c r="H159" i="13" s="1"/>
  <c r="F13" i="6"/>
  <c r="F12" i="11" s="1"/>
  <c r="D159" i="13" s="1"/>
  <c r="F11" i="6"/>
  <c r="J11" i="6" s="1"/>
  <c r="N11" i="6" s="1"/>
  <c r="R11" i="6" s="1"/>
  <c r="V11" i="6" s="1"/>
  <c r="Z11" i="6" s="1"/>
  <c r="AD11" i="6" s="1"/>
  <c r="AH11" i="6" s="1"/>
  <c r="AL11" i="6" s="1"/>
  <c r="AP11" i="6" s="1"/>
  <c r="C3" i="6"/>
  <c r="G182" i="5"/>
  <c r="H182" i="5" s="1"/>
  <c r="I182" i="5" s="1"/>
  <c r="J182" i="5" s="1"/>
  <c r="K182" i="5" s="1"/>
  <c r="L182" i="5" s="1"/>
  <c r="M182" i="5" s="1"/>
  <c r="N182" i="5" s="1"/>
  <c r="O182" i="5" s="1"/>
  <c r="AR175" i="5"/>
  <c r="AR41" i="11" s="1"/>
  <c r="AQ175" i="5"/>
  <c r="AQ41" i="11" s="1"/>
  <c r="AP175" i="5"/>
  <c r="AP41" i="11" s="1"/>
  <c r="AO175" i="5"/>
  <c r="AO41" i="11" s="1"/>
  <c r="AN175" i="5"/>
  <c r="AN41" i="11" s="1"/>
  <c r="AM175" i="5"/>
  <c r="AM41" i="11" s="1"/>
  <c r="AL175" i="5"/>
  <c r="AL41" i="11" s="1"/>
  <c r="AK175" i="5"/>
  <c r="AK41" i="11" s="1"/>
  <c r="AJ175" i="5"/>
  <c r="AJ41" i="11" s="1"/>
  <c r="AI175" i="5"/>
  <c r="AI41" i="11" s="1"/>
  <c r="AH175" i="5"/>
  <c r="AH41" i="11" s="1"/>
  <c r="AG175" i="5"/>
  <c r="AG41" i="11" s="1"/>
  <c r="AF175" i="5"/>
  <c r="AF41" i="11" s="1"/>
  <c r="AE175" i="5"/>
  <c r="AE41" i="11" s="1"/>
  <c r="AD175" i="5"/>
  <c r="AD41" i="11" s="1"/>
  <c r="AC175" i="5"/>
  <c r="AC41" i="11" s="1"/>
  <c r="AB175" i="5"/>
  <c r="AB41" i="11" s="1"/>
  <c r="AA175" i="5"/>
  <c r="AA41" i="11" s="1"/>
  <c r="Z175" i="5"/>
  <c r="Z41" i="11" s="1"/>
  <c r="Y175" i="5"/>
  <c r="Y41" i="11" s="1"/>
  <c r="X175" i="5"/>
  <c r="X41" i="11" s="1"/>
  <c r="W175" i="5"/>
  <c r="W41" i="11" s="1"/>
  <c r="V175" i="5"/>
  <c r="V41" i="11" s="1"/>
  <c r="U175" i="5"/>
  <c r="U41" i="11" s="1"/>
  <c r="T175" i="5"/>
  <c r="T41" i="11" s="1"/>
  <c r="S175" i="5"/>
  <c r="S41" i="11" s="1"/>
  <c r="R175" i="5"/>
  <c r="R41" i="11" s="1"/>
  <c r="Q175" i="5"/>
  <c r="Q41" i="11" s="1"/>
  <c r="P175" i="5"/>
  <c r="P41" i="11" s="1"/>
  <c r="O175" i="5"/>
  <c r="O41" i="11" s="1"/>
  <c r="N175" i="5"/>
  <c r="N41" i="11" s="1"/>
  <c r="M175" i="5"/>
  <c r="M41" i="11" s="1"/>
  <c r="L175" i="5"/>
  <c r="L41" i="11" s="1"/>
  <c r="K175" i="5"/>
  <c r="K41" i="11" s="1"/>
  <c r="J175" i="5"/>
  <c r="J41" i="11" s="1"/>
  <c r="I175" i="5"/>
  <c r="I41" i="11" s="1"/>
  <c r="H175" i="5"/>
  <c r="H41" i="11" s="1"/>
  <c r="G175" i="5"/>
  <c r="G41" i="11" s="1"/>
  <c r="AS174" i="5"/>
  <c r="Z174" i="5"/>
  <c r="F174" i="5"/>
  <c r="AS173" i="5"/>
  <c r="Z173" i="5"/>
  <c r="F173" i="5"/>
  <c r="AS172" i="5"/>
  <c r="Z172" i="5"/>
  <c r="F172" i="5"/>
  <c r="AS171" i="5"/>
  <c r="Z171" i="5"/>
  <c r="F171" i="5"/>
  <c r="AS170" i="5"/>
  <c r="Z170" i="5"/>
  <c r="F170" i="5"/>
  <c r="AS169" i="5"/>
  <c r="AS175" i="5" s="1"/>
  <c r="AS41" i="11" s="1"/>
  <c r="Z169" i="5"/>
  <c r="F169" i="5"/>
  <c r="F175" i="5" s="1"/>
  <c r="F41" i="11" s="1"/>
  <c r="F167" i="5"/>
  <c r="J167" i="5" s="1"/>
  <c r="N167" i="5" s="1"/>
  <c r="R167" i="5" s="1"/>
  <c r="V167" i="5" s="1"/>
  <c r="Z167" i="5" s="1"/>
  <c r="AD167" i="5" s="1"/>
  <c r="AH167" i="5" s="1"/>
  <c r="AL167" i="5" s="1"/>
  <c r="AP167" i="5" s="1"/>
  <c r="D110" i="5"/>
  <c r="D109" i="5"/>
  <c r="D108" i="5"/>
  <c r="D107" i="5"/>
  <c r="D104" i="5"/>
  <c r="D103" i="5"/>
  <c r="D102" i="5"/>
  <c r="D101" i="5"/>
  <c r="D98" i="5"/>
  <c r="D97" i="5"/>
  <c r="D96" i="5"/>
  <c r="D95" i="5"/>
  <c r="F94" i="5"/>
  <c r="J94" i="5" s="1"/>
  <c r="N94" i="5" s="1"/>
  <c r="R94" i="5" s="1"/>
  <c r="V94" i="5" s="1"/>
  <c r="Z94" i="5" s="1"/>
  <c r="AD94" i="5" s="1"/>
  <c r="AH94" i="5" s="1"/>
  <c r="AL94" i="5" s="1"/>
  <c r="AP94" i="5" s="1"/>
  <c r="D90" i="5"/>
  <c r="D116" i="5" s="1"/>
  <c r="D89" i="5"/>
  <c r="D115" i="5" s="1"/>
  <c r="D88" i="5"/>
  <c r="D114" i="5" s="1"/>
  <c r="F68" i="5"/>
  <c r="J68" i="5" s="1"/>
  <c r="N68" i="5" s="1"/>
  <c r="R68" i="5" s="1"/>
  <c r="V68" i="5" s="1"/>
  <c r="Z68" i="5" s="1"/>
  <c r="AD68" i="5" s="1"/>
  <c r="AH68" i="5" s="1"/>
  <c r="AL68" i="5" s="1"/>
  <c r="AP68" i="5" s="1"/>
  <c r="F15" i="5"/>
  <c r="F18" i="5" s="1"/>
  <c r="F59" i="5" s="1"/>
  <c r="F63" i="5" s="1"/>
  <c r="AR14" i="5"/>
  <c r="AN14" i="5"/>
  <c r="AK14" i="5"/>
  <c r="AJ14" i="5"/>
  <c r="AE14" i="5"/>
  <c r="U14" i="5"/>
  <c r="O14" i="5"/>
  <c r="K14" i="5"/>
  <c r="F14" i="5"/>
  <c r="AS13" i="5"/>
  <c r="AS11" i="11" s="1"/>
  <c r="AQ158" i="13" s="1"/>
  <c r="AQ13" i="5"/>
  <c r="AQ11" i="11" s="1"/>
  <c r="AO158" i="13" s="1"/>
  <c r="AM13" i="5"/>
  <c r="AM11" i="11" s="1"/>
  <c r="AK158" i="13" s="1"/>
  <c r="AI13" i="5"/>
  <c r="AI11" i="11" s="1"/>
  <c r="AG158" i="13" s="1"/>
  <c r="AD13" i="5"/>
  <c r="AD11" i="11" s="1"/>
  <c r="AB158" i="13" s="1"/>
  <c r="T13" i="5"/>
  <c r="T11" i="11" s="1"/>
  <c r="R158" i="13" s="1"/>
  <c r="O13" i="5"/>
  <c r="O11" i="11" s="1"/>
  <c r="M158" i="13" s="1"/>
  <c r="N13" i="5"/>
  <c r="N11" i="11" s="1"/>
  <c r="L158" i="13" s="1"/>
  <c r="J13" i="5"/>
  <c r="J11" i="11" s="1"/>
  <c r="H158" i="13" s="1"/>
  <c r="F13" i="5"/>
  <c r="F11" i="11" s="1"/>
  <c r="D158" i="13" s="1"/>
  <c r="F11" i="5"/>
  <c r="J11" i="5" s="1"/>
  <c r="N11" i="5" s="1"/>
  <c r="R11" i="5" s="1"/>
  <c r="V11" i="5" s="1"/>
  <c r="Z11" i="5" s="1"/>
  <c r="AD11" i="5" s="1"/>
  <c r="AH11" i="5" s="1"/>
  <c r="AL11" i="5" s="1"/>
  <c r="AP11" i="5" s="1"/>
  <c r="C3" i="5"/>
  <c r="H182" i="4"/>
  <c r="I182" i="4" s="1"/>
  <c r="J182" i="4" s="1"/>
  <c r="K182" i="4" s="1"/>
  <c r="L182" i="4" s="1"/>
  <c r="M182" i="4" s="1"/>
  <c r="N182" i="4" s="1"/>
  <c r="O182" i="4" s="1"/>
  <c r="G182" i="4"/>
  <c r="AR175" i="4"/>
  <c r="AR40" i="11" s="1"/>
  <c r="AR43" i="11" s="1"/>
  <c r="AR110" i="11" s="1"/>
  <c r="AQ175" i="4"/>
  <c r="AQ40" i="11" s="1"/>
  <c r="AQ43" i="11" s="1"/>
  <c r="AQ110" i="11" s="1"/>
  <c r="AP175" i="4"/>
  <c r="AP40" i="11" s="1"/>
  <c r="AP43" i="11" s="1"/>
  <c r="AP110" i="11" s="1"/>
  <c r="AO175" i="4"/>
  <c r="AO40" i="11" s="1"/>
  <c r="AO43" i="11" s="1"/>
  <c r="AO110" i="11" s="1"/>
  <c r="AN175" i="4"/>
  <c r="AN40" i="11" s="1"/>
  <c r="AN43" i="11" s="1"/>
  <c r="AN110" i="11" s="1"/>
  <c r="AM175" i="4"/>
  <c r="AM40" i="11" s="1"/>
  <c r="AM43" i="11" s="1"/>
  <c r="AM110" i="11" s="1"/>
  <c r="AL175" i="4"/>
  <c r="AL40" i="11" s="1"/>
  <c r="AL43" i="11" s="1"/>
  <c r="AL110" i="11" s="1"/>
  <c r="AK175" i="4"/>
  <c r="AK40" i="11" s="1"/>
  <c r="AK43" i="11" s="1"/>
  <c r="AK110" i="11" s="1"/>
  <c r="AJ175" i="4"/>
  <c r="AJ40" i="11" s="1"/>
  <c r="AJ43" i="11" s="1"/>
  <c r="AJ110" i="11" s="1"/>
  <c r="AI175" i="4"/>
  <c r="AI40" i="11" s="1"/>
  <c r="AI43" i="11" s="1"/>
  <c r="AI110" i="11" s="1"/>
  <c r="AH175" i="4"/>
  <c r="AH40" i="11" s="1"/>
  <c r="AH43" i="11" s="1"/>
  <c r="AH110" i="11" s="1"/>
  <c r="AG175" i="4"/>
  <c r="AG40" i="11" s="1"/>
  <c r="AG43" i="11" s="1"/>
  <c r="AG110" i="11" s="1"/>
  <c r="AF175" i="4"/>
  <c r="AF40" i="11" s="1"/>
  <c r="AF43" i="11" s="1"/>
  <c r="AF110" i="11" s="1"/>
  <c r="AE175" i="4"/>
  <c r="AE40" i="11" s="1"/>
  <c r="AE43" i="11" s="1"/>
  <c r="AE110" i="11" s="1"/>
  <c r="AD175" i="4"/>
  <c r="AD40" i="11" s="1"/>
  <c r="AD43" i="11" s="1"/>
  <c r="AD110" i="11" s="1"/>
  <c r="AC175" i="4"/>
  <c r="AC40" i="11" s="1"/>
  <c r="AC43" i="11" s="1"/>
  <c r="AC110" i="11" s="1"/>
  <c r="AB175" i="4"/>
  <c r="AB40" i="11" s="1"/>
  <c r="AB43" i="11" s="1"/>
  <c r="AB110" i="11" s="1"/>
  <c r="AA175" i="4"/>
  <c r="AA40" i="11" s="1"/>
  <c r="AA43" i="11" s="1"/>
  <c r="AA110" i="11" s="1"/>
  <c r="Y175" i="4"/>
  <c r="Y40" i="11" s="1"/>
  <c r="Y43" i="11" s="1"/>
  <c r="Y110" i="11" s="1"/>
  <c r="X175" i="4"/>
  <c r="X40" i="11" s="1"/>
  <c r="X43" i="11" s="1"/>
  <c r="X110" i="11" s="1"/>
  <c r="W175" i="4"/>
  <c r="W40" i="11" s="1"/>
  <c r="W43" i="11" s="1"/>
  <c r="W110" i="11" s="1"/>
  <c r="V175" i="4"/>
  <c r="V40" i="11" s="1"/>
  <c r="V43" i="11" s="1"/>
  <c r="V110" i="11" s="1"/>
  <c r="U175" i="4"/>
  <c r="U40" i="11" s="1"/>
  <c r="U43" i="11" s="1"/>
  <c r="U110" i="11" s="1"/>
  <c r="T175" i="4"/>
  <c r="T40" i="11" s="1"/>
  <c r="T43" i="11" s="1"/>
  <c r="T110" i="11" s="1"/>
  <c r="S175" i="4"/>
  <c r="S40" i="11" s="1"/>
  <c r="S43" i="11" s="1"/>
  <c r="S110" i="11" s="1"/>
  <c r="R175" i="4"/>
  <c r="R40" i="11" s="1"/>
  <c r="R43" i="11" s="1"/>
  <c r="R110" i="11" s="1"/>
  <c r="Q175" i="4"/>
  <c r="Q40" i="11" s="1"/>
  <c r="Q43" i="11" s="1"/>
  <c r="Q110" i="11" s="1"/>
  <c r="P175" i="4"/>
  <c r="P40" i="11" s="1"/>
  <c r="P43" i="11" s="1"/>
  <c r="P110" i="11" s="1"/>
  <c r="O175" i="4"/>
  <c r="O40" i="11" s="1"/>
  <c r="O43" i="11" s="1"/>
  <c r="O110" i="11" s="1"/>
  <c r="N175" i="4"/>
  <c r="N40" i="11" s="1"/>
  <c r="N43" i="11" s="1"/>
  <c r="N110" i="11" s="1"/>
  <c r="M175" i="4"/>
  <c r="M40" i="11" s="1"/>
  <c r="M43" i="11" s="1"/>
  <c r="M110" i="11" s="1"/>
  <c r="L175" i="4"/>
  <c r="L40" i="11" s="1"/>
  <c r="L43" i="11" s="1"/>
  <c r="L110" i="11" s="1"/>
  <c r="K175" i="4"/>
  <c r="K40" i="11" s="1"/>
  <c r="K43" i="11" s="1"/>
  <c r="K110" i="11" s="1"/>
  <c r="J175" i="4"/>
  <c r="J40" i="11" s="1"/>
  <c r="J43" i="11" s="1"/>
  <c r="J110" i="11" s="1"/>
  <c r="I175" i="4"/>
  <c r="I40" i="11" s="1"/>
  <c r="I43" i="11" s="1"/>
  <c r="I110" i="11" s="1"/>
  <c r="H175" i="4"/>
  <c r="H40" i="11" s="1"/>
  <c r="H43" i="11" s="1"/>
  <c r="H110" i="11" s="1"/>
  <c r="AS174" i="4"/>
  <c r="Z174" i="4"/>
  <c r="G174" i="4"/>
  <c r="F174" i="4"/>
  <c r="AS173" i="4"/>
  <c r="Z173" i="4"/>
  <c r="G173" i="4"/>
  <c r="F173" i="4"/>
  <c r="AS172" i="4"/>
  <c r="Z172" i="4"/>
  <c r="G172" i="4"/>
  <c r="F172" i="4"/>
  <c r="AS171" i="4"/>
  <c r="Z171" i="4"/>
  <c r="G171" i="4"/>
  <c r="F171" i="4"/>
  <c r="AS170" i="4"/>
  <c r="Z170" i="4"/>
  <c r="Z175" i="4" s="1"/>
  <c r="Z40" i="11" s="1"/>
  <c r="Z43" i="11" s="1"/>
  <c r="Z110" i="11" s="1"/>
  <c r="G170" i="4"/>
  <c r="F170" i="4"/>
  <c r="AS169" i="4"/>
  <c r="AS175" i="4" s="1"/>
  <c r="AS40" i="11" s="1"/>
  <c r="AS43" i="11" s="1"/>
  <c r="AS110" i="11" s="1"/>
  <c r="Z169" i="4"/>
  <c r="G169" i="4"/>
  <c r="G175" i="4" s="1"/>
  <c r="G40" i="11" s="1"/>
  <c r="G43" i="11" s="1"/>
  <c r="G110" i="11" s="1"/>
  <c r="F169" i="4"/>
  <c r="F175" i="4" s="1"/>
  <c r="F40" i="11" s="1"/>
  <c r="F43" i="11" s="1"/>
  <c r="F110" i="11" s="1"/>
  <c r="F167" i="4"/>
  <c r="J167" i="4" s="1"/>
  <c r="N167" i="4" s="1"/>
  <c r="R167" i="4" s="1"/>
  <c r="V167" i="4" s="1"/>
  <c r="Z167" i="4" s="1"/>
  <c r="AD167" i="4" s="1"/>
  <c r="AH167" i="4" s="1"/>
  <c r="AL167" i="4" s="1"/>
  <c r="AP167" i="4" s="1"/>
  <c r="D110" i="4"/>
  <c r="D109" i="4"/>
  <c r="D108" i="4"/>
  <c r="D107" i="4"/>
  <c r="D104" i="4"/>
  <c r="D103" i="4"/>
  <c r="D102" i="4"/>
  <c r="D101" i="4"/>
  <c r="D98" i="4"/>
  <c r="D97" i="4"/>
  <c r="D96" i="4"/>
  <c r="D95" i="4"/>
  <c r="F94" i="4"/>
  <c r="J94" i="4" s="1"/>
  <c r="N94" i="4" s="1"/>
  <c r="R94" i="4" s="1"/>
  <c r="V94" i="4" s="1"/>
  <c r="Z94" i="4" s="1"/>
  <c r="AD94" i="4" s="1"/>
  <c r="AH94" i="4" s="1"/>
  <c r="AL94" i="4" s="1"/>
  <c r="AP94" i="4" s="1"/>
  <c r="D90" i="4"/>
  <c r="D116" i="4" s="1"/>
  <c r="D89" i="4"/>
  <c r="D115" i="4" s="1"/>
  <c r="D88" i="4"/>
  <c r="D114" i="4" s="1"/>
  <c r="F68" i="4"/>
  <c r="J68" i="4" s="1"/>
  <c r="N68" i="4" s="1"/>
  <c r="R68" i="4" s="1"/>
  <c r="V68" i="4" s="1"/>
  <c r="Z68" i="4" s="1"/>
  <c r="AD68" i="4" s="1"/>
  <c r="AH68" i="4" s="1"/>
  <c r="AL68" i="4" s="1"/>
  <c r="AP68" i="4" s="1"/>
  <c r="G15" i="4"/>
  <c r="F15" i="4"/>
  <c r="F18" i="4" s="1"/>
  <c r="F59" i="4" s="1"/>
  <c r="F63" i="4" s="1"/>
  <c r="AS14" i="4"/>
  <c r="AR14" i="4"/>
  <c r="AN14" i="4"/>
  <c r="AK14" i="4"/>
  <c r="AF14" i="4"/>
  <c r="AE14" i="4"/>
  <c r="W14" i="4"/>
  <c r="V14" i="4"/>
  <c r="L14" i="4"/>
  <c r="F14" i="4"/>
  <c r="AQ13" i="4"/>
  <c r="AQ10" i="11" s="1"/>
  <c r="AN13" i="4"/>
  <c r="AN10" i="11" s="1"/>
  <c r="AM13" i="4"/>
  <c r="AM10" i="11" s="1"/>
  <c r="AJ13" i="4"/>
  <c r="AJ10" i="11" s="1"/>
  <c r="AD13" i="4"/>
  <c r="AD10" i="11" s="1"/>
  <c r="AC13" i="4"/>
  <c r="AC10" i="11" s="1"/>
  <c r="U13" i="4"/>
  <c r="U10" i="11" s="1"/>
  <c r="L13" i="4"/>
  <c r="L10" i="11" s="1"/>
  <c r="J13" i="4"/>
  <c r="J10" i="11" s="1"/>
  <c r="F13" i="4"/>
  <c r="F10" i="11" s="1"/>
  <c r="F11" i="4"/>
  <c r="J11" i="4" s="1"/>
  <c r="N11" i="4" s="1"/>
  <c r="R11" i="4" s="1"/>
  <c r="V11" i="4" s="1"/>
  <c r="Z11" i="4" s="1"/>
  <c r="AD11" i="4" s="1"/>
  <c r="AH11" i="4" s="1"/>
  <c r="AL11" i="4" s="1"/>
  <c r="AP11" i="4" s="1"/>
  <c r="C3" i="4"/>
  <c r="G32" i="3"/>
  <c r="K96" i="10" s="1"/>
  <c r="F32" i="3"/>
  <c r="G96" i="10" s="1"/>
  <c r="G101" i="10" s="1"/>
  <c r="H101" i="10" s="1"/>
  <c r="I101" i="10" s="1"/>
  <c r="J101" i="10" s="1"/>
  <c r="G31" i="3"/>
  <c r="F31" i="3"/>
  <c r="G30" i="3"/>
  <c r="F30" i="3"/>
  <c r="G29" i="3"/>
  <c r="H29" i="3" s="1"/>
  <c r="I29" i="3" s="1"/>
  <c r="K29" i="3" s="1"/>
  <c r="M29" i="3" s="1"/>
  <c r="O29" i="3" s="1"/>
  <c r="P29" i="3" s="1"/>
  <c r="R29" i="3" s="1"/>
  <c r="S29" i="3" s="1"/>
  <c r="G22" i="3"/>
  <c r="F22" i="3"/>
  <c r="G21" i="3"/>
  <c r="G20" i="3"/>
  <c r="G19" i="3"/>
  <c r="G18" i="3"/>
  <c r="F15" i="3"/>
  <c r="C3" i="3"/>
  <c r="F22" i="11" l="1"/>
  <c r="F62" i="4"/>
  <c r="F16" i="11" s="1"/>
  <c r="J157" i="13"/>
  <c r="AL157" i="13"/>
  <c r="E62" i="12"/>
  <c r="E47" i="12" s="1"/>
  <c r="L62" i="12"/>
  <c r="L47" i="12" s="1"/>
  <c r="L48" i="12" s="1"/>
  <c r="K62" i="12"/>
  <c r="K47" i="12" s="1"/>
  <c r="J62" i="12"/>
  <c r="J47" i="12" s="1"/>
  <c r="J48" i="12" s="1"/>
  <c r="H32" i="3"/>
  <c r="M13" i="4"/>
  <c r="AO13" i="4"/>
  <c r="AO10" i="11" s="1"/>
  <c r="M43" i="7"/>
  <c r="M77" i="7" s="1"/>
  <c r="J43" i="7"/>
  <c r="J77" i="7" s="1"/>
  <c r="AO157" i="13"/>
  <c r="AO160" i="13" s="1"/>
  <c r="AQ13" i="11"/>
  <c r="X109" i="13"/>
  <c r="Z112" i="11"/>
  <c r="X111" i="13" s="1"/>
  <c r="E41" i="10"/>
  <c r="E39" i="10"/>
  <c r="E42" i="10"/>
  <c r="E38" i="10"/>
  <c r="E40" i="10"/>
  <c r="D21" i="12"/>
  <c r="J86" i="10"/>
  <c r="N86" i="10" s="1"/>
  <c r="R86" i="10" s="1"/>
  <c r="V86" i="10" s="1"/>
  <c r="Z86" i="10" s="1"/>
  <c r="AD86" i="10" s="1"/>
  <c r="AH86" i="10" s="1"/>
  <c r="AL86" i="10" s="1"/>
  <c r="AP86" i="10" s="1"/>
  <c r="AT86" i="10" s="1"/>
  <c r="I86" i="10"/>
  <c r="M86" i="10" s="1"/>
  <c r="Q86" i="10" s="1"/>
  <c r="U86" i="10" s="1"/>
  <c r="Y86" i="10" s="1"/>
  <c r="AC86" i="10" s="1"/>
  <c r="AG86" i="10" s="1"/>
  <c r="AK86" i="10" s="1"/>
  <c r="AO86" i="10" s="1"/>
  <c r="AS86" i="10" s="1"/>
  <c r="H86" i="10"/>
  <c r="L86" i="10" s="1"/>
  <c r="P86" i="10" s="1"/>
  <c r="T86" i="10" s="1"/>
  <c r="X86" i="10" s="1"/>
  <c r="AB86" i="10" s="1"/>
  <c r="AF86" i="10" s="1"/>
  <c r="AJ86" i="10" s="1"/>
  <c r="AN86" i="10" s="1"/>
  <c r="AR86" i="10" s="1"/>
  <c r="G86" i="10"/>
  <c r="J18" i="10"/>
  <c r="N18" i="10" s="1"/>
  <c r="R18" i="10" s="1"/>
  <c r="V18" i="10" s="1"/>
  <c r="Z18" i="10" s="1"/>
  <c r="AD18" i="10" s="1"/>
  <c r="AH18" i="10" s="1"/>
  <c r="AL18" i="10" s="1"/>
  <c r="AP18" i="10" s="1"/>
  <c r="AT18" i="10" s="1"/>
  <c r="I18" i="10"/>
  <c r="M18" i="10" s="1"/>
  <c r="Q18" i="10" s="1"/>
  <c r="U18" i="10" s="1"/>
  <c r="Y18" i="10" s="1"/>
  <c r="AC18" i="10" s="1"/>
  <c r="AG18" i="10" s="1"/>
  <c r="AK18" i="10" s="1"/>
  <c r="AO18" i="10" s="1"/>
  <c r="AS18" i="10" s="1"/>
  <c r="H18" i="10"/>
  <c r="L18" i="10" s="1"/>
  <c r="P18" i="10" s="1"/>
  <c r="T18" i="10" s="1"/>
  <c r="X18" i="10" s="1"/>
  <c r="AB18" i="10" s="1"/>
  <c r="AF18" i="10" s="1"/>
  <c r="AJ18" i="10" s="1"/>
  <c r="AN18" i="10" s="1"/>
  <c r="AR18" i="10" s="1"/>
  <c r="G18" i="10"/>
  <c r="I11" i="9"/>
  <c r="M11" i="9" s="1"/>
  <c r="Q11" i="9" s="1"/>
  <c r="U11" i="9" s="1"/>
  <c r="Y11" i="9" s="1"/>
  <c r="AC11" i="9" s="1"/>
  <c r="AG11" i="9" s="1"/>
  <c r="AK11" i="9" s="1"/>
  <c r="AO11" i="9" s="1"/>
  <c r="AS11" i="9" s="1"/>
  <c r="H11" i="9"/>
  <c r="L11" i="9" s="1"/>
  <c r="P11" i="9" s="1"/>
  <c r="T11" i="9" s="1"/>
  <c r="X11" i="9" s="1"/>
  <c r="AB11" i="9" s="1"/>
  <c r="AF11" i="9" s="1"/>
  <c r="AJ11" i="9" s="1"/>
  <c r="AN11" i="9" s="1"/>
  <c r="AR11" i="9" s="1"/>
  <c r="G11" i="9"/>
  <c r="K11" i="9" s="1"/>
  <c r="O11" i="9" s="1"/>
  <c r="S11" i="9" s="1"/>
  <c r="W11" i="9" s="1"/>
  <c r="AA11" i="9" s="1"/>
  <c r="AE11" i="9" s="1"/>
  <c r="AI11" i="9" s="1"/>
  <c r="AM11" i="9" s="1"/>
  <c r="AQ11" i="9" s="1"/>
  <c r="F11" i="9"/>
  <c r="I11" i="8"/>
  <c r="M11" i="8" s="1"/>
  <c r="Q11" i="8" s="1"/>
  <c r="U11" i="8" s="1"/>
  <c r="Y11" i="8" s="1"/>
  <c r="AC11" i="8" s="1"/>
  <c r="AG11" i="8" s="1"/>
  <c r="AK11" i="8" s="1"/>
  <c r="AO11" i="8" s="1"/>
  <c r="AS11" i="8" s="1"/>
  <c r="H11" i="8"/>
  <c r="L11" i="8" s="1"/>
  <c r="P11" i="8" s="1"/>
  <c r="T11" i="8" s="1"/>
  <c r="X11" i="8" s="1"/>
  <c r="AB11" i="8" s="1"/>
  <c r="AF11" i="8" s="1"/>
  <c r="AJ11" i="8" s="1"/>
  <c r="AN11" i="8" s="1"/>
  <c r="AR11" i="8" s="1"/>
  <c r="G11" i="8"/>
  <c r="K11" i="8" s="1"/>
  <c r="O11" i="8" s="1"/>
  <c r="S11" i="8" s="1"/>
  <c r="W11" i="8" s="1"/>
  <c r="AA11" i="8" s="1"/>
  <c r="AE11" i="8" s="1"/>
  <c r="AI11" i="8" s="1"/>
  <c r="AM11" i="8" s="1"/>
  <c r="AQ11" i="8" s="1"/>
  <c r="F11" i="8"/>
  <c r="I11" i="7"/>
  <c r="M11" i="7" s="1"/>
  <c r="Q11" i="7" s="1"/>
  <c r="U11" i="7" s="1"/>
  <c r="Y11" i="7" s="1"/>
  <c r="AC11" i="7" s="1"/>
  <c r="AG11" i="7" s="1"/>
  <c r="AK11" i="7" s="1"/>
  <c r="AO11" i="7" s="1"/>
  <c r="AS11" i="7" s="1"/>
  <c r="H11" i="7"/>
  <c r="L11" i="7" s="1"/>
  <c r="P11" i="7" s="1"/>
  <c r="T11" i="7" s="1"/>
  <c r="X11" i="7" s="1"/>
  <c r="AB11" i="7" s="1"/>
  <c r="AF11" i="7" s="1"/>
  <c r="AJ11" i="7" s="1"/>
  <c r="AN11" i="7" s="1"/>
  <c r="AR11" i="7" s="1"/>
  <c r="G11" i="7"/>
  <c r="K11" i="7" s="1"/>
  <c r="O11" i="7" s="1"/>
  <c r="S11" i="7" s="1"/>
  <c r="W11" i="7" s="1"/>
  <c r="AA11" i="7" s="1"/>
  <c r="AE11" i="7" s="1"/>
  <c r="AI11" i="7" s="1"/>
  <c r="AM11" i="7" s="1"/>
  <c r="AQ11" i="7" s="1"/>
  <c r="F11" i="7"/>
  <c r="I66" i="6"/>
  <c r="M66" i="6" s="1"/>
  <c r="Q66" i="6" s="1"/>
  <c r="U66" i="6" s="1"/>
  <c r="Y66" i="6" s="1"/>
  <c r="AC66" i="6" s="1"/>
  <c r="AG66" i="6" s="1"/>
  <c r="AK66" i="6" s="1"/>
  <c r="AO66" i="6" s="1"/>
  <c r="AS66" i="6" s="1"/>
  <c r="H66" i="6"/>
  <c r="L66" i="6" s="1"/>
  <c r="P66" i="6" s="1"/>
  <c r="T66" i="6" s="1"/>
  <c r="X66" i="6" s="1"/>
  <c r="AB66" i="6" s="1"/>
  <c r="AF66" i="6" s="1"/>
  <c r="AJ66" i="6" s="1"/>
  <c r="AN66" i="6" s="1"/>
  <c r="AR66" i="6" s="1"/>
  <c r="G66" i="6"/>
  <c r="K66" i="6" s="1"/>
  <c r="O66" i="6" s="1"/>
  <c r="S66" i="6" s="1"/>
  <c r="W66" i="6" s="1"/>
  <c r="AA66" i="6" s="1"/>
  <c r="AE66" i="6" s="1"/>
  <c r="AI66" i="6" s="1"/>
  <c r="AM66" i="6" s="1"/>
  <c r="AQ66" i="6" s="1"/>
  <c r="F66" i="6"/>
  <c r="I66" i="5"/>
  <c r="M66" i="5" s="1"/>
  <c r="Q66" i="5" s="1"/>
  <c r="U66" i="5" s="1"/>
  <c r="Y66" i="5" s="1"/>
  <c r="AC66" i="5" s="1"/>
  <c r="AG66" i="5" s="1"/>
  <c r="AK66" i="5" s="1"/>
  <c r="AO66" i="5" s="1"/>
  <c r="AS66" i="5" s="1"/>
  <c r="H66" i="5"/>
  <c r="L66" i="5" s="1"/>
  <c r="P66" i="5" s="1"/>
  <c r="T66" i="5" s="1"/>
  <c r="X66" i="5" s="1"/>
  <c r="AB66" i="5" s="1"/>
  <c r="AF66" i="5" s="1"/>
  <c r="AJ66" i="5" s="1"/>
  <c r="AN66" i="5" s="1"/>
  <c r="AR66" i="5" s="1"/>
  <c r="G66" i="5"/>
  <c r="K66" i="5" s="1"/>
  <c r="O66" i="5" s="1"/>
  <c r="S66" i="5" s="1"/>
  <c r="W66" i="5" s="1"/>
  <c r="AA66" i="5" s="1"/>
  <c r="AE66" i="5" s="1"/>
  <c r="AI66" i="5" s="1"/>
  <c r="AM66" i="5" s="1"/>
  <c r="AQ66" i="5" s="1"/>
  <c r="F66" i="5"/>
  <c r="I66" i="4"/>
  <c r="H66" i="4"/>
  <c r="G66" i="4"/>
  <c r="F66" i="4"/>
  <c r="H31" i="3"/>
  <c r="AA157" i="13"/>
  <c r="AA160" i="13" s="1"/>
  <c r="AC13" i="11"/>
  <c r="AR13" i="4"/>
  <c r="F41" i="10"/>
  <c r="F39" i="10"/>
  <c r="F42" i="10"/>
  <c r="F40" i="10"/>
  <c r="F38" i="10"/>
  <c r="E21" i="12"/>
  <c r="K18" i="10"/>
  <c r="K86" i="10"/>
  <c r="J11" i="9"/>
  <c r="J11" i="8"/>
  <c r="J11" i="7"/>
  <c r="J66" i="6"/>
  <c r="J66" i="5"/>
  <c r="J66" i="4"/>
  <c r="AB157" i="13"/>
  <c r="AB160" i="13" s="1"/>
  <c r="AD13" i="11"/>
  <c r="H30" i="3"/>
  <c r="AE13" i="4"/>
  <c r="F84" i="4"/>
  <c r="F110" i="4" s="1"/>
  <c r="F83" i="4"/>
  <c r="F109" i="4" s="1"/>
  <c r="F82" i="4"/>
  <c r="AG14" i="4"/>
  <c r="H15" i="4"/>
  <c r="G14" i="4"/>
  <c r="G18" i="4" s="1"/>
  <c r="D157" i="13"/>
  <c r="D160" i="13" s="1"/>
  <c r="F13" i="11"/>
  <c r="S157" i="13"/>
  <c r="F112" i="11"/>
  <c r="D109" i="13"/>
  <c r="F23" i="11"/>
  <c r="D194" i="13" s="1"/>
  <c r="F62" i="5"/>
  <c r="F17" i="11" s="1"/>
  <c r="D165" i="13" s="1"/>
  <c r="G13" i="4"/>
  <c r="V13" i="4"/>
  <c r="AH157" i="13"/>
  <c r="X14" i="4"/>
  <c r="AL14" i="4"/>
  <c r="E109" i="13"/>
  <c r="G112" i="11"/>
  <c r="E111" i="13" s="1"/>
  <c r="AK13" i="4"/>
  <c r="AK10" i="11" s="1"/>
  <c r="K101" i="10"/>
  <c r="L101" i="10" s="1"/>
  <c r="M101" i="10" s="1"/>
  <c r="N101" i="10" s="1"/>
  <c r="H157" i="13"/>
  <c r="H160" i="13" s="1"/>
  <c r="J13" i="11"/>
  <c r="AK157" i="13"/>
  <c r="AK160" i="13" s="1"/>
  <c r="AM13" i="11"/>
  <c r="M14" i="4"/>
  <c r="AO14" i="4"/>
  <c r="AQ109" i="13"/>
  <c r="H109" i="13"/>
  <c r="J112" i="11"/>
  <c r="H111" i="13" s="1"/>
  <c r="T109" i="13"/>
  <c r="V112" i="11"/>
  <c r="T111" i="13" s="1"/>
  <c r="AF109" i="13"/>
  <c r="AH112" i="11"/>
  <c r="AF111" i="13" s="1"/>
  <c r="I109" i="13"/>
  <c r="K112" i="11"/>
  <c r="I111" i="13" s="1"/>
  <c r="W112" i="11"/>
  <c r="U111" i="13" s="1"/>
  <c r="U109" i="13"/>
  <c r="AG109" i="13"/>
  <c r="AI112" i="11"/>
  <c r="AG111" i="13" s="1"/>
  <c r="AL14" i="5"/>
  <c r="J109" i="13"/>
  <c r="L112" i="11"/>
  <c r="J111" i="13" s="1"/>
  <c r="V109" i="13"/>
  <c r="X112" i="11"/>
  <c r="V111" i="13" s="1"/>
  <c r="AH109" i="13"/>
  <c r="AJ112" i="11"/>
  <c r="AH111" i="13" s="1"/>
  <c r="U13" i="5"/>
  <c r="AO14" i="5"/>
  <c r="K109" i="13"/>
  <c r="M112" i="11"/>
  <c r="K111" i="13" s="1"/>
  <c r="Y112" i="11"/>
  <c r="W111" i="13" s="1"/>
  <c r="W109" i="13"/>
  <c r="AI109" i="13"/>
  <c r="AK112" i="11"/>
  <c r="AI111" i="13" s="1"/>
  <c r="G13" i="5"/>
  <c r="AJ13" i="5"/>
  <c r="L14" i="5"/>
  <c r="L109" i="13"/>
  <c r="N112" i="11"/>
  <c r="L111" i="13" s="1"/>
  <c r="AJ109" i="13"/>
  <c r="AL112" i="11"/>
  <c r="AJ111" i="13" s="1"/>
  <c r="M109" i="13"/>
  <c r="O112" i="11"/>
  <c r="M111" i="13" s="1"/>
  <c r="Y109" i="13"/>
  <c r="AA112" i="11"/>
  <c r="Y111" i="13" s="1"/>
  <c r="AK109" i="13"/>
  <c r="AM112" i="11"/>
  <c r="AK111" i="13" s="1"/>
  <c r="N109" i="13"/>
  <c r="P112" i="11"/>
  <c r="N111" i="13" s="1"/>
  <c r="Z109" i="13"/>
  <c r="AB112" i="11"/>
  <c r="Z111" i="13" s="1"/>
  <c r="AL109" i="13"/>
  <c r="AN112" i="11"/>
  <c r="AL111" i="13" s="1"/>
  <c r="K13" i="5"/>
  <c r="AN13" i="5"/>
  <c r="P14" i="5"/>
  <c r="G15" i="5"/>
  <c r="O109" i="13"/>
  <c r="Q112" i="11"/>
  <c r="O111" i="13" s="1"/>
  <c r="AA109" i="13"/>
  <c r="AC112" i="11"/>
  <c r="AA111" i="13" s="1"/>
  <c r="AM109" i="13"/>
  <c r="AO112" i="11"/>
  <c r="AM111" i="13" s="1"/>
  <c r="P109" i="13"/>
  <c r="R112" i="11"/>
  <c r="P111" i="13" s="1"/>
  <c r="AB109" i="13"/>
  <c r="AD112" i="11"/>
  <c r="AB111" i="13" s="1"/>
  <c r="AP112" i="11"/>
  <c r="AN111" i="13" s="1"/>
  <c r="AN109" i="13"/>
  <c r="AF14" i="5"/>
  <c r="Q109" i="13"/>
  <c r="S112" i="11"/>
  <c r="Q111" i="13" s="1"/>
  <c r="AC109" i="13"/>
  <c r="AE112" i="11"/>
  <c r="AC111" i="13" s="1"/>
  <c r="AO109" i="13"/>
  <c r="AQ112" i="11"/>
  <c r="AO111" i="13" s="1"/>
  <c r="F109" i="13"/>
  <c r="H112" i="11"/>
  <c r="F111" i="13" s="1"/>
  <c r="R109" i="13"/>
  <c r="T112" i="11"/>
  <c r="R111" i="13" s="1"/>
  <c r="AD109" i="13"/>
  <c r="AF112" i="11"/>
  <c r="AD111" i="13" s="1"/>
  <c r="AP109" i="13"/>
  <c r="P13" i="5"/>
  <c r="F83" i="5"/>
  <c r="F109" i="5" s="1"/>
  <c r="F82" i="5"/>
  <c r="F84" i="5"/>
  <c r="G109" i="13"/>
  <c r="I112" i="11"/>
  <c r="G111" i="13" s="1"/>
  <c r="S109" i="13"/>
  <c r="U112" i="11"/>
  <c r="S111" i="13" s="1"/>
  <c r="AE109" i="13"/>
  <c r="AG112" i="11"/>
  <c r="AE111" i="13" s="1"/>
  <c r="AE13" i="5"/>
  <c r="G14" i="5"/>
  <c r="V14" i="5"/>
  <c r="F24" i="11"/>
  <c r="D195" i="13" s="1"/>
  <c r="F62" i="6"/>
  <c r="F18" i="11" s="1"/>
  <c r="D166" i="13" s="1"/>
  <c r="F108" i="6"/>
  <c r="F85" i="6"/>
  <c r="F90" i="6" s="1"/>
  <c r="Z14" i="6"/>
  <c r="K43" i="7"/>
  <c r="K77" i="7" s="1"/>
  <c r="X13" i="6"/>
  <c r="M14" i="6"/>
  <c r="AP14" i="6"/>
  <c r="O57" i="11"/>
  <c r="F83" i="6"/>
  <c r="P57" i="11"/>
  <c r="L13" i="6"/>
  <c r="AO13" i="6"/>
  <c r="AO12" i="11" s="1"/>
  <c r="AM159" i="13" s="1"/>
  <c r="AS14" i="6"/>
  <c r="Q14" i="6"/>
  <c r="P13" i="6"/>
  <c r="AS13" i="6"/>
  <c r="AS12" i="11" s="1"/>
  <c r="AQ159" i="13" s="1"/>
  <c r="AG14" i="6"/>
  <c r="H15" i="6"/>
  <c r="F84" i="6"/>
  <c r="AJ40" i="7"/>
  <c r="AJ17" i="7"/>
  <c r="AJ42" i="7"/>
  <c r="AJ76" i="7" s="1"/>
  <c r="AJ41" i="7"/>
  <c r="AJ75" i="7" s="1"/>
  <c r="AF13" i="6"/>
  <c r="G14" i="6"/>
  <c r="AK14" i="6"/>
  <c r="G13" i="6"/>
  <c r="AJ13" i="6"/>
  <c r="J57" i="11"/>
  <c r="P51" i="11"/>
  <c r="AO57" i="11"/>
  <c r="K41" i="7"/>
  <c r="AI41" i="7"/>
  <c r="AI75" i="7" s="1"/>
  <c r="AQ42" i="7"/>
  <c r="Z15" i="7"/>
  <c r="Q16" i="7"/>
  <c r="F57" i="11"/>
  <c r="P40" i="7"/>
  <c r="X75" i="7"/>
  <c r="T76" i="7"/>
  <c r="P43" i="7"/>
  <c r="P77" i="7" s="1"/>
  <c r="Y41" i="7"/>
  <c r="Y75" i="7" s="1"/>
  <c r="U42" i="7"/>
  <c r="U76" i="7" s="1"/>
  <c r="AG42" i="7"/>
  <c r="AG76" i="7" s="1"/>
  <c r="M44" i="7"/>
  <c r="M50" i="7" s="1"/>
  <c r="L15" i="7"/>
  <c r="AR15" i="7"/>
  <c r="T51" i="11"/>
  <c r="AH51" i="11"/>
  <c r="T17" i="7"/>
  <c r="F40" i="7"/>
  <c r="AP40" i="7"/>
  <c r="AL41" i="7"/>
  <c r="AL75" i="7" s="1"/>
  <c r="J76" i="7"/>
  <c r="AH76" i="7"/>
  <c r="F43" i="7"/>
  <c r="F77" i="7" s="1"/>
  <c r="H89" i="7"/>
  <c r="U51" i="11"/>
  <c r="AI51" i="11"/>
  <c r="U17" i="7"/>
  <c r="AG57" i="11"/>
  <c r="AQ40" i="7"/>
  <c r="K42" i="7"/>
  <c r="AI42" i="7"/>
  <c r="AI76" i="7" s="1"/>
  <c r="F51" i="11"/>
  <c r="F91" i="7"/>
  <c r="F90" i="7"/>
  <c r="F92" i="7" s="1"/>
  <c r="F69" i="11" s="1"/>
  <c r="V16" i="7"/>
  <c r="AK51" i="11"/>
  <c r="AH17" i="7"/>
  <c r="T74" i="7"/>
  <c r="P41" i="7"/>
  <c r="P75" i="7" s="1"/>
  <c r="X76" i="7"/>
  <c r="F74" i="8"/>
  <c r="Q15" i="7"/>
  <c r="G16" i="7"/>
  <c r="X51" i="11"/>
  <c r="AL16" i="7"/>
  <c r="AI17" i="7"/>
  <c r="U40" i="7"/>
  <c r="AG40" i="7"/>
  <c r="AO75" i="7"/>
  <c r="M76" i="7"/>
  <c r="Y42" i="7"/>
  <c r="Y76" i="7" s="1"/>
  <c r="AK76" i="7"/>
  <c r="Y51" i="11"/>
  <c r="X57" i="11"/>
  <c r="J74" i="7"/>
  <c r="AH74" i="7"/>
  <c r="F41" i="7"/>
  <c r="F75" i="7" s="1"/>
  <c r="AP41" i="7"/>
  <c r="AP75" i="7" s="1"/>
  <c r="N42" i="7"/>
  <c r="N76" i="7" s="1"/>
  <c r="AL42" i="7"/>
  <c r="AL76" i="7" s="1"/>
  <c r="J51" i="11"/>
  <c r="Z16" i="7"/>
  <c r="AO51" i="11"/>
  <c r="M57" i="11"/>
  <c r="Y17" i="7"/>
  <c r="AK57" i="11"/>
  <c r="K40" i="7"/>
  <c r="AI40" i="7"/>
  <c r="O76" i="7"/>
  <c r="J637" i="7"/>
  <c r="J638" i="7" s="1"/>
  <c r="J639" i="7" s="1"/>
  <c r="J640" i="7" s="1"/>
  <c r="J641" i="7" s="1"/>
  <c r="J642" i="7" s="1"/>
  <c r="J643" i="7" s="1"/>
  <c r="K16" i="7"/>
  <c r="AP16" i="7"/>
  <c r="AP76" i="7" s="1"/>
  <c r="N17" i="7"/>
  <c r="X74" i="7"/>
  <c r="T75" i="7"/>
  <c r="P42" i="7"/>
  <c r="P76" i="7" s="1"/>
  <c r="AR84" i="11"/>
  <c r="AR111" i="11" s="1"/>
  <c r="AP110" i="13" s="1"/>
  <c r="V15" i="7"/>
  <c r="M51" i="11"/>
  <c r="M74" i="7"/>
  <c r="Y40" i="7"/>
  <c r="AK74" i="7"/>
  <c r="AG41" i="7"/>
  <c r="AG75" i="7" s="1"/>
  <c r="AO76" i="7"/>
  <c r="AT109" i="7"/>
  <c r="AS81" i="11" s="1"/>
  <c r="G15" i="7"/>
  <c r="AM15" i="7"/>
  <c r="O51" i="11"/>
  <c r="N40" i="7"/>
  <c r="AL40" i="7"/>
  <c r="J75" i="7"/>
  <c r="AH75" i="7"/>
  <c r="N43" i="7"/>
  <c r="N77" i="7" s="1"/>
  <c r="J44" i="7"/>
  <c r="J50" i="7" s="1"/>
  <c r="F58" i="11"/>
  <c r="D284" i="13" s="1"/>
  <c r="F637" i="7"/>
  <c r="F642" i="7"/>
  <c r="F90" i="8"/>
  <c r="F43" i="8"/>
  <c r="F77" i="8" s="1"/>
  <c r="G15" i="8"/>
  <c r="F41" i="8"/>
  <c r="F75" i="8" s="1"/>
  <c r="F638" i="7"/>
  <c r="J639" i="8"/>
  <c r="J640" i="8" s="1"/>
  <c r="J641" i="8" s="1"/>
  <c r="J642" i="8" s="1"/>
  <c r="J643" i="8" s="1"/>
  <c r="J644" i="8" s="1"/>
  <c r="J645" i="8" s="1"/>
  <c r="F643" i="7"/>
  <c r="F52" i="11"/>
  <c r="D277" i="13" s="1"/>
  <c r="F91" i="8"/>
  <c r="F42" i="8"/>
  <c r="F76" i="8" s="1"/>
  <c r="G16" i="8"/>
  <c r="F53" i="11"/>
  <c r="D278" i="13" s="1"/>
  <c r="F91" i="9"/>
  <c r="F90" i="9"/>
  <c r="F92" i="9" s="1"/>
  <c r="F71" i="11" s="1"/>
  <c r="D374" i="13" s="1"/>
  <c r="G89" i="8"/>
  <c r="G16" i="9"/>
  <c r="F643" i="8"/>
  <c r="F641" i="8"/>
  <c r="F17" i="9"/>
  <c r="F639" i="8"/>
  <c r="F644" i="8"/>
  <c r="AS109" i="8"/>
  <c r="AR82" i="11" s="1"/>
  <c r="F42" i="9"/>
  <c r="F76" i="9" s="1"/>
  <c r="F41" i="9"/>
  <c r="F75" i="9" s="1"/>
  <c r="F43" i="9"/>
  <c r="F77" i="9" s="1"/>
  <c r="F40" i="9"/>
  <c r="G15" i="9"/>
  <c r="J638" i="9"/>
  <c r="J639" i="9" s="1"/>
  <c r="J640" i="9" s="1"/>
  <c r="J641" i="9" s="1"/>
  <c r="J642" i="9" s="1"/>
  <c r="J643" i="9" s="1"/>
  <c r="J644" i="9" s="1"/>
  <c r="G24" i="10"/>
  <c r="H89" i="9"/>
  <c r="G90" i="9"/>
  <c r="AT109" i="9"/>
  <c r="AS83" i="11" s="1"/>
  <c r="G26" i="10"/>
  <c r="H10" i="10"/>
  <c r="G32" i="10"/>
  <c r="H32" i="10" s="1"/>
  <c r="I32" i="10" s="1"/>
  <c r="J32" i="10" s="1"/>
  <c r="K32" i="10" s="1"/>
  <c r="L32" i="10" s="1"/>
  <c r="M32" i="10" s="1"/>
  <c r="N32" i="10" s="1"/>
  <c r="G67" i="10"/>
  <c r="H64" i="10"/>
  <c r="F643" i="9"/>
  <c r="G92" i="10"/>
  <c r="H92" i="10" s="1"/>
  <c r="I92" i="10" s="1"/>
  <c r="J92" i="10" s="1"/>
  <c r="K92" i="10" s="1"/>
  <c r="L92" i="10" s="1"/>
  <c r="M92" i="10" s="1"/>
  <c r="N92" i="10" s="1"/>
  <c r="G120" i="10"/>
  <c r="F95" i="11" s="1"/>
  <c r="H115" i="10"/>
  <c r="G33" i="10"/>
  <c r="H33" i="10" s="1"/>
  <c r="I33" i="10" s="1"/>
  <c r="J33" i="10" s="1"/>
  <c r="K33" i="10" s="1"/>
  <c r="L33" i="10" s="1"/>
  <c r="M33" i="10" s="1"/>
  <c r="N33" i="10" s="1"/>
  <c r="G90" i="10"/>
  <c r="F639" i="9"/>
  <c r="F644" i="9"/>
  <c r="G30" i="10"/>
  <c r="G34" i="10"/>
  <c r="H34" i="10" s="1"/>
  <c r="I34" i="10" s="1"/>
  <c r="J34" i="10" s="1"/>
  <c r="K34" i="10" s="1"/>
  <c r="L34" i="10" s="1"/>
  <c r="M34" i="10" s="1"/>
  <c r="N34" i="10" s="1"/>
  <c r="G73" i="10"/>
  <c r="H70" i="10"/>
  <c r="AA137" i="10"/>
  <c r="AG157" i="13"/>
  <c r="AG160" i="13" s="1"/>
  <c r="AI13" i="11"/>
  <c r="H46" i="10"/>
  <c r="G102" i="10"/>
  <c r="H102" i="10" s="1"/>
  <c r="I102" i="10" s="1"/>
  <c r="J102" i="10" s="1"/>
  <c r="K102" i="10" s="1"/>
  <c r="L102" i="10" s="1"/>
  <c r="M102" i="10" s="1"/>
  <c r="N102" i="10" s="1"/>
  <c r="G100" i="10"/>
  <c r="G157" i="13"/>
  <c r="G160" i="13" s="1"/>
  <c r="I13" i="11"/>
  <c r="G91" i="10"/>
  <c r="H91" i="10" s="1"/>
  <c r="I91" i="10" s="1"/>
  <c r="J91" i="10" s="1"/>
  <c r="K91" i="10" s="1"/>
  <c r="L91" i="10" s="1"/>
  <c r="M91" i="10" s="1"/>
  <c r="N91" i="10" s="1"/>
  <c r="I157" i="13"/>
  <c r="L276" i="13"/>
  <c r="G137" i="10"/>
  <c r="AP13" i="11"/>
  <c r="B159" i="13"/>
  <c r="D42" i="11"/>
  <c r="AS137" i="10"/>
  <c r="AT137" i="10"/>
  <c r="B165" i="13"/>
  <c r="D29" i="11"/>
  <c r="B201" i="13" s="1"/>
  <c r="D17" i="11"/>
  <c r="D35" i="11"/>
  <c r="B249" i="13" s="1"/>
  <c r="B157" i="13"/>
  <c r="D40" i="11"/>
  <c r="D23" i="11"/>
  <c r="B194" i="13" s="1"/>
  <c r="AJ160" i="13"/>
  <c r="D28" i="11"/>
  <c r="B200" i="13" s="1"/>
  <c r="D64" i="11"/>
  <c r="G115" i="11"/>
  <c r="D40" i="12"/>
  <c r="D55" i="12"/>
  <c r="F41" i="12"/>
  <c r="F56" i="12"/>
  <c r="AL13" i="11"/>
  <c r="D59" i="11"/>
  <c r="D24" i="11"/>
  <c r="B195" i="13" s="1"/>
  <c r="AN160" i="13"/>
  <c r="D57" i="11"/>
  <c r="D22" i="11"/>
  <c r="B193" i="13" s="1"/>
  <c r="D36" i="11"/>
  <c r="B250" i="13" s="1"/>
  <c r="E48" i="12"/>
  <c r="H60" i="12"/>
  <c r="H61" i="12"/>
  <c r="H62" i="12"/>
  <c r="H47" i="12" s="1"/>
  <c r="H48" i="12" s="1"/>
  <c r="H59" i="12"/>
  <c r="H63" i="12" s="1"/>
  <c r="H19" i="12"/>
  <c r="K48" i="12"/>
  <c r="E40" i="12"/>
  <c r="F62" i="12"/>
  <c r="F47" i="12" s="1"/>
  <c r="F48" i="12" s="1"/>
  <c r="F19" i="12"/>
  <c r="F60" i="12"/>
  <c r="E63" i="12"/>
  <c r="L72" i="12"/>
  <c r="L73" i="12" s="1"/>
  <c r="F638" i="12"/>
  <c r="D638" i="12"/>
  <c r="G19" i="12"/>
  <c r="G60" i="12"/>
  <c r="G63" i="12" s="1"/>
  <c r="F59" i="12"/>
  <c r="I59" i="12"/>
  <c r="I63" i="12" s="1"/>
  <c r="I61" i="12"/>
  <c r="G61" i="12"/>
  <c r="D635" i="12"/>
  <c r="D42" i="12"/>
  <c r="J59" i="12"/>
  <c r="J63" i="12" s="1"/>
  <c r="H632" i="12"/>
  <c r="H633" i="12" s="1"/>
  <c r="H634" i="12" s="1"/>
  <c r="H635" i="12" s="1"/>
  <c r="K59" i="12"/>
  <c r="K60" i="12"/>
  <c r="K61" i="12"/>
  <c r="L59" i="12"/>
  <c r="L63" i="12" s="1"/>
  <c r="G62" i="12"/>
  <c r="G47" i="12" s="1"/>
  <c r="G48" i="12" s="1"/>
  <c r="D632" i="12"/>
  <c r="D41" i="12"/>
  <c r="D56" i="12"/>
  <c r="E56" i="12"/>
  <c r="E41" i="12"/>
  <c r="G41" i="12"/>
  <c r="I62" i="12"/>
  <c r="I47" i="12" s="1"/>
  <c r="M62" i="12"/>
  <c r="M47" i="12" s="1"/>
  <c r="M48" i="12" s="1"/>
  <c r="M60" i="12"/>
  <c r="D636" i="12"/>
  <c r="F636" i="12"/>
  <c r="D62" i="12"/>
  <c r="D47" i="12" s="1"/>
  <c r="D48" i="12" s="1"/>
  <c r="I48" i="12"/>
  <c r="D633" i="12"/>
  <c r="D59" i="12"/>
  <c r="D63" i="12" s="1"/>
  <c r="M61" i="12"/>
  <c r="G52" i="11" l="1"/>
  <c r="E277" i="13" s="1"/>
  <c r="G91" i="8"/>
  <c r="H16" i="8"/>
  <c r="M276" i="13"/>
  <c r="H276" i="13"/>
  <c r="V276" i="13"/>
  <c r="V51" i="11"/>
  <c r="AP74" i="7"/>
  <c r="G83" i="5"/>
  <c r="G82" i="5"/>
  <c r="G84" i="5"/>
  <c r="H14" i="5"/>
  <c r="F108" i="5"/>
  <c r="F85" i="5"/>
  <c r="F90" i="5" s="1"/>
  <c r="K11" i="11"/>
  <c r="L13" i="5"/>
  <c r="L11" i="11" s="1"/>
  <c r="E116" i="13"/>
  <c r="H115" i="11"/>
  <c r="H30" i="10"/>
  <c r="H15" i="10"/>
  <c r="I10" i="10"/>
  <c r="AM42" i="7"/>
  <c r="AM41" i="7"/>
  <c r="AM40" i="7"/>
  <c r="AN15" i="7"/>
  <c r="AI74" i="7"/>
  <c r="G51" i="11"/>
  <c r="G91" i="7"/>
  <c r="H16" i="7"/>
  <c r="D372" i="13"/>
  <c r="AG276" i="13"/>
  <c r="F74" i="7"/>
  <c r="F78" i="7" s="1"/>
  <c r="F84" i="7" s="1"/>
  <c r="F44" i="7"/>
  <c r="F50" i="7" s="1"/>
  <c r="D283" i="13"/>
  <c r="P12" i="11"/>
  <c r="N159" i="13" s="1"/>
  <c r="Q13" i="6"/>
  <c r="N14" i="6"/>
  <c r="AE11" i="11"/>
  <c r="AC158" i="13" s="1"/>
  <c r="AF13" i="5"/>
  <c r="U11" i="11"/>
  <c r="V13" i="5"/>
  <c r="B291" i="13"/>
  <c r="D70" i="11"/>
  <c r="D76" i="11" s="1"/>
  <c r="D82" i="11" s="1"/>
  <c r="G42" i="10"/>
  <c r="G58" i="10" s="1"/>
  <c r="H26" i="10"/>
  <c r="G41" i="7"/>
  <c r="G75" i="7" s="1"/>
  <c r="G43" i="7"/>
  <c r="G77" i="7" s="1"/>
  <c r="G40" i="7"/>
  <c r="G17" i="7"/>
  <c r="G42" i="7"/>
  <c r="G76" i="7" s="1"/>
  <c r="H15" i="7"/>
  <c r="K74" i="7"/>
  <c r="K44" i="7"/>
  <c r="K50" i="7" s="1"/>
  <c r="Q42" i="7"/>
  <c r="Q76" i="7" s="1"/>
  <c r="R15" i="7"/>
  <c r="Q41" i="7"/>
  <c r="Q75" i="7" s="1"/>
  <c r="Q43" i="7"/>
  <c r="Q77" i="7" s="1"/>
  <c r="Q40" i="7"/>
  <c r="Q17" i="7"/>
  <c r="T57" i="11"/>
  <c r="Q51" i="11"/>
  <c r="R16" i="7"/>
  <c r="H283" i="13"/>
  <c r="X12" i="11"/>
  <c r="V159" i="13" s="1"/>
  <c r="Y13" i="6"/>
  <c r="P11" i="11"/>
  <c r="N158" i="13" s="1"/>
  <c r="Q13" i="5"/>
  <c r="AP14" i="4"/>
  <c r="AE10" i="11"/>
  <c r="AF13" i="4"/>
  <c r="AR10" i="11"/>
  <c r="AS13" i="4"/>
  <c r="AS10" i="11" s="1"/>
  <c r="F77" i="6"/>
  <c r="F72" i="6"/>
  <c r="F76" i="6"/>
  <c r="F71" i="6"/>
  <c r="F78" i="6"/>
  <c r="F70" i="6"/>
  <c r="F34" i="9"/>
  <c r="F29" i="9"/>
  <c r="F36" i="9"/>
  <c r="F28" i="9"/>
  <c r="F23" i="9"/>
  <c r="F35" i="9"/>
  <c r="F30" i="9"/>
  <c r="F22" i="9"/>
  <c r="F24" i="9"/>
  <c r="AS84" i="11"/>
  <c r="AS111" i="11" s="1"/>
  <c r="F44" i="8"/>
  <c r="F50" i="8" s="1"/>
  <c r="D276" i="13"/>
  <c r="F54" i="11"/>
  <c r="D279" i="13" s="1"/>
  <c r="S276" i="13"/>
  <c r="Z40" i="7"/>
  <c r="Z17" i="7"/>
  <c r="Z42" i="7"/>
  <c r="Z76" i="7" s="1"/>
  <c r="Z41" i="7"/>
  <c r="Z75" i="7" s="1"/>
  <c r="AA15" i="7"/>
  <c r="AJ12" i="11"/>
  <c r="AH159" i="13" s="1"/>
  <c r="AK13" i="6"/>
  <c r="AK12" i="11" s="1"/>
  <c r="AI159" i="13" s="1"/>
  <c r="L12" i="11"/>
  <c r="J159" i="13" s="1"/>
  <c r="M13" i="6"/>
  <c r="M12" i="11" s="1"/>
  <c r="K159" i="13" s="1"/>
  <c r="AA14" i="6"/>
  <c r="AR112" i="11"/>
  <c r="AP111" i="13" s="1"/>
  <c r="N14" i="4"/>
  <c r="AI157" i="13"/>
  <c r="F21" i="12"/>
  <c r="O86" i="10"/>
  <c r="O92" i="10" s="1"/>
  <c r="P92" i="10" s="1"/>
  <c r="Q92" i="10" s="1"/>
  <c r="R92" i="10" s="1"/>
  <c r="O18" i="10"/>
  <c r="O34" i="10" s="1"/>
  <c r="P34" i="10" s="1"/>
  <c r="Q34" i="10" s="1"/>
  <c r="R34" i="10" s="1"/>
  <c r="N11" i="9"/>
  <c r="N11" i="8"/>
  <c r="N11" i="7"/>
  <c r="N66" i="6"/>
  <c r="N66" i="5"/>
  <c r="N66" i="4"/>
  <c r="I30" i="3"/>
  <c r="B285" i="13"/>
  <c r="D65" i="11"/>
  <c r="H100" i="10"/>
  <c r="G93" i="10"/>
  <c r="F93" i="11" s="1"/>
  <c r="H90" i="10"/>
  <c r="F59" i="11"/>
  <c r="D285" i="13" s="1"/>
  <c r="AI283" i="13"/>
  <c r="F78" i="8"/>
  <c r="F84" i="8" s="1"/>
  <c r="AF276" i="13"/>
  <c r="G12" i="11"/>
  <c r="E159" i="13" s="1"/>
  <c r="H13" i="6"/>
  <c r="H12" i="11" s="1"/>
  <c r="F159" i="13" s="1"/>
  <c r="AJ57" i="11"/>
  <c r="I89" i="9"/>
  <c r="H90" i="9"/>
  <c r="Y57" i="11"/>
  <c r="G90" i="7"/>
  <c r="G92" i="7" s="1"/>
  <c r="G69" i="11" s="1"/>
  <c r="AJ74" i="7"/>
  <c r="N283" i="13"/>
  <c r="AG14" i="5"/>
  <c r="D111" i="13"/>
  <c r="E26" i="12"/>
  <c r="E25" i="12"/>
  <c r="F25" i="12" s="1"/>
  <c r="E24" i="12"/>
  <c r="O43" i="7"/>
  <c r="I31" i="3"/>
  <c r="F63" i="12"/>
  <c r="H51" i="10"/>
  <c r="I46" i="10"/>
  <c r="H120" i="10"/>
  <c r="G95" i="11" s="1"/>
  <c r="I115" i="10"/>
  <c r="G40" i="10"/>
  <c r="G56" i="10" s="1"/>
  <c r="H24" i="10"/>
  <c r="J78" i="7"/>
  <c r="J84" i="7" s="1"/>
  <c r="AG74" i="7"/>
  <c r="I89" i="7"/>
  <c r="R276" i="13"/>
  <c r="K75" i="7"/>
  <c r="AL14" i="6"/>
  <c r="F76" i="4"/>
  <c r="F71" i="4"/>
  <c r="F78" i="4"/>
  <c r="F70" i="4"/>
  <c r="F77" i="4"/>
  <c r="F72" i="4"/>
  <c r="F34" i="7"/>
  <c r="F29" i="7"/>
  <c r="F24" i="7"/>
  <c r="F36" i="7"/>
  <c r="F28" i="7"/>
  <c r="F23" i="7"/>
  <c r="F35" i="7"/>
  <c r="F30" i="7"/>
  <c r="F22" i="7"/>
  <c r="G31" i="10"/>
  <c r="H31" i="10" s="1"/>
  <c r="I31" i="10" s="1"/>
  <c r="J31" i="10" s="1"/>
  <c r="K31" i="10" s="1"/>
  <c r="L31" i="10" s="1"/>
  <c r="M31" i="10" s="1"/>
  <c r="N31" i="10" s="1"/>
  <c r="G25" i="10"/>
  <c r="G23" i="10"/>
  <c r="G22" i="10"/>
  <c r="O102" i="10"/>
  <c r="P102" i="10" s="1"/>
  <c r="Q102" i="10" s="1"/>
  <c r="R102" i="10" s="1"/>
  <c r="M63" i="12"/>
  <c r="G53" i="11"/>
  <c r="E278" i="13" s="1"/>
  <c r="G91" i="9"/>
  <c r="G92" i="9" s="1"/>
  <c r="G71" i="11" s="1"/>
  <c r="E374" i="13" s="1"/>
  <c r="H16" i="9"/>
  <c r="Y74" i="7"/>
  <c r="N57" i="11"/>
  <c r="I117" i="7"/>
  <c r="K283" i="13"/>
  <c r="U74" i="7"/>
  <c r="K76" i="7"/>
  <c r="AR41" i="7"/>
  <c r="AR40" i="7"/>
  <c r="AS15" i="7"/>
  <c r="AR42" i="7"/>
  <c r="F109" i="6"/>
  <c r="F111" i="6" s="1"/>
  <c r="F116" i="6" s="1"/>
  <c r="Y14" i="4"/>
  <c r="G126" i="11"/>
  <c r="K66" i="4"/>
  <c r="G42" i="9"/>
  <c r="G76" i="9" s="1"/>
  <c r="G43" i="9"/>
  <c r="G77" i="9" s="1"/>
  <c r="G40" i="9"/>
  <c r="H15" i="9"/>
  <c r="G17" i="9"/>
  <c r="G41" i="9"/>
  <c r="G75" i="9" s="1"/>
  <c r="G90" i="8"/>
  <c r="G92" i="8" s="1"/>
  <c r="G70" i="11" s="1"/>
  <c r="E373" i="13" s="1"/>
  <c r="H89" i="8"/>
  <c r="G43" i="8"/>
  <c r="G77" i="8" s="1"/>
  <c r="G42" i="8"/>
  <c r="G76" i="8" s="1"/>
  <c r="G41" i="8"/>
  <c r="G75" i="8" s="1"/>
  <c r="H15" i="8"/>
  <c r="G40" i="8"/>
  <c r="G17" i="8"/>
  <c r="M78" i="7"/>
  <c r="M84" i="7" s="1"/>
  <c r="AP51" i="11"/>
  <c r="AQ16" i="7"/>
  <c r="AQ76" i="7" s="1"/>
  <c r="V283" i="13"/>
  <c r="AI57" i="11"/>
  <c r="L43" i="7"/>
  <c r="L77" i="7" s="1"/>
  <c r="L40" i="7"/>
  <c r="L17" i="7"/>
  <c r="L42" i="7"/>
  <c r="L76" i="7" s="1"/>
  <c r="L41" i="7"/>
  <c r="L75" i="7" s="1"/>
  <c r="G84" i="4"/>
  <c r="G83" i="4"/>
  <c r="G82" i="4"/>
  <c r="H14" i="4"/>
  <c r="H126" i="11"/>
  <c r="I126" i="11" s="1"/>
  <c r="J126" i="11" s="1"/>
  <c r="L66" i="4"/>
  <c r="AM157" i="13"/>
  <c r="D164" i="13"/>
  <c r="D167" i="13" s="1"/>
  <c r="F19" i="11"/>
  <c r="K63" i="12"/>
  <c r="F74" i="9"/>
  <c r="F78" i="9" s="1"/>
  <c r="F84" i="9" s="1"/>
  <c r="F44" i="9"/>
  <c r="F50" i="9" s="1"/>
  <c r="AL74" i="7"/>
  <c r="K51" i="11"/>
  <c r="AM276" i="13"/>
  <c r="K17" i="7"/>
  <c r="AH57" i="11"/>
  <c r="N117" i="7"/>
  <c r="P74" i="7"/>
  <c r="P78" i="7" s="1"/>
  <c r="P84" i="7" s="1"/>
  <c r="P44" i="7"/>
  <c r="P50" i="7" s="1"/>
  <c r="AM283" i="13"/>
  <c r="F110" i="6"/>
  <c r="M283" i="13"/>
  <c r="G19" i="5"/>
  <c r="G18" i="5"/>
  <c r="G59" i="5" s="1"/>
  <c r="G63" i="5" s="1"/>
  <c r="H15" i="5"/>
  <c r="M14" i="5"/>
  <c r="AP14" i="5"/>
  <c r="H18" i="4"/>
  <c r="I15" i="4"/>
  <c r="M66" i="4"/>
  <c r="M10" i="11"/>
  <c r="N13" i="4"/>
  <c r="H636" i="12"/>
  <c r="H637" i="12" s="1"/>
  <c r="H638" i="12" s="1"/>
  <c r="B283" i="13"/>
  <c r="D63" i="11"/>
  <c r="H73" i="10"/>
  <c r="I70" i="10"/>
  <c r="H67" i="10"/>
  <c r="I64" i="10"/>
  <c r="F92" i="8"/>
  <c r="F70" i="11" s="1"/>
  <c r="D373" i="13" s="1"/>
  <c r="N74" i="7"/>
  <c r="N78" i="7" s="1"/>
  <c r="N84" i="7" s="1"/>
  <c r="N44" i="7"/>
  <c r="N50" i="7" s="1"/>
  <c r="K276" i="13"/>
  <c r="Z51" i="11"/>
  <c r="AA16" i="7"/>
  <c r="W276" i="13"/>
  <c r="AL51" i="11"/>
  <c r="AL17" i="7"/>
  <c r="AM16" i="7"/>
  <c r="AE283" i="13"/>
  <c r="AP17" i="7"/>
  <c r="G82" i="6"/>
  <c r="H14" i="6"/>
  <c r="G84" i="6"/>
  <c r="G83" i="6"/>
  <c r="G19" i="6"/>
  <c r="I15" i="6"/>
  <c r="R14" i="6"/>
  <c r="Q14" i="5"/>
  <c r="AJ11" i="11"/>
  <c r="AK13" i="5"/>
  <c r="AK11" i="11" s="1"/>
  <c r="AI158" i="13" s="1"/>
  <c r="V10" i="11"/>
  <c r="W13" i="4"/>
  <c r="AH14" i="4"/>
  <c r="F78" i="5"/>
  <c r="F70" i="5"/>
  <c r="F77" i="5"/>
  <c r="F72" i="5"/>
  <c r="F76" i="5"/>
  <c r="F71" i="5"/>
  <c r="F34" i="8"/>
  <c r="F29" i="8"/>
  <c r="F24" i="8"/>
  <c r="F36" i="8"/>
  <c r="F28" i="8"/>
  <c r="F23" i="8"/>
  <c r="F35" i="8"/>
  <c r="F30" i="8"/>
  <c r="F22" i="8"/>
  <c r="G109" i="10"/>
  <c r="H109" i="10" s="1"/>
  <c r="I109" i="10" s="1"/>
  <c r="J109" i="10" s="1"/>
  <c r="K109" i="10" s="1"/>
  <c r="L109" i="10" s="1"/>
  <c r="M109" i="10" s="1"/>
  <c r="N109" i="10" s="1"/>
  <c r="O109" i="10" s="1"/>
  <c r="P109" i="10" s="1"/>
  <c r="Q109" i="10" s="1"/>
  <c r="R109" i="10" s="1"/>
  <c r="G106" i="10"/>
  <c r="H106" i="10" s="1"/>
  <c r="I106" i="10" s="1"/>
  <c r="J106" i="10" s="1"/>
  <c r="K106" i="10" s="1"/>
  <c r="L106" i="10" s="1"/>
  <c r="M106" i="10" s="1"/>
  <c r="N106" i="10" s="1"/>
  <c r="O106" i="10" s="1"/>
  <c r="P106" i="10" s="1"/>
  <c r="Q106" i="10" s="1"/>
  <c r="R106" i="10" s="1"/>
  <c r="G104" i="10"/>
  <c r="H104" i="10" s="1"/>
  <c r="I104" i="10" s="1"/>
  <c r="J104" i="10" s="1"/>
  <c r="K104" i="10" s="1"/>
  <c r="L104" i="10" s="1"/>
  <c r="M104" i="10" s="1"/>
  <c r="N104" i="10" s="1"/>
  <c r="O104" i="10" s="1"/>
  <c r="P104" i="10" s="1"/>
  <c r="Q104" i="10" s="1"/>
  <c r="R104" i="10" s="1"/>
  <c r="G110" i="10"/>
  <c r="H110" i="10" s="1"/>
  <c r="I110" i="10" s="1"/>
  <c r="J110" i="10" s="1"/>
  <c r="K110" i="10" s="1"/>
  <c r="L110" i="10" s="1"/>
  <c r="M110" i="10" s="1"/>
  <c r="N110" i="10" s="1"/>
  <c r="O110" i="10" s="1"/>
  <c r="P110" i="10" s="1"/>
  <c r="Q110" i="10" s="1"/>
  <c r="R110" i="10" s="1"/>
  <c r="G108" i="10"/>
  <c r="H108" i="10" s="1"/>
  <c r="I108" i="10" s="1"/>
  <c r="J108" i="10" s="1"/>
  <c r="K108" i="10" s="1"/>
  <c r="L108" i="10" s="1"/>
  <c r="M108" i="10" s="1"/>
  <c r="N108" i="10" s="1"/>
  <c r="O108" i="10" s="1"/>
  <c r="P108" i="10" s="1"/>
  <c r="Q108" i="10" s="1"/>
  <c r="R108" i="10" s="1"/>
  <c r="G105" i="10"/>
  <c r="H105" i="10" s="1"/>
  <c r="I105" i="10" s="1"/>
  <c r="J105" i="10" s="1"/>
  <c r="K105" i="10" s="1"/>
  <c r="L105" i="10" s="1"/>
  <c r="M105" i="10" s="1"/>
  <c r="N105" i="10" s="1"/>
  <c r="O105" i="10" s="1"/>
  <c r="P105" i="10" s="1"/>
  <c r="Q105" i="10" s="1"/>
  <c r="R105" i="10" s="1"/>
  <c r="O96" i="10"/>
  <c r="O101" i="10" s="1"/>
  <c r="P101" i="10" s="1"/>
  <c r="Q101" i="10" s="1"/>
  <c r="R101" i="10" s="1"/>
  <c r="I32" i="3"/>
  <c r="D193" i="13"/>
  <c r="F25" i="11"/>
  <c r="D196" i="13" s="1"/>
  <c r="D50" i="12"/>
  <c r="D57" i="12"/>
  <c r="D65" i="12" s="1"/>
  <c r="D77" i="12" s="1"/>
  <c r="B158" i="13"/>
  <c r="D41" i="11"/>
  <c r="G76" i="10"/>
  <c r="V41" i="7"/>
  <c r="V75" i="7" s="1"/>
  <c r="W15" i="7"/>
  <c r="V40" i="7"/>
  <c r="V17" i="7"/>
  <c r="V42" i="7"/>
  <c r="V76" i="7" s="1"/>
  <c r="AI276" i="13"/>
  <c r="U57" i="11"/>
  <c r="N276" i="13"/>
  <c r="AF12" i="11"/>
  <c r="AD159" i="13" s="1"/>
  <c r="AG13" i="6"/>
  <c r="AG12" i="11" s="1"/>
  <c r="AE159" i="13" s="1"/>
  <c r="AH14" i="6"/>
  <c r="G18" i="6"/>
  <c r="W14" i="5"/>
  <c r="F110" i="5"/>
  <c r="AN11" i="11"/>
  <c r="AO13" i="5"/>
  <c r="AO11" i="11" s="1"/>
  <c r="AM158" i="13" s="1"/>
  <c r="G11" i="11"/>
  <c r="E158" i="13" s="1"/>
  <c r="H13" i="5"/>
  <c r="H11" i="11" s="1"/>
  <c r="F158" i="13" s="1"/>
  <c r="G10" i="11"/>
  <c r="H13" i="4"/>
  <c r="H10" i="11" s="1"/>
  <c r="F108" i="4"/>
  <c r="F111" i="4" s="1"/>
  <c r="F116" i="4" s="1"/>
  <c r="F85" i="4"/>
  <c r="F90" i="4" s="1"/>
  <c r="G19" i="4"/>
  <c r="G59" i="4" s="1"/>
  <c r="G63" i="4" s="1"/>
  <c r="G22" i="11" l="1"/>
  <c r="G62" i="4"/>
  <c r="G16" i="11" s="1"/>
  <c r="G72" i="5"/>
  <c r="F98" i="5"/>
  <c r="R14" i="5"/>
  <c r="I73" i="10"/>
  <c r="J70" i="10"/>
  <c r="J15" i="4"/>
  <c r="G23" i="11"/>
  <c r="E194" i="13" s="1"/>
  <c r="G62" i="5"/>
  <c r="G17" i="11" s="1"/>
  <c r="E165" i="13" s="1"/>
  <c r="K57" i="11"/>
  <c r="H117" i="7"/>
  <c r="H90" i="8"/>
  <c r="I89" i="8"/>
  <c r="F58" i="7"/>
  <c r="G24" i="7"/>
  <c r="E27" i="12"/>
  <c r="F24" i="12"/>
  <c r="F57" i="9"/>
  <c r="G23" i="9"/>
  <c r="AP157" i="13"/>
  <c r="AP160" i="13" s="1"/>
  <c r="AR13" i="11"/>
  <c r="H51" i="11"/>
  <c r="H91" i="7"/>
  <c r="G85" i="5"/>
  <c r="G90" i="5" s="1"/>
  <c r="S283" i="13"/>
  <c r="G77" i="5"/>
  <c r="F103" i="5"/>
  <c r="AO13" i="11"/>
  <c r="F63" i="7"/>
  <c r="G29" i="7"/>
  <c r="G25" i="12"/>
  <c r="E372" i="13"/>
  <c r="E375" i="13" s="1"/>
  <c r="G72" i="11"/>
  <c r="H111" i="10"/>
  <c r="G94" i="11" s="1"/>
  <c r="I100" i="10"/>
  <c r="F62" i="9"/>
  <c r="F31" i="9"/>
  <c r="F48" i="9" s="1"/>
  <c r="G28" i="9"/>
  <c r="AF10" i="11"/>
  <c r="AG13" i="4"/>
  <c r="H35" i="10"/>
  <c r="I30" i="10"/>
  <c r="G109" i="5"/>
  <c r="F56" i="8"/>
  <c r="G22" i="8"/>
  <c r="F25" i="8"/>
  <c r="F47" i="8" s="1"/>
  <c r="F64" i="8"/>
  <c r="G30" i="8"/>
  <c r="G70" i="5"/>
  <c r="F73" i="5"/>
  <c r="F88" i="5" s="1"/>
  <c r="F96" i="5"/>
  <c r="AA51" i="11"/>
  <c r="AB16" i="7"/>
  <c r="B290" i="13"/>
  <c r="D69" i="11"/>
  <c r="D75" i="11" s="1"/>
  <c r="D81" i="11" s="1"/>
  <c r="AM160" i="13"/>
  <c r="AQ51" i="11"/>
  <c r="AR16" i="7"/>
  <c r="AQ75" i="7"/>
  <c r="AQ17" i="7"/>
  <c r="G27" i="10"/>
  <c r="G38" i="10"/>
  <c r="H22" i="10"/>
  <c r="F68" i="7"/>
  <c r="F37" i="7"/>
  <c r="F49" i="7" s="1"/>
  <c r="G34" i="7"/>
  <c r="F26" i="12"/>
  <c r="G111" i="10"/>
  <c r="F94" i="11" s="1"/>
  <c r="F70" i="9"/>
  <c r="G36" i="9"/>
  <c r="AC157" i="13"/>
  <c r="AC160" i="13" s="1"/>
  <c r="AE13" i="11"/>
  <c r="R51" i="11"/>
  <c r="K78" i="7"/>
  <c r="K84" i="7" s="1"/>
  <c r="V11" i="11"/>
  <c r="T158" i="13" s="1"/>
  <c r="W13" i="5"/>
  <c r="Q12" i="11"/>
  <c r="O159" i="13" s="1"/>
  <c r="R13" i="6"/>
  <c r="E276" i="13"/>
  <c r="G54" i="11"/>
  <c r="E279" i="13" s="1"/>
  <c r="G35" i="10"/>
  <c r="F69" i="8"/>
  <c r="G35" i="8"/>
  <c r="F104" i="5"/>
  <c r="G78" i="5"/>
  <c r="I14" i="6"/>
  <c r="H84" i="6"/>
  <c r="H83" i="6"/>
  <c r="H82" i="6"/>
  <c r="P66" i="4"/>
  <c r="L57" i="11"/>
  <c r="G59" i="11"/>
  <c r="E285" i="13" s="1"/>
  <c r="G39" i="10"/>
  <c r="G55" i="10" s="1"/>
  <c r="H23" i="10"/>
  <c r="F98" i="4"/>
  <c r="G72" i="4"/>
  <c r="I24" i="10"/>
  <c r="H40" i="10"/>
  <c r="H56" i="10"/>
  <c r="B292" i="13"/>
  <c r="D71" i="11"/>
  <c r="D77" i="11" s="1"/>
  <c r="D83" i="11" s="1"/>
  <c r="F63" i="9"/>
  <c r="G29" i="9"/>
  <c r="H41" i="7"/>
  <c r="H75" i="7" s="1"/>
  <c r="H43" i="7"/>
  <c r="H77" i="7" s="1"/>
  <c r="H40" i="7"/>
  <c r="H17" i="7"/>
  <c r="H42" i="7"/>
  <c r="H76" i="7" s="1"/>
  <c r="I15" i="7"/>
  <c r="S158" i="13"/>
  <c r="O91" i="10"/>
  <c r="P91" i="10" s="1"/>
  <c r="Q91" i="10" s="1"/>
  <c r="R91" i="10" s="1"/>
  <c r="H52" i="11"/>
  <c r="F277" i="13" s="1"/>
  <c r="H91" i="8"/>
  <c r="I16" i="8"/>
  <c r="F157" i="13"/>
  <c r="F160" i="13" s="1"/>
  <c r="H13" i="11"/>
  <c r="F57" i="8"/>
  <c r="G23" i="8"/>
  <c r="AI14" i="4"/>
  <c r="G85" i="6"/>
  <c r="G90" i="6" s="1"/>
  <c r="X276" i="13"/>
  <c r="I276" i="13"/>
  <c r="L74" i="7"/>
  <c r="L78" i="7" s="1"/>
  <c r="L84" i="7" s="1"/>
  <c r="L44" i="7"/>
  <c r="L50" i="7" s="1"/>
  <c r="AN276" i="13"/>
  <c r="H41" i="9"/>
  <c r="H75" i="9" s="1"/>
  <c r="H43" i="9"/>
  <c r="H77" i="9" s="1"/>
  <c r="H40" i="9"/>
  <c r="H17" i="9"/>
  <c r="H42" i="9"/>
  <c r="H76" i="9" s="1"/>
  <c r="I15" i="9"/>
  <c r="AR76" i="7"/>
  <c r="G41" i="10"/>
  <c r="G57" i="10" s="1"/>
  <c r="H25" i="10"/>
  <c r="G77" i="4"/>
  <c r="F103" i="4"/>
  <c r="W283" i="13"/>
  <c r="AK13" i="11"/>
  <c r="G34" i="9"/>
  <c r="F37" i="9"/>
  <c r="F49" i="9" s="1"/>
  <c r="F68" i="9"/>
  <c r="O276" i="13"/>
  <c r="AF11" i="11"/>
  <c r="AD158" i="13" s="1"/>
  <c r="AG13" i="5"/>
  <c r="AG11" i="11" s="1"/>
  <c r="AE158" i="13" s="1"/>
  <c r="F60" i="11"/>
  <c r="D286" i="13" s="1"/>
  <c r="F116" i="13"/>
  <c r="I115" i="11"/>
  <c r="E157" i="13"/>
  <c r="E160" i="13" s="1"/>
  <c r="G13" i="11"/>
  <c r="V57" i="11"/>
  <c r="S96" i="10"/>
  <c r="S101" i="10" s="1"/>
  <c r="T101" i="10" s="1"/>
  <c r="U101" i="10" s="1"/>
  <c r="V101" i="10" s="1"/>
  <c r="K32" i="3"/>
  <c r="F62" i="8"/>
  <c r="F65" i="8" s="1"/>
  <c r="F82" i="8" s="1"/>
  <c r="G28" i="8"/>
  <c r="F31" i="8"/>
  <c r="F48" i="8" s="1"/>
  <c r="S14" i="6"/>
  <c r="AP57" i="11"/>
  <c r="N10" i="11"/>
  <c r="O13" i="4"/>
  <c r="H83" i="4"/>
  <c r="H82" i="4"/>
  <c r="H84" i="4"/>
  <c r="I14" i="4"/>
  <c r="G74" i="9"/>
  <c r="G78" i="9" s="1"/>
  <c r="G84" i="9" s="1"/>
  <c r="G44" i="9"/>
  <c r="G50" i="9" s="1"/>
  <c r="L283" i="13"/>
  <c r="O31" i="10"/>
  <c r="P31" i="10" s="1"/>
  <c r="Q31" i="10" s="1"/>
  <c r="R31" i="10" s="1"/>
  <c r="G70" i="4"/>
  <c r="F73" i="4"/>
  <c r="F88" i="4" s="1"/>
  <c r="F96" i="4"/>
  <c r="I120" i="10"/>
  <c r="H95" i="11" s="1"/>
  <c r="J115" i="10"/>
  <c r="AH14" i="5"/>
  <c r="AI160" i="13"/>
  <c r="F96" i="6"/>
  <c r="G70" i="6"/>
  <c r="F73" i="6"/>
  <c r="F88" i="6" s="1"/>
  <c r="G57" i="11"/>
  <c r="AN17" i="7"/>
  <c r="AN42" i="7"/>
  <c r="AN76" i="7" s="1"/>
  <c r="AN41" i="7"/>
  <c r="AN75" i="7" s="1"/>
  <c r="AN40" i="7"/>
  <c r="V74" i="7"/>
  <c r="F70" i="8"/>
  <c r="G36" i="8"/>
  <c r="K157" i="13"/>
  <c r="K160" i="13" s="1"/>
  <c r="M13" i="11"/>
  <c r="G108" i="4"/>
  <c r="G85" i="4"/>
  <c r="G90" i="4" s="1"/>
  <c r="G58" i="11"/>
  <c r="E284" i="13" s="1"/>
  <c r="AS41" i="7"/>
  <c r="AS40" i="7"/>
  <c r="AS42" i="7"/>
  <c r="G22" i="7"/>
  <c r="F56" i="7"/>
  <c r="F59" i="7" s="1"/>
  <c r="F81" i="7" s="1"/>
  <c r="F25" i="7"/>
  <c r="F47" i="7" s="1"/>
  <c r="F51" i="7" s="1"/>
  <c r="F104" i="4"/>
  <c r="G78" i="4"/>
  <c r="J89" i="9"/>
  <c r="G21" i="12"/>
  <c r="S86" i="10"/>
  <c r="S92" i="10" s="1"/>
  <c r="T92" i="10" s="1"/>
  <c r="U92" i="10" s="1"/>
  <c r="V92" i="10" s="1"/>
  <c r="S18" i="10"/>
  <c r="S34" i="10" s="1"/>
  <c r="T34" i="10" s="1"/>
  <c r="U34" i="10" s="1"/>
  <c r="V34" i="10" s="1"/>
  <c r="R11" i="9"/>
  <c r="R11" i="8"/>
  <c r="R11" i="7"/>
  <c r="R66" i="6"/>
  <c r="R66" i="5"/>
  <c r="R66" i="4"/>
  <c r="K30" i="3"/>
  <c r="O14" i="4"/>
  <c r="AQ110" i="13"/>
  <c r="AS112" i="11"/>
  <c r="AQ111" i="13" s="1"/>
  <c r="F104" i="6"/>
  <c r="G78" i="6"/>
  <c r="R283" i="13"/>
  <c r="G74" i="7"/>
  <c r="G78" i="7" s="1"/>
  <c r="G84" i="7" s="1"/>
  <c r="G44" i="7"/>
  <c r="G50" i="7" s="1"/>
  <c r="AM74" i="7"/>
  <c r="J158" i="13"/>
  <c r="J160" i="13" s="1"/>
  <c r="L13" i="11"/>
  <c r="O32" i="10"/>
  <c r="P32" i="10" s="1"/>
  <c r="Q32" i="10" s="1"/>
  <c r="R32" i="10" s="1"/>
  <c r="G59" i="6"/>
  <c r="G63" i="6" s="1"/>
  <c r="S105" i="10"/>
  <c r="T105" i="10" s="1"/>
  <c r="U105" i="10" s="1"/>
  <c r="V105" i="10" s="1"/>
  <c r="F58" i="8"/>
  <c r="G24" i="8"/>
  <c r="Q66" i="4"/>
  <c r="G109" i="4"/>
  <c r="G74" i="8"/>
  <c r="G78" i="8" s="1"/>
  <c r="G84" i="8" s="1"/>
  <c r="G44" i="8"/>
  <c r="G50" i="8" s="1"/>
  <c r="AR74" i="7"/>
  <c r="F64" i="7"/>
  <c r="G30" i="7"/>
  <c r="G71" i="4"/>
  <c r="F97" i="4"/>
  <c r="H90" i="7"/>
  <c r="H92" i="7" s="1"/>
  <c r="H69" i="11" s="1"/>
  <c r="I51" i="10"/>
  <c r="J46" i="10"/>
  <c r="O33" i="10"/>
  <c r="P33" i="10" s="1"/>
  <c r="Q33" i="10" s="1"/>
  <c r="R33" i="10" s="1"/>
  <c r="S33" i="10" s="1"/>
  <c r="T33" i="10" s="1"/>
  <c r="U33" i="10" s="1"/>
  <c r="V33" i="10" s="1"/>
  <c r="AA17" i="7"/>
  <c r="AA42" i="7"/>
  <c r="AA76" i="7" s="1"/>
  <c r="AA41" i="7"/>
  <c r="AA75" i="7" s="1"/>
  <c r="AB15" i="7"/>
  <c r="AA40" i="7"/>
  <c r="F97" i="6"/>
  <c r="G71" i="6"/>
  <c r="Q57" i="11"/>
  <c r="I158" i="13"/>
  <c r="I160" i="13" s="1"/>
  <c r="K13" i="11"/>
  <c r="W40" i="7"/>
  <c r="W17" i="7"/>
  <c r="W42" i="7"/>
  <c r="W76" i="7" s="1"/>
  <c r="W41" i="7"/>
  <c r="W75" i="7" s="1"/>
  <c r="F63" i="8"/>
  <c r="G29" i="8"/>
  <c r="W10" i="11"/>
  <c r="X13" i="4"/>
  <c r="H19" i="6"/>
  <c r="AM51" i="11"/>
  <c r="G110" i="4"/>
  <c r="AQ74" i="7"/>
  <c r="H42" i="8"/>
  <c r="H76" i="8" s="1"/>
  <c r="H41" i="8"/>
  <c r="H75" i="8" s="1"/>
  <c r="I15" i="8"/>
  <c r="H40" i="8"/>
  <c r="H17" i="8"/>
  <c r="H43" i="8"/>
  <c r="H77" i="8" s="1"/>
  <c r="H53" i="11"/>
  <c r="F278" i="13" s="1"/>
  <c r="H91" i="9"/>
  <c r="H92" i="9" s="1"/>
  <c r="H71" i="11" s="1"/>
  <c r="F374" i="13" s="1"/>
  <c r="I16" i="9"/>
  <c r="F69" i="7"/>
  <c r="G35" i="7"/>
  <c r="G76" i="4"/>
  <c r="F79" i="4"/>
  <c r="F89" i="4" s="1"/>
  <c r="F102" i="4"/>
  <c r="F105" i="4" s="1"/>
  <c r="F115" i="4" s="1"/>
  <c r="I90" i="7"/>
  <c r="J89" i="7"/>
  <c r="G24" i="9"/>
  <c r="F58" i="9"/>
  <c r="F102" i="6"/>
  <c r="G76" i="6"/>
  <c r="F79" i="6"/>
  <c r="F89" i="6" s="1"/>
  <c r="Q11" i="11"/>
  <c r="O158" i="13" s="1"/>
  <c r="R13" i="5"/>
  <c r="R11" i="11" s="1"/>
  <c r="P158" i="13" s="1"/>
  <c r="Q74" i="7"/>
  <c r="Q78" i="7" s="1"/>
  <c r="Q84" i="7" s="1"/>
  <c r="Q44" i="7"/>
  <c r="Q50" i="7" s="1"/>
  <c r="AM75" i="7"/>
  <c r="T276" i="13"/>
  <c r="AL158" i="13"/>
  <c r="AL160" i="13" s="1"/>
  <c r="AN13" i="11"/>
  <c r="S110" i="10"/>
  <c r="T110" i="10" s="1"/>
  <c r="U110" i="10" s="1"/>
  <c r="V110" i="10" s="1"/>
  <c r="F68" i="8"/>
  <c r="G34" i="8"/>
  <c r="F37" i="8"/>
  <c r="F49" i="8" s="1"/>
  <c r="T157" i="13"/>
  <c r="T160" i="13" s="1"/>
  <c r="V13" i="11"/>
  <c r="H20" i="6"/>
  <c r="AL57" i="11"/>
  <c r="O117" i="7"/>
  <c r="K126" i="11"/>
  <c r="L126" i="11" s="1"/>
  <c r="M126" i="11" s="1"/>
  <c r="N126" i="11" s="1"/>
  <c r="O66" i="4"/>
  <c r="AR75" i="7"/>
  <c r="G23" i="7"/>
  <c r="F57" i="7"/>
  <c r="F56" i="9"/>
  <c r="F25" i="9"/>
  <c r="F47" i="9" s="1"/>
  <c r="F51" i="9" s="1"/>
  <c r="G22" i="9"/>
  <c r="F98" i="6"/>
  <c r="G72" i="6"/>
  <c r="H58" i="10"/>
  <c r="H42" i="10"/>
  <c r="I26" i="10"/>
  <c r="AM76" i="7"/>
  <c r="F111" i="5"/>
  <c r="F116" i="5" s="1"/>
  <c r="G123" i="10"/>
  <c r="F97" i="5"/>
  <c r="G71" i="5"/>
  <c r="I18" i="6"/>
  <c r="J15" i="6"/>
  <c r="I21" i="6"/>
  <c r="I20" i="6"/>
  <c r="I19" i="6"/>
  <c r="I67" i="10"/>
  <c r="I76" i="10" s="1"/>
  <c r="J64" i="10"/>
  <c r="H19" i="4"/>
  <c r="H59" i="4" s="1"/>
  <c r="H63" i="4" s="1"/>
  <c r="F62" i="7"/>
  <c r="G28" i="7"/>
  <c r="F31" i="7"/>
  <c r="F48" i="7" s="1"/>
  <c r="T43" i="7"/>
  <c r="K31" i="3"/>
  <c r="W43" i="7" s="1"/>
  <c r="W77" i="7" s="1"/>
  <c r="U43" i="7"/>
  <c r="AH283" i="13"/>
  <c r="Z57" i="11"/>
  <c r="F64" i="9"/>
  <c r="G30" i="9"/>
  <c r="F103" i="6"/>
  <c r="G77" i="6"/>
  <c r="Y12" i="11"/>
  <c r="W159" i="13" s="1"/>
  <c r="Z13" i="6"/>
  <c r="F72" i="11"/>
  <c r="AM17" i="7"/>
  <c r="H82" i="5"/>
  <c r="H84" i="5"/>
  <c r="H83" i="5"/>
  <c r="I14" i="5"/>
  <c r="X14" i="5"/>
  <c r="S106" i="10"/>
  <c r="T106" i="10" s="1"/>
  <c r="U106" i="10" s="1"/>
  <c r="V106" i="10" s="1"/>
  <c r="G76" i="5"/>
  <c r="F79" i="5"/>
  <c r="F89" i="5" s="1"/>
  <c r="F102" i="5"/>
  <c r="F105" i="5" s="1"/>
  <c r="F115" i="5" s="1"/>
  <c r="F117" i="5" s="1"/>
  <c r="AH158" i="13"/>
  <c r="AH160" i="13" s="1"/>
  <c r="AJ13" i="11"/>
  <c r="H18" i="6"/>
  <c r="H59" i="6" s="1"/>
  <c r="H63" i="6" s="1"/>
  <c r="AJ276" i="13"/>
  <c r="H76" i="10"/>
  <c r="H20" i="4"/>
  <c r="H20" i="5"/>
  <c r="H19" i="5"/>
  <c r="H18" i="5"/>
  <c r="H59" i="5" s="1"/>
  <c r="H63" i="5" s="1"/>
  <c r="I15" i="5"/>
  <c r="AF283" i="13"/>
  <c r="AG283" i="13"/>
  <c r="Z14" i="4"/>
  <c r="F70" i="7"/>
  <c r="G36" i="7"/>
  <c r="O77" i="7"/>
  <c r="O78" i="7" s="1"/>
  <c r="O84" i="7" s="1"/>
  <c r="O44" i="7"/>
  <c r="O50" i="7" s="1"/>
  <c r="H93" i="10"/>
  <c r="G93" i="11" s="1"/>
  <c r="I90" i="10"/>
  <c r="AB14" i="6"/>
  <c r="Z74" i="7"/>
  <c r="F69" i="9"/>
  <c r="G35" i="9"/>
  <c r="AQ157" i="13"/>
  <c r="AQ160" i="13" s="1"/>
  <c r="AS13" i="11"/>
  <c r="R42" i="7"/>
  <c r="R76" i="7" s="1"/>
  <c r="S15" i="7"/>
  <c r="R41" i="7"/>
  <c r="R75" i="7" s="1"/>
  <c r="R43" i="7"/>
  <c r="R77" i="7" s="1"/>
  <c r="R40" i="7"/>
  <c r="R17" i="7"/>
  <c r="D375" i="13"/>
  <c r="I15" i="10"/>
  <c r="J10" i="10"/>
  <c r="G110" i="5"/>
  <c r="H22" i="11" l="1"/>
  <c r="H62" i="4"/>
  <c r="H16" i="11" s="1"/>
  <c r="H24" i="11"/>
  <c r="F195" i="13" s="1"/>
  <c r="H62" i="6"/>
  <c r="H18" i="11" s="1"/>
  <c r="F166" i="13" s="1"/>
  <c r="H109" i="5"/>
  <c r="G57" i="7"/>
  <c r="H23" i="7"/>
  <c r="F71" i="8"/>
  <c r="F83" i="8" s="1"/>
  <c r="G79" i="4"/>
  <c r="G89" i="4" s="1"/>
  <c r="G102" i="4"/>
  <c r="H76" i="4"/>
  <c r="W57" i="11"/>
  <c r="AB17" i="7"/>
  <c r="AB42" i="7"/>
  <c r="AB76" i="7" s="1"/>
  <c r="AB41" i="7"/>
  <c r="AB75" i="7" s="1"/>
  <c r="AC15" i="7"/>
  <c r="AB40" i="7"/>
  <c r="G58" i="8"/>
  <c r="H24" i="8"/>
  <c r="G111" i="4"/>
  <c r="G116" i="4" s="1"/>
  <c r="W11" i="11"/>
  <c r="U158" i="13" s="1"/>
  <c r="X13" i="5"/>
  <c r="G64" i="8"/>
  <c r="H30" i="8"/>
  <c r="F65" i="9"/>
  <c r="F82" i="9" s="1"/>
  <c r="H77" i="5"/>
  <c r="G103" i="5"/>
  <c r="F27" i="12"/>
  <c r="G24" i="12"/>
  <c r="X10" i="11"/>
  <c r="Y13" i="4"/>
  <c r="X283" i="13"/>
  <c r="K64" i="10"/>
  <c r="J67" i="10"/>
  <c r="G69" i="7"/>
  <c r="H35" i="7"/>
  <c r="W74" i="7"/>
  <c r="W78" i="7" s="1"/>
  <c r="W84" i="7" s="1"/>
  <c r="W44" i="7"/>
  <c r="W50" i="7" s="1"/>
  <c r="T14" i="6"/>
  <c r="F71" i="9"/>
  <c r="F83" i="9" s="1"/>
  <c r="I41" i="9"/>
  <c r="I75" i="9" s="1"/>
  <c r="I43" i="9"/>
  <c r="I77" i="9" s="1"/>
  <c r="I40" i="9"/>
  <c r="I17" i="9"/>
  <c r="I42" i="9"/>
  <c r="I76" i="9" s="1"/>
  <c r="J15" i="9"/>
  <c r="I52" i="11"/>
  <c r="I91" i="8"/>
  <c r="J16" i="8"/>
  <c r="G63" i="9"/>
  <c r="H29" i="9"/>
  <c r="H110" i="6"/>
  <c r="AO276" i="13"/>
  <c r="I111" i="10"/>
  <c r="H94" i="11" s="1"/>
  <c r="J100" i="10"/>
  <c r="E54" i="12"/>
  <c r="E57" i="12" s="1"/>
  <c r="E65" i="12" s="1"/>
  <c r="E77" i="12" s="1"/>
  <c r="E39" i="12"/>
  <c r="S41" i="7"/>
  <c r="S75" i="7" s="1"/>
  <c r="S43" i="7"/>
  <c r="S77" i="7" s="1"/>
  <c r="S40" i="7"/>
  <c r="S17" i="7"/>
  <c r="S42" i="7"/>
  <c r="S76" i="7" s="1"/>
  <c r="I93" i="10"/>
  <c r="H93" i="11" s="1"/>
  <c r="J90" i="10"/>
  <c r="H85" i="5"/>
  <c r="H90" i="5" s="1"/>
  <c r="I123" i="10"/>
  <c r="O126" i="11"/>
  <c r="P126" i="11" s="1"/>
  <c r="Q126" i="11" s="1"/>
  <c r="R126" i="11" s="1"/>
  <c r="S66" i="4"/>
  <c r="G104" i="6"/>
  <c r="H78" i="6"/>
  <c r="G56" i="7"/>
  <c r="H22" i="7"/>
  <c r="G25" i="7"/>
  <c r="G47" i="7" s="1"/>
  <c r="G116" i="13"/>
  <c r="J115" i="11"/>
  <c r="I84" i="6"/>
  <c r="I83" i="6"/>
  <c r="I82" i="6"/>
  <c r="G68" i="7"/>
  <c r="H34" i="7"/>
  <c r="G37" i="7"/>
  <c r="G49" i="7" s="1"/>
  <c r="F51" i="8"/>
  <c r="G58" i="7"/>
  <c r="H24" i="7"/>
  <c r="H23" i="11"/>
  <c r="F194" i="13" s="1"/>
  <c r="H62" i="5"/>
  <c r="H17" i="11" s="1"/>
  <c r="F165" i="13" s="1"/>
  <c r="F29" i="11"/>
  <c r="D201" i="13" s="1"/>
  <c r="F120" i="5"/>
  <c r="F35" i="11" s="1"/>
  <c r="D249" i="13" s="1"/>
  <c r="AM57" i="11"/>
  <c r="I42" i="10"/>
  <c r="J26" i="10"/>
  <c r="I58" i="10"/>
  <c r="H76" i="6"/>
  <c r="G79" i="6"/>
  <c r="G89" i="6" s="1"/>
  <c r="I53" i="11"/>
  <c r="G278" i="13" s="1"/>
  <c r="I91" i="9"/>
  <c r="J16" i="9"/>
  <c r="AK276" i="13"/>
  <c r="AA57" i="11"/>
  <c r="G24" i="11"/>
  <c r="E195" i="13" s="1"/>
  <c r="G62" i="6"/>
  <c r="AN57" i="11"/>
  <c r="I83" i="4"/>
  <c r="I82" i="4"/>
  <c r="I84" i="4"/>
  <c r="J14" i="4"/>
  <c r="G37" i="9"/>
  <c r="G49" i="9" s="1"/>
  <c r="G68" i="9"/>
  <c r="H34" i="9"/>
  <c r="H59" i="11"/>
  <c r="F285" i="13" s="1"/>
  <c r="G104" i="5"/>
  <c r="H78" i="5"/>
  <c r="G56" i="8"/>
  <c r="H22" i="8"/>
  <c r="G25" i="8"/>
  <c r="G47" i="8" s="1"/>
  <c r="I19" i="4"/>
  <c r="H72" i="5"/>
  <c r="G98" i="5"/>
  <c r="I19" i="5"/>
  <c r="I18" i="5"/>
  <c r="I21" i="5"/>
  <c r="J15" i="5"/>
  <c r="I20" i="5"/>
  <c r="U77" i="7"/>
  <c r="U78" i="7" s="1"/>
  <c r="U84" i="7" s="1"/>
  <c r="U44" i="7"/>
  <c r="U50" i="7" s="1"/>
  <c r="F105" i="6"/>
  <c r="F115" i="6" s="1"/>
  <c r="F117" i="6" s="1"/>
  <c r="S32" i="10"/>
  <c r="T32" i="10" s="1"/>
  <c r="U32" i="10" s="1"/>
  <c r="V32" i="10" s="1"/>
  <c r="G70" i="8"/>
  <c r="H36" i="8"/>
  <c r="H110" i="4"/>
  <c r="H74" i="9"/>
  <c r="H78" i="9" s="1"/>
  <c r="H84" i="9" s="1"/>
  <c r="H44" i="9"/>
  <c r="H50" i="9" s="1"/>
  <c r="S91" i="10"/>
  <c r="T91" i="10" s="1"/>
  <c r="U91" i="10" s="1"/>
  <c r="V91" i="10" s="1"/>
  <c r="P276" i="13"/>
  <c r="F71" i="7"/>
  <c r="F83" i="7" s="1"/>
  <c r="F59" i="8"/>
  <c r="F81" i="8" s="1"/>
  <c r="F85" i="8" s="1"/>
  <c r="G108" i="5"/>
  <c r="G111" i="5" s="1"/>
  <c r="G116" i="5" s="1"/>
  <c r="S102" i="10"/>
  <c r="T102" i="10" s="1"/>
  <c r="U102" i="10" s="1"/>
  <c r="V102" i="10" s="1"/>
  <c r="I20" i="4"/>
  <c r="S109" i="10"/>
  <c r="T109" i="10" s="1"/>
  <c r="U109" i="10" s="1"/>
  <c r="V109" i="10" s="1"/>
  <c r="I21" i="4"/>
  <c r="J283" i="13"/>
  <c r="G70" i="7"/>
  <c r="H36" i="7"/>
  <c r="T77" i="7"/>
  <c r="T78" i="7" s="1"/>
  <c r="T84" i="7" s="1"/>
  <c r="T44" i="7"/>
  <c r="T50" i="7" s="1"/>
  <c r="J84" i="6"/>
  <c r="K15" i="6"/>
  <c r="J83" i="6"/>
  <c r="J22" i="6"/>
  <c r="J21" i="6"/>
  <c r="J20" i="6"/>
  <c r="J19" i="6"/>
  <c r="J82" i="6"/>
  <c r="J18" i="6"/>
  <c r="G98" i="6"/>
  <c r="H72" i="6"/>
  <c r="AJ283" i="13"/>
  <c r="G58" i="9"/>
  <c r="H24" i="9"/>
  <c r="U157" i="13"/>
  <c r="U160" i="13" s="1"/>
  <c r="W13" i="11"/>
  <c r="K46" i="10"/>
  <c r="J51" i="10"/>
  <c r="P14" i="4"/>
  <c r="H109" i="4"/>
  <c r="T66" i="4"/>
  <c r="G43" i="10"/>
  <c r="I35" i="10"/>
  <c r="J30" i="10"/>
  <c r="G63" i="7"/>
  <c r="H29" i="7"/>
  <c r="F276" i="13"/>
  <c r="H54" i="11"/>
  <c r="F279" i="13" s="1"/>
  <c r="I90" i="8"/>
  <c r="I92" i="8" s="1"/>
  <c r="I70" i="11" s="1"/>
  <c r="G373" i="13" s="1"/>
  <c r="J89" i="8"/>
  <c r="J18" i="4"/>
  <c r="K15" i="4"/>
  <c r="J22" i="4"/>
  <c r="J21" i="4"/>
  <c r="J20" i="4"/>
  <c r="G62" i="8"/>
  <c r="G65" i="8" s="1"/>
  <c r="G82" i="8" s="1"/>
  <c r="H28" i="8"/>
  <c r="G31" i="8"/>
  <c r="G48" i="8" s="1"/>
  <c r="G69" i="9"/>
  <c r="H35" i="9"/>
  <c r="J15" i="10"/>
  <c r="K10" i="10"/>
  <c r="Y14" i="5"/>
  <c r="G103" i="6"/>
  <c r="H77" i="6"/>
  <c r="I59" i="6"/>
  <c r="I63" i="6" s="1"/>
  <c r="G117" i="9"/>
  <c r="H58" i="11"/>
  <c r="F284" i="13" s="1"/>
  <c r="G63" i="8"/>
  <c r="H29" i="8"/>
  <c r="O283" i="13"/>
  <c r="E283" i="13"/>
  <c r="G60" i="11"/>
  <c r="E286" i="13" s="1"/>
  <c r="F99" i="4"/>
  <c r="F114" i="4" s="1"/>
  <c r="F117" i="4" s="1"/>
  <c r="O10" i="11"/>
  <c r="P13" i="4"/>
  <c r="W96" i="10"/>
  <c r="W101" i="10" s="1"/>
  <c r="X101" i="10" s="1"/>
  <c r="Y101" i="10" s="1"/>
  <c r="Z101" i="10" s="1"/>
  <c r="M32" i="3"/>
  <c r="I91" i="7"/>
  <c r="I41" i="7"/>
  <c r="I75" i="7" s="1"/>
  <c r="I43" i="7"/>
  <c r="I77" i="7" s="1"/>
  <c r="I40" i="7"/>
  <c r="I17" i="7"/>
  <c r="I42" i="7"/>
  <c r="I76" i="7" s="1"/>
  <c r="J24" i="10"/>
  <c r="I40" i="10"/>
  <c r="I56" i="10"/>
  <c r="H36" i="9"/>
  <c r="G70" i="9"/>
  <c r="G54" i="10"/>
  <c r="G59" i="10" s="1"/>
  <c r="G79" i="10" s="1"/>
  <c r="F92" i="11" s="1"/>
  <c r="F96" i="11" s="1"/>
  <c r="Y276" i="13"/>
  <c r="H92" i="8"/>
  <c r="H70" i="11" s="1"/>
  <c r="F373" i="13" s="1"/>
  <c r="I18" i="4"/>
  <c r="J120" i="10"/>
  <c r="I95" i="11" s="1"/>
  <c r="K115" i="10"/>
  <c r="H27" i="10"/>
  <c r="I22" i="10"/>
  <c r="H38" i="10"/>
  <c r="H54" i="10" s="1"/>
  <c r="H59" i="10" s="1"/>
  <c r="H79" i="10" s="1"/>
  <c r="G92" i="11" s="1"/>
  <c r="G96" i="11" s="1"/>
  <c r="AA14" i="4"/>
  <c r="G97" i="5"/>
  <c r="H71" i="5"/>
  <c r="G56" i="9"/>
  <c r="G59" i="9" s="1"/>
  <c r="G81" i="9" s="1"/>
  <c r="G25" i="9"/>
  <c r="G47" i="9" s="1"/>
  <c r="G51" i="9" s="1"/>
  <c r="H22" i="9"/>
  <c r="J90" i="7"/>
  <c r="K89" i="7"/>
  <c r="J91" i="7"/>
  <c r="H74" i="8"/>
  <c r="H78" i="8" s="1"/>
  <c r="H84" i="8" s="1"/>
  <c r="H44" i="8"/>
  <c r="H50" i="8" s="1"/>
  <c r="G97" i="6"/>
  <c r="H71" i="6"/>
  <c r="F372" i="13"/>
  <c r="F375" i="13" s="1"/>
  <c r="H72" i="11"/>
  <c r="J90" i="9"/>
  <c r="K89" i="9"/>
  <c r="G117" i="8"/>
  <c r="F91" i="6"/>
  <c r="F91" i="4"/>
  <c r="L157" i="13"/>
  <c r="L160" i="13" s="1"/>
  <c r="N13" i="11"/>
  <c r="H77" i="4"/>
  <c r="G103" i="4"/>
  <c r="H72" i="4"/>
  <c r="G98" i="4"/>
  <c r="AG10" i="11"/>
  <c r="AH13" i="4"/>
  <c r="AH10" i="11" s="1"/>
  <c r="J73" i="10"/>
  <c r="K70" i="10"/>
  <c r="E164" i="13"/>
  <c r="Z12" i="11"/>
  <c r="X159" i="13" s="1"/>
  <c r="AA13" i="6"/>
  <c r="H123" i="10"/>
  <c r="G64" i="9"/>
  <c r="H30" i="9"/>
  <c r="G62" i="7"/>
  <c r="G65" i="7" s="1"/>
  <c r="G82" i="7" s="1"/>
  <c r="H28" i="7"/>
  <c r="G31" i="7"/>
  <c r="G48" i="7" s="1"/>
  <c r="I92" i="7"/>
  <c r="I69" i="11" s="1"/>
  <c r="I42" i="8"/>
  <c r="I76" i="8" s="1"/>
  <c r="I41" i="8"/>
  <c r="I75" i="8" s="1"/>
  <c r="J15" i="8"/>
  <c r="I40" i="8"/>
  <c r="I17" i="8"/>
  <c r="I43" i="8"/>
  <c r="I77" i="8" s="1"/>
  <c r="S108" i="10"/>
  <c r="T108" i="10" s="1"/>
  <c r="U108" i="10" s="1"/>
  <c r="V108" i="10" s="1"/>
  <c r="I90" i="9"/>
  <c r="I92" i="9" s="1"/>
  <c r="I71" i="11" s="1"/>
  <c r="G374" i="13" s="1"/>
  <c r="G96" i="6"/>
  <c r="G99" i="6" s="1"/>
  <c r="G114" i="6" s="1"/>
  <c r="H70" i="6"/>
  <c r="G73" i="6"/>
  <c r="G88" i="6" s="1"/>
  <c r="G91" i="6" s="1"/>
  <c r="H70" i="4"/>
  <c r="G73" i="4"/>
  <c r="G88" i="4" s="1"/>
  <c r="G91" i="4" s="1"/>
  <c r="G96" i="4"/>
  <c r="H57" i="10"/>
  <c r="H41" i="10"/>
  <c r="I25" i="10"/>
  <c r="G57" i="8"/>
  <c r="H23" i="8"/>
  <c r="H57" i="11"/>
  <c r="AQ57" i="11"/>
  <c r="F99" i="5"/>
  <c r="F114" i="5" s="1"/>
  <c r="AD157" i="13"/>
  <c r="AD160" i="13" s="1"/>
  <c r="AF13" i="11"/>
  <c r="G57" i="9"/>
  <c r="H23" i="9"/>
  <c r="E193" i="13"/>
  <c r="G25" i="11"/>
  <c r="E196" i="13" s="1"/>
  <c r="H76" i="5"/>
  <c r="G79" i="5"/>
  <c r="G89" i="5" s="1"/>
  <c r="G102" i="5"/>
  <c r="G105" i="5" s="1"/>
  <c r="G115" i="5" s="1"/>
  <c r="G69" i="8"/>
  <c r="H35" i="8"/>
  <c r="W106" i="10"/>
  <c r="X106" i="10" s="1"/>
  <c r="Y106" i="10" s="1"/>
  <c r="Z106" i="10" s="1"/>
  <c r="R57" i="11"/>
  <c r="J117" i="7"/>
  <c r="AC14" i="6"/>
  <c r="F65" i="7"/>
  <c r="F82" i="7" s="1"/>
  <c r="F85" i="7" s="1"/>
  <c r="S104" i="10"/>
  <c r="T104" i="10" s="1"/>
  <c r="U104" i="10" s="1"/>
  <c r="V104" i="10" s="1"/>
  <c r="W104" i="10" s="1"/>
  <c r="X104" i="10" s="1"/>
  <c r="Y104" i="10" s="1"/>
  <c r="Z104" i="10" s="1"/>
  <c r="F59" i="9"/>
  <c r="F81" i="9" s="1"/>
  <c r="F85" i="9" s="1"/>
  <c r="AA74" i="7"/>
  <c r="G97" i="4"/>
  <c r="H71" i="4"/>
  <c r="U66" i="4"/>
  <c r="H21" i="12"/>
  <c r="H25" i="12" s="1"/>
  <c r="W86" i="10"/>
  <c r="W92" i="10" s="1"/>
  <c r="X92" i="10" s="1"/>
  <c r="Y92" i="10" s="1"/>
  <c r="Z92" i="10" s="1"/>
  <c r="W18" i="10"/>
  <c r="W34" i="10" s="1"/>
  <c r="X34" i="10" s="1"/>
  <c r="Y34" i="10" s="1"/>
  <c r="Z34" i="10" s="1"/>
  <c r="V11" i="9"/>
  <c r="V11" i="8"/>
  <c r="V11" i="7"/>
  <c r="V66" i="6"/>
  <c r="V66" i="5"/>
  <c r="V66" i="4"/>
  <c r="M30" i="3"/>
  <c r="G104" i="4"/>
  <c r="H78" i="4"/>
  <c r="F99" i="6"/>
  <c r="F114" i="6" s="1"/>
  <c r="S31" i="10"/>
  <c r="T31" i="10" s="1"/>
  <c r="U31" i="10" s="1"/>
  <c r="V31" i="10" s="1"/>
  <c r="K117" i="7"/>
  <c r="H74" i="7"/>
  <c r="H78" i="7" s="1"/>
  <c r="H84" i="7" s="1"/>
  <c r="H44" i="7"/>
  <c r="H50" i="7" s="1"/>
  <c r="H39" i="10"/>
  <c r="H55" i="10"/>
  <c r="I23" i="10"/>
  <c r="R12" i="11"/>
  <c r="P159" i="13" s="1"/>
  <c r="S13" i="6"/>
  <c r="G26" i="12"/>
  <c r="F91" i="5"/>
  <c r="G62" i="9"/>
  <c r="G65" i="9" s="1"/>
  <c r="G82" i="9" s="1"/>
  <c r="H28" i="9"/>
  <c r="G31" i="9"/>
  <c r="G48" i="9" s="1"/>
  <c r="I283" i="13"/>
  <c r="S14" i="5"/>
  <c r="X43" i="7"/>
  <c r="M31" i="3"/>
  <c r="Y43" i="7"/>
  <c r="V43" i="7"/>
  <c r="H108" i="4"/>
  <c r="H85" i="4"/>
  <c r="H90" i="4" s="1"/>
  <c r="AB51" i="11"/>
  <c r="AC16" i="7"/>
  <c r="R74" i="7"/>
  <c r="R78" i="7" s="1"/>
  <c r="R84" i="7" s="1"/>
  <c r="R44" i="7"/>
  <c r="R50" i="7" s="1"/>
  <c r="I82" i="5"/>
  <c r="I84" i="5"/>
  <c r="I83" i="5"/>
  <c r="G68" i="8"/>
  <c r="G37" i="8"/>
  <c r="G49" i="8" s="1"/>
  <c r="H34" i="8"/>
  <c r="G64" i="7"/>
  <c r="H30" i="7"/>
  <c r="AN74" i="7"/>
  <c r="AN283" i="13"/>
  <c r="T283" i="13"/>
  <c r="H108" i="6"/>
  <c r="H85" i="6"/>
  <c r="H90" i="6" s="1"/>
  <c r="AR51" i="11"/>
  <c r="AS16" i="7"/>
  <c r="AS74" i="7" s="1"/>
  <c r="AR17" i="7"/>
  <c r="G73" i="5"/>
  <c r="G88" i="5" s="1"/>
  <c r="G96" i="5"/>
  <c r="G99" i="5" s="1"/>
  <c r="G114" i="5" s="1"/>
  <c r="H70" i="5"/>
  <c r="F63" i="11" l="1"/>
  <c r="F95" i="7"/>
  <c r="F75" i="11" s="1"/>
  <c r="I85" i="5"/>
  <c r="I90" i="5" s="1"/>
  <c r="P283" i="13"/>
  <c r="H69" i="9"/>
  <c r="I35" i="9"/>
  <c r="G71" i="9"/>
  <c r="G83" i="9" s="1"/>
  <c r="G59" i="7"/>
  <c r="G81" i="7" s="1"/>
  <c r="I77" i="5"/>
  <c r="H103" i="5"/>
  <c r="AC42" i="7"/>
  <c r="AC76" i="7" s="1"/>
  <c r="AC41" i="7"/>
  <c r="AC75" i="7" s="1"/>
  <c r="AD15" i="7"/>
  <c r="AC43" i="7"/>
  <c r="AC77" i="7" s="1"/>
  <c r="AC40" i="7"/>
  <c r="AC17" i="7"/>
  <c r="Z276" i="13"/>
  <c r="H96" i="5"/>
  <c r="I70" i="5"/>
  <c r="H73" i="5"/>
  <c r="H88" i="5" s="1"/>
  <c r="J23" i="10"/>
  <c r="I39" i="10"/>
  <c r="I55" i="10" s="1"/>
  <c r="I70" i="4"/>
  <c r="H73" i="4"/>
  <c r="H88" i="4" s="1"/>
  <c r="H96" i="4"/>
  <c r="I36" i="9"/>
  <c r="H70" i="9"/>
  <c r="P10" i="11"/>
  <c r="Q13" i="4"/>
  <c r="J42" i="10"/>
  <c r="K26" i="10"/>
  <c r="J58" i="10"/>
  <c r="H104" i="6"/>
  <c r="I78" i="6"/>
  <c r="S57" i="11"/>
  <c r="H63" i="9"/>
  <c r="I29" i="9"/>
  <c r="W110" i="10"/>
  <c r="X110" i="10" s="1"/>
  <c r="Y110" i="10" s="1"/>
  <c r="Z110" i="10" s="1"/>
  <c r="H56" i="8"/>
  <c r="H59" i="8" s="1"/>
  <c r="H81" i="8" s="1"/>
  <c r="I22" i="8"/>
  <c r="H25" i="8"/>
  <c r="H47" i="8" s="1"/>
  <c r="H69" i="8"/>
  <c r="I35" i="8"/>
  <c r="G372" i="13"/>
  <c r="G375" i="13" s="1"/>
  <c r="I72" i="11"/>
  <c r="K90" i="7"/>
  <c r="L89" i="7"/>
  <c r="K91" i="7"/>
  <c r="H43" i="10"/>
  <c r="M157" i="13"/>
  <c r="M160" i="13" s="1"/>
  <c r="O13" i="11"/>
  <c r="X66" i="4"/>
  <c r="H58" i="9"/>
  <c r="I24" i="9"/>
  <c r="W109" i="10"/>
  <c r="X109" i="10" s="1"/>
  <c r="Y109" i="10" s="1"/>
  <c r="Z109" i="10" s="1"/>
  <c r="H70" i="8"/>
  <c r="I36" i="8"/>
  <c r="I72" i="5"/>
  <c r="H98" i="5"/>
  <c r="J83" i="4"/>
  <c r="J82" i="4"/>
  <c r="J84" i="4"/>
  <c r="S74" i="7"/>
  <c r="S78" i="7" s="1"/>
  <c r="S84" i="7" s="1"/>
  <c r="S44" i="7"/>
  <c r="S50" i="7" s="1"/>
  <c r="U14" i="6"/>
  <c r="J76" i="10"/>
  <c r="H64" i="8"/>
  <c r="I30" i="8"/>
  <c r="G91" i="5"/>
  <c r="AC51" i="11"/>
  <c r="AD16" i="7"/>
  <c r="F65" i="11"/>
  <c r="D292" i="13" s="1"/>
  <c r="F95" i="9"/>
  <c r="F77" i="11" s="1"/>
  <c r="D423" i="13" s="1"/>
  <c r="AO283" i="13"/>
  <c r="H96" i="6"/>
  <c r="I70" i="6"/>
  <c r="H73" i="6"/>
  <c r="H88" i="6" s="1"/>
  <c r="K73" i="10"/>
  <c r="L70" i="10"/>
  <c r="J92" i="7"/>
  <c r="J69" i="11" s="1"/>
  <c r="J22" i="10"/>
  <c r="I38" i="10"/>
  <c r="I54" i="10"/>
  <c r="I27" i="10"/>
  <c r="F28" i="11"/>
  <c r="F120" i="4"/>
  <c r="F34" i="11" s="1"/>
  <c r="I24" i="11"/>
  <c r="G195" i="13" s="1"/>
  <c r="I62" i="6"/>
  <c r="I18" i="11" s="1"/>
  <c r="G166" i="13" s="1"/>
  <c r="K83" i="4"/>
  <c r="K82" i="4"/>
  <c r="K84" i="4"/>
  <c r="L15" i="4"/>
  <c r="K22" i="4"/>
  <c r="K21" i="4"/>
  <c r="K23" i="4"/>
  <c r="K20" i="4"/>
  <c r="K19" i="4"/>
  <c r="K18" i="4"/>
  <c r="L15" i="6"/>
  <c r="K22" i="6"/>
  <c r="K21" i="6"/>
  <c r="K23" i="6"/>
  <c r="K20" i="6"/>
  <c r="K19" i="6"/>
  <c r="K18" i="6"/>
  <c r="K84" i="6"/>
  <c r="K83" i="6"/>
  <c r="K82" i="6"/>
  <c r="Y283" i="13"/>
  <c r="H68" i="7"/>
  <c r="I34" i="7"/>
  <c r="H37" i="7"/>
  <c r="H49" i="7" s="1"/>
  <c r="W105" i="10"/>
  <c r="X105" i="10" s="1"/>
  <c r="Y105" i="10" s="1"/>
  <c r="Z105" i="10" s="1"/>
  <c r="J52" i="11"/>
  <c r="J91" i="8"/>
  <c r="K16" i="8"/>
  <c r="L64" i="10"/>
  <c r="K67" i="10"/>
  <c r="K76" i="10" s="1"/>
  <c r="AB57" i="11"/>
  <c r="L117" i="7"/>
  <c r="H64" i="7"/>
  <c r="I30" i="7"/>
  <c r="F30" i="11"/>
  <c r="D202" i="13" s="1"/>
  <c r="F120" i="6"/>
  <c r="F36" i="11" s="1"/>
  <c r="D250" i="13" s="1"/>
  <c r="AR57" i="11"/>
  <c r="AA104" i="10"/>
  <c r="AB104" i="10" s="1"/>
  <c r="AC104" i="10" s="1"/>
  <c r="AD104" i="10" s="1"/>
  <c r="G117" i="5"/>
  <c r="H62" i="7"/>
  <c r="I28" i="7"/>
  <c r="H31" i="7"/>
  <c r="H48" i="7" s="1"/>
  <c r="H56" i="9"/>
  <c r="H25" i="9"/>
  <c r="H47" i="9" s="1"/>
  <c r="I22" i="9"/>
  <c r="K24" i="10"/>
  <c r="J40" i="10"/>
  <c r="J56" i="10"/>
  <c r="H103" i="6"/>
  <c r="I77" i="6"/>
  <c r="W102" i="10"/>
  <c r="X102" i="10" s="1"/>
  <c r="Y102" i="10" s="1"/>
  <c r="Z102" i="10" s="1"/>
  <c r="W32" i="10"/>
  <c r="X32" i="10" s="1"/>
  <c r="Y32" i="10" s="1"/>
  <c r="Z32" i="10" s="1"/>
  <c r="G51" i="8"/>
  <c r="I85" i="4"/>
  <c r="I90" i="4" s="1"/>
  <c r="AK283" i="13"/>
  <c r="G71" i="7"/>
  <c r="G83" i="7" s="1"/>
  <c r="S126" i="11"/>
  <c r="T126" i="11" s="1"/>
  <c r="U126" i="11" s="1"/>
  <c r="V126" i="11" s="1"/>
  <c r="W66" i="4"/>
  <c r="X11" i="11"/>
  <c r="V158" i="13" s="1"/>
  <c r="Y13" i="5"/>
  <c r="U283" i="13"/>
  <c r="I76" i="5"/>
  <c r="H79" i="5"/>
  <c r="H89" i="5" s="1"/>
  <c r="H102" i="5"/>
  <c r="H105" i="5" s="1"/>
  <c r="H115" i="5" s="1"/>
  <c r="H57" i="8"/>
  <c r="I23" i="8"/>
  <c r="H64" i="9"/>
  <c r="I30" i="9"/>
  <c r="AF157" i="13"/>
  <c r="AF160" i="13" s="1"/>
  <c r="AH13" i="11"/>
  <c r="J92" i="9"/>
  <c r="J71" i="11" s="1"/>
  <c r="H374" i="13" s="1"/>
  <c r="G85" i="9"/>
  <c r="I57" i="11"/>
  <c r="G117" i="7"/>
  <c r="Z14" i="5"/>
  <c r="H62" i="8"/>
  <c r="I28" i="8"/>
  <c r="H31" i="8"/>
  <c r="H48" i="8" s="1"/>
  <c r="Q14" i="4"/>
  <c r="H98" i="6"/>
  <c r="I72" i="6"/>
  <c r="F64" i="11"/>
  <c r="D291" i="13" s="1"/>
  <c r="F95" i="8"/>
  <c r="F76" i="11" s="1"/>
  <c r="D422" i="13" s="1"/>
  <c r="G59" i="8"/>
  <c r="G81" i="8" s="1"/>
  <c r="J53" i="11"/>
  <c r="H278" i="13" s="1"/>
  <c r="J91" i="9"/>
  <c r="K16" i="9"/>
  <c r="I109" i="6"/>
  <c r="E42" i="12"/>
  <c r="E50" i="12"/>
  <c r="J41" i="9"/>
  <c r="J75" i="9" s="1"/>
  <c r="J43" i="9"/>
  <c r="J77" i="9" s="1"/>
  <c r="J40" i="9"/>
  <c r="J42" i="9"/>
  <c r="J76" i="9" s="1"/>
  <c r="J17" i="9"/>
  <c r="K15" i="9"/>
  <c r="H110" i="5"/>
  <c r="H109" i="6"/>
  <c r="F283" i="13"/>
  <c r="H60" i="11"/>
  <c r="F286" i="13" s="1"/>
  <c r="AP276" i="13"/>
  <c r="H68" i="8"/>
  <c r="H71" i="8" s="1"/>
  <c r="H83" i="8" s="1"/>
  <c r="I34" i="8"/>
  <c r="H37" i="8"/>
  <c r="H49" i="8" s="1"/>
  <c r="H111" i="4"/>
  <c r="H116" i="4" s="1"/>
  <c r="I28" i="9"/>
  <c r="H62" i="9"/>
  <c r="H31" i="9"/>
  <c r="H48" i="9" s="1"/>
  <c r="W31" i="10"/>
  <c r="X31" i="10" s="1"/>
  <c r="Y31" i="10" s="1"/>
  <c r="Z31" i="10" s="1"/>
  <c r="W108" i="10"/>
  <c r="X108" i="10" s="1"/>
  <c r="Y108" i="10" s="1"/>
  <c r="Z108" i="10" s="1"/>
  <c r="AE157" i="13"/>
  <c r="AE160" i="13" s="1"/>
  <c r="AG13" i="11"/>
  <c r="I71" i="5"/>
  <c r="H97" i="5"/>
  <c r="I59" i="4"/>
  <c r="I63" i="4" s="1"/>
  <c r="I74" i="7"/>
  <c r="I78" i="7" s="1"/>
  <c r="I84" i="7" s="1"/>
  <c r="I44" i="7"/>
  <c r="I50" i="7" s="1"/>
  <c r="AS75" i="7"/>
  <c r="H70" i="7"/>
  <c r="I36" i="7"/>
  <c r="H104" i="5"/>
  <c r="I78" i="5"/>
  <c r="AL283" i="13"/>
  <c r="Y10" i="11"/>
  <c r="Z13" i="4"/>
  <c r="H102" i="4"/>
  <c r="I76" i="4"/>
  <c r="H79" i="4"/>
  <c r="H89" i="4" s="1"/>
  <c r="F164" i="13"/>
  <c r="F167" i="13" s="1"/>
  <c r="H19" i="11"/>
  <c r="V77" i="7"/>
  <c r="V78" i="7" s="1"/>
  <c r="V84" i="7" s="1"/>
  <c r="V44" i="7"/>
  <c r="V50" i="7" s="1"/>
  <c r="I41" i="10"/>
  <c r="I57" i="10" s="1"/>
  <c r="J25" i="10"/>
  <c r="J59" i="6"/>
  <c r="J63" i="6" s="1"/>
  <c r="AS76" i="7"/>
  <c r="H116" i="13"/>
  <c r="K115" i="11"/>
  <c r="K100" i="10"/>
  <c r="J111" i="10"/>
  <c r="I94" i="11" s="1"/>
  <c r="I59" i="11"/>
  <c r="G285" i="13" s="1"/>
  <c r="V157" i="13"/>
  <c r="H58" i="8"/>
  <c r="I24" i="8"/>
  <c r="G105" i="4"/>
  <c r="G115" i="4" s="1"/>
  <c r="F193" i="13"/>
  <c r="H25" i="11"/>
  <c r="F196" i="13" s="1"/>
  <c r="H111" i="6"/>
  <c r="H116" i="6" s="1"/>
  <c r="G71" i="8"/>
  <c r="G83" i="8" s="1"/>
  <c r="Y77" i="7"/>
  <c r="Y78" i="7" s="1"/>
  <c r="Y84" i="7" s="1"/>
  <c r="Y44" i="7"/>
  <c r="Y50" i="7" s="1"/>
  <c r="H104" i="4"/>
  <c r="I78" i="4"/>
  <c r="Y66" i="4"/>
  <c r="H57" i="9"/>
  <c r="I23" i="9"/>
  <c r="I58" i="11"/>
  <c r="G284" i="13" s="1"/>
  <c r="I72" i="4"/>
  <c r="H98" i="4"/>
  <c r="H97" i="6"/>
  <c r="I71" i="6"/>
  <c r="AB14" i="4"/>
  <c r="H63" i="7"/>
  <c r="I29" i="7"/>
  <c r="J85" i="6"/>
  <c r="J90" i="6" s="1"/>
  <c r="J19" i="5"/>
  <c r="J82" i="5"/>
  <c r="J18" i="5"/>
  <c r="J59" i="5" s="1"/>
  <c r="J63" i="5" s="1"/>
  <c r="J84" i="5"/>
  <c r="K15" i="5"/>
  <c r="J83" i="5"/>
  <c r="J22" i="5"/>
  <c r="J21" i="5"/>
  <c r="J20" i="5"/>
  <c r="F183" i="6"/>
  <c r="H108" i="5"/>
  <c r="H111" i="5" s="1"/>
  <c r="H116" i="5" s="1"/>
  <c r="I44" i="9"/>
  <c r="I50" i="9" s="1"/>
  <c r="I74" i="9"/>
  <c r="I78" i="9" s="1"/>
  <c r="I84" i="9" s="1"/>
  <c r="G27" i="12"/>
  <c r="H24" i="12"/>
  <c r="K90" i="9"/>
  <c r="L89" i="9"/>
  <c r="I108" i="6"/>
  <c r="I85" i="6"/>
  <c r="I90" i="6" s="1"/>
  <c r="O31" i="3"/>
  <c r="Z43" i="7"/>
  <c r="AA43" i="7"/>
  <c r="H26" i="12"/>
  <c r="I74" i="8"/>
  <c r="I78" i="8" s="1"/>
  <c r="I84" i="8" s="1"/>
  <c r="I44" i="8"/>
  <c r="I50" i="8" s="1"/>
  <c r="H63" i="8"/>
  <c r="I29" i="8"/>
  <c r="K15" i="10"/>
  <c r="L10" i="10"/>
  <c r="W33" i="10"/>
  <c r="X33" i="10" s="1"/>
  <c r="Y33" i="10" s="1"/>
  <c r="Z33" i="10" s="1"/>
  <c r="W91" i="10"/>
  <c r="X91" i="10" s="1"/>
  <c r="Y91" i="10" s="1"/>
  <c r="Z91" i="10" s="1"/>
  <c r="G18" i="11"/>
  <c r="G109" i="6"/>
  <c r="G110" i="6"/>
  <c r="G108" i="6"/>
  <c r="H102" i="6"/>
  <c r="I76" i="6"/>
  <c r="H79" i="6"/>
  <c r="H89" i="6" s="1"/>
  <c r="G51" i="7"/>
  <c r="J93" i="10"/>
  <c r="I93" i="11" s="1"/>
  <c r="K90" i="10"/>
  <c r="F54" i="12"/>
  <c r="F57" i="12" s="1"/>
  <c r="F65" i="12" s="1"/>
  <c r="F77" i="12" s="1"/>
  <c r="F39" i="12"/>
  <c r="AB74" i="7"/>
  <c r="AB44" i="7"/>
  <c r="AB50" i="7" s="1"/>
  <c r="AS51" i="11"/>
  <c r="AS17" i="7"/>
  <c r="K120" i="10"/>
  <c r="J95" i="11" s="1"/>
  <c r="L115" i="10"/>
  <c r="J90" i="8"/>
  <c r="J92" i="8" s="1"/>
  <c r="J70" i="11" s="1"/>
  <c r="H373" i="13" s="1"/>
  <c r="K89" i="8"/>
  <c r="G277" i="13"/>
  <c r="I54" i="11"/>
  <c r="G279" i="13" s="1"/>
  <c r="X77" i="7"/>
  <c r="X78" i="7" s="1"/>
  <c r="X84" i="7" s="1"/>
  <c r="X44" i="7"/>
  <c r="X50" i="7" s="1"/>
  <c r="S12" i="11"/>
  <c r="Q159" i="13" s="1"/>
  <c r="T13" i="6"/>
  <c r="I21" i="12"/>
  <c r="I25" i="12" s="1"/>
  <c r="AA86" i="10"/>
  <c r="AA106" i="10" s="1"/>
  <c r="AB106" i="10" s="1"/>
  <c r="AC106" i="10" s="1"/>
  <c r="AD106" i="10" s="1"/>
  <c r="AA18" i="10"/>
  <c r="AA34" i="10" s="1"/>
  <c r="AB34" i="10" s="1"/>
  <c r="AC34" i="10" s="1"/>
  <c r="AD34" i="10" s="1"/>
  <c r="Z11" i="9"/>
  <c r="Z11" i="8"/>
  <c r="Z11" i="7"/>
  <c r="Z66" i="6"/>
  <c r="Z66" i="5"/>
  <c r="Z66" i="4"/>
  <c r="O30" i="3"/>
  <c r="H97" i="4"/>
  <c r="I71" i="4"/>
  <c r="G99" i="4"/>
  <c r="G114" i="4" s="1"/>
  <c r="G117" i="4" s="1"/>
  <c r="J42" i="8"/>
  <c r="J76" i="8" s="1"/>
  <c r="J41" i="8"/>
  <c r="J75" i="8" s="1"/>
  <c r="K15" i="8"/>
  <c r="J40" i="8"/>
  <c r="J17" i="8"/>
  <c r="J43" i="8"/>
  <c r="J77" i="8" s="1"/>
  <c r="AA12" i="11"/>
  <c r="Y159" i="13" s="1"/>
  <c r="AB13" i="6"/>
  <c r="AB12" i="11" s="1"/>
  <c r="Z159" i="13" s="1"/>
  <c r="I77" i="4"/>
  <c r="H103" i="4"/>
  <c r="AA96" i="10"/>
  <c r="AA101" i="10" s="1"/>
  <c r="AB101" i="10" s="1"/>
  <c r="AC101" i="10" s="1"/>
  <c r="AD101" i="10" s="1"/>
  <c r="O32" i="3"/>
  <c r="J19" i="4"/>
  <c r="J59" i="4" s="1"/>
  <c r="J63" i="4" s="1"/>
  <c r="J35" i="10"/>
  <c r="K30" i="10"/>
  <c r="L46" i="10"/>
  <c r="K51" i="10"/>
  <c r="I59" i="5"/>
  <c r="I63" i="5" s="1"/>
  <c r="H68" i="9"/>
  <c r="H71" i="9" s="1"/>
  <c r="H83" i="9" s="1"/>
  <c r="H37" i="9"/>
  <c r="H49" i="9" s="1"/>
  <c r="I34" i="9"/>
  <c r="G102" i="6"/>
  <c r="G105" i="6" s="1"/>
  <c r="G115" i="6" s="1"/>
  <c r="H58" i="7"/>
  <c r="I24" i="7"/>
  <c r="H56" i="7"/>
  <c r="H59" i="7" s="1"/>
  <c r="H81" i="7" s="1"/>
  <c r="I22" i="7"/>
  <c r="H25" i="7"/>
  <c r="H47" i="7" s="1"/>
  <c r="H69" i="7"/>
  <c r="I35" i="7"/>
  <c r="AB43" i="7"/>
  <c r="AB77" i="7" s="1"/>
  <c r="H57" i="7"/>
  <c r="I23" i="7"/>
  <c r="J22" i="11" l="1"/>
  <c r="J62" i="4"/>
  <c r="J16" i="11" s="1"/>
  <c r="AE101" i="10"/>
  <c r="AF101" i="10" s="1"/>
  <c r="AG101" i="10" s="1"/>
  <c r="AH101" i="10" s="1"/>
  <c r="J77" i="4"/>
  <c r="AA14" i="5"/>
  <c r="I56" i="7"/>
  <c r="J22" i="7"/>
  <c r="I25" i="7"/>
  <c r="I47" i="7" s="1"/>
  <c r="I63" i="8"/>
  <c r="J29" i="8"/>
  <c r="J110" i="5"/>
  <c r="I97" i="6"/>
  <c r="J71" i="6"/>
  <c r="I70" i="7"/>
  <c r="J36" i="7"/>
  <c r="G65" i="11"/>
  <c r="E292" i="13" s="1"/>
  <c r="G95" i="9"/>
  <c r="G77" i="11" s="1"/>
  <c r="E423" i="13" s="1"/>
  <c r="AA32" i="10"/>
  <c r="AB32" i="10" s="1"/>
  <c r="AC32" i="10" s="1"/>
  <c r="AD32" i="10" s="1"/>
  <c r="I64" i="7"/>
  <c r="J30" i="7"/>
  <c r="I68" i="7"/>
  <c r="J34" i="7"/>
  <c r="I37" i="7"/>
  <c r="I49" i="7" s="1"/>
  <c r="L73" i="10"/>
  <c r="M70" i="10"/>
  <c r="AA276" i="13"/>
  <c r="AB66" i="4"/>
  <c r="I69" i="8"/>
  <c r="J35" i="8"/>
  <c r="L120" i="10"/>
  <c r="K95" i="11" s="1"/>
  <c r="M115" i="10"/>
  <c r="H27" i="12"/>
  <c r="I24" i="12"/>
  <c r="J23" i="11"/>
  <c r="H194" i="13" s="1"/>
  <c r="J62" i="5"/>
  <c r="J17" i="11" s="1"/>
  <c r="H165" i="13" s="1"/>
  <c r="K53" i="11"/>
  <c r="I278" i="13" s="1"/>
  <c r="K91" i="9"/>
  <c r="K92" i="9" s="1"/>
  <c r="K71" i="11" s="1"/>
  <c r="I374" i="13" s="1"/>
  <c r="L16" i="9"/>
  <c r="AA102" i="10"/>
  <c r="AB102" i="10" s="1"/>
  <c r="AC102" i="10" s="1"/>
  <c r="AD102" i="10" s="1"/>
  <c r="AE102" i="10" s="1"/>
  <c r="AF102" i="10" s="1"/>
  <c r="AG102" i="10" s="1"/>
  <c r="AH102" i="10" s="1"/>
  <c r="H71" i="7"/>
  <c r="H83" i="7" s="1"/>
  <c r="J110" i="4"/>
  <c r="J55" i="10"/>
  <c r="K23" i="10"/>
  <c r="J39" i="10"/>
  <c r="I58" i="7"/>
  <c r="J24" i="7"/>
  <c r="AE96" i="10"/>
  <c r="P32" i="3"/>
  <c r="G28" i="11"/>
  <c r="G120" i="4"/>
  <c r="G34" i="11" s="1"/>
  <c r="I102" i="6"/>
  <c r="J76" i="6"/>
  <c r="I79" i="6"/>
  <c r="I89" i="6" s="1"/>
  <c r="G54" i="12"/>
  <c r="G57" i="12" s="1"/>
  <c r="G65" i="12" s="1"/>
  <c r="G77" i="12" s="1"/>
  <c r="G39" i="12"/>
  <c r="J85" i="5"/>
  <c r="J90" i="5" s="1"/>
  <c r="L100" i="10"/>
  <c r="K111" i="10"/>
  <c r="J94" i="11" s="1"/>
  <c r="AA31" i="10"/>
  <c r="AB31" i="10" s="1"/>
  <c r="AC31" i="10" s="1"/>
  <c r="AD31" i="10" s="1"/>
  <c r="Y11" i="11"/>
  <c r="W158" i="13" s="1"/>
  <c r="Z13" i="5"/>
  <c r="J28" i="7"/>
  <c r="I31" i="7"/>
  <c r="I48" i="7" s="1"/>
  <c r="I62" i="7"/>
  <c r="M15" i="6"/>
  <c r="L22" i="6"/>
  <c r="L21" i="6"/>
  <c r="L23" i="6"/>
  <c r="L20" i="6"/>
  <c r="L24" i="6"/>
  <c r="L19" i="6"/>
  <c r="L18" i="6"/>
  <c r="L59" i="6" s="1"/>
  <c r="L63" i="6" s="1"/>
  <c r="L82" i="6"/>
  <c r="L83" i="6"/>
  <c r="L84" i="6"/>
  <c r="H91" i="6"/>
  <c r="J108" i="4"/>
  <c r="J111" i="4" s="1"/>
  <c r="J116" i="4" s="1"/>
  <c r="J85" i="4"/>
  <c r="J90" i="4" s="1"/>
  <c r="K42" i="10"/>
  <c r="L26" i="10"/>
  <c r="K58" i="10"/>
  <c r="J59" i="11"/>
  <c r="H285" i="13" s="1"/>
  <c r="AS57" i="11"/>
  <c r="H105" i="6"/>
  <c r="H115" i="6" s="1"/>
  <c r="H117" i="6" s="1"/>
  <c r="J72" i="4"/>
  <c r="I98" i="4"/>
  <c r="I116" i="13"/>
  <c r="L115" i="11"/>
  <c r="J76" i="4"/>
  <c r="I79" i="4"/>
  <c r="I89" i="4" s="1"/>
  <c r="I62" i="8"/>
  <c r="I65" i="8" s="1"/>
  <c r="I82" i="8" s="1"/>
  <c r="J28" i="8"/>
  <c r="I31" i="8"/>
  <c r="I48" i="8" s="1"/>
  <c r="H65" i="7"/>
  <c r="H82" i="7" s="1"/>
  <c r="H85" i="7" s="1"/>
  <c r="K59" i="4"/>
  <c r="K63" i="4" s="1"/>
  <c r="I96" i="6"/>
  <c r="I99" i="6" s="1"/>
  <c r="I114" i="6" s="1"/>
  <c r="J70" i="6"/>
  <c r="I73" i="6"/>
  <c r="I88" i="6" s="1"/>
  <c r="J109" i="4"/>
  <c r="H51" i="8"/>
  <c r="H91" i="5"/>
  <c r="J77" i="5"/>
  <c r="Z10" i="11"/>
  <c r="AA13" i="4"/>
  <c r="AA10" i="11" s="1"/>
  <c r="G117" i="6"/>
  <c r="I97" i="4"/>
  <c r="J71" i="4"/>
  <c r="T12" i="11"/>
  <c r="U13" i="6"/>
  <c r="U12" i="11" s="1"/>
  <c r="G111" i="6"/>
  <c r="G116" i="6" s="1"/>
  <c r="I26" i="12"/>
  <c r="H105" i="4"/>
  <c r="H115" i="4" s="1"/>
  <c r="H65" i="9"/>
  <c r="H82" i="9" s="1"/>
  <c r="K41" i="9"/>
  <c r="K75" i="9" s="1"/>
  <c r="K42" i="9"/>
  <c r="K76" i="9" s="1"/>
  <c r="K17" i="9"/>
  <c r="L15" i="9"/>
  <c r="K43" i="9"/>
  <c r="K77" i="9" s="1"/>
  <c r="K40" i="9"/>
  <c r="G85" i="8"/>
  <c r="H65" i="8"/>
  <c r="H82" i="8" s="1"/>
  <c r="I64" i="9"/>
  <c r="J30" i="9"/>
  <c r="W126" i="11"/>
  <c r="X126" i="11" s="1"/>
  <c r="Y126" i="11" s="1"/>
  <c r="Z126" i="11" s="1"/>
  <c r="AA66" i="4"/>
  <c r="I103" i="6"/>
  <c r="J77" i="6"/>
  <c r="G29" i="11"/>
  <c r="E201" i="13" s="1"/>
  <c r="G120" i="5"/>
  <c r="G35" i="11" s="1"/>
  <c r="E249" i="13" s="1"/>
  <c r="Z283" i="13"/>
  <c r="D248" i="13"/>
  <c r="F37" i="11"/>
  <c r="H99" i="6"/>
  <c r="H114" i="6" s="1"/>
  <c r="I64" i="8"/>
  <c r="J30" i="8"/>
  <c r="I56" i="8"/>
  <c r="J22" i="8"/>
  <c r="I25" i="8"/>
  <c r="I47" i="8" s="1"/>
  <c r="I51" i="8" s="1"/>
  <c r="Q10" i="11"/>
  <c r="R13" i="4"/>
  <c r="I96" i="5"/>
  <c r="J70" i="5"/>
  <c r="I73" i="5"/>
  <c r="I88" i="5" s="1"/>
  <c r="G85" i="7"/>
  <c r="D421" i="13"/>
  <c r="D424" i="13" s="1"/>
  <c r="F78" i="11"/>
  <c r="F102" i="11" s="1"/>
  <c r="D11" i="13" s="1"/>
  <c r="H85" i="8"/>
  <c r="N157" i="13"/>
  <c r="N160" i="13" s="1"/>
  <c r="P13" i="11"/>
  <c r="H99" i="5"/>
  <c r="H114" i="5" s="1"/>
  <c r="I57" i="7"/>
  <c r="J23" i="7"/>
  <c r="J21" i="12"/>
  <c r="J25" i="12" s="1"/>
  <c r="AE86" i="10"/>
  <c r="AE104" i="10" s="1"/>
  <c r="AF104" i="10" s="1"/>
  <c r="AG104" i="10" s="1"/>
  <c r="AH104" i="10" s="1"/>
  <c r="AE18" i="10"/>
  <c r="AE34" i="10" s="1"/>
  <c r="AF34" i="10" s="1"/>
  <c r="AG34" i="10" s="1"/>
  <c r="AH34" i="10" s="1"/>
  <c r="AD11" i="9"/>
  <c r="AD11" i="8"/>
  <c r="AD11" i="7"/>
  <c r="AD66" i="6"/>
  <c r="AD66" i="5"/>
  <c r="AD66" i="4"/>
  <c r="P30" i="3"/>
  <c r="Z77" i="7"/>
  <c r="Z78" i="7" s="1"/>
  <c r="Z84" i="7" s="1"/>
  <c r="Z44" i="7"/>
  <c r="Z50" i="7" s="1"/>
  <c r="I63" i="7"/>
  <c r="J29" i="7"/>
  <c r="J24" i="11"/>
  <c r="H195" i="13" s="1"/>
  <c r="J62" i="6"/>
  <c r="W157" i="13"/>
  <c r="W160" i="13" s="1"/>
  <c r="Y13" i="11"/>
  <c r="I57" i="8"/>
  <c r="J23" i="8"/>
  <c r="P117" i="7"/>
  <c r="L67" i="10"/>
  <c r="M64" i="10"/>
  <c r="D200" i="13"/>
  <c r="F31" i="11"/>
  <c r="D203" i="13" s="1"/>
  <c r="J123" i="10"/>
  <c r="I70" i="8"/>
  <c r="J36" i="8"/>
  <c r="AA110" i="10"/>
  <c r="AB110" i="10" s="1"/>
  <c r="AC110" i="10" s="1"/>
  <c r="AD110" i="10" s="1"/>
  <c r="AE110" i="10" s="1"/>
  <c r="AF110" i="10" s="1"/>
  <c r="AG110" i="10" s="1"/>
  <c r="AH110" i="10" s="1"/>
  <c r="I69" i="9"/>
  <c r="J35" i="9"/>
  <c r="D290" i="13"/>
  <c r="F66" i="11"/>
  <c r="D293" i="13" s="1"/>
  <c r="J72" i="5"/>
  <c r="I98" i="5"/>
  <c r="I57" i="9"/>
  <c r="J23" i="9"/>
  <c r="AB78" i="7"/>
  <c r="AB84" i="7" s="1"/>
  <c r="E166" i="13"/>
  <c r="E167" i="13" s="1"/>
  <c r="G19" i="11"/>
  <c r="AF43" i="7"/>
  <c r="P31" i="3"/>
  <c r="AG43" i="7"/>
  <c r="I58" i="8"/>
  <c r="J24" i="8"/>
  <c r="K25" i="10"/>
  <c r="J41" i="10"/>
  <c r="J57" i="10" s="1"/>
  <c r="I110" i="6"/>
  <c r="J71" i="5"/>
  <c r="I97" i="5"/>
  <c r="J44" i="9"/>
  <c r="J50" i="9" s="1"/>
  <c r="J74" i="9"/>
  <c r="J78" i="9" s="1"/>
  <c r="J84" i="9" s="1"/>
  <c r="K52" i="11"/>
  <c r="K91" i="8"/>
  <c r="L16" i="8"/>
  <c r="L90" i="7"/>
  <c r="M89" i="7"/>
  <c r="L91" i="7"/>
  <c r="I63" i="9"/>
  <c r="J29" i="9"/>
  <c r="J36" i="9"/>
  <c r="I70" i="9"/>
  <c r="I23" i="11"/>
  <c r="G194" i="13" s="1"/>
  <c r="I62" i="5"/>
  <c r="F183" i="5"/>
  <c r="F42" i="12"/>
  <c r="F50" i="12"/>
  <c r="AA91" i="10"/>
  <c r="AB91" i="10" s="1"/>
  <c r="AC91" i="10" s="1"/>
  <c r="AD91" i="10" s="1"/>
  <c r="AC14" i="4"/>
  <c r="AC66" i="4"/>
  <c r="I68" i="8"/>
  <c r="I71" i="8" s="1"/>
  <c r="I83" i="8" s="1"/>
  <c r="J34" i="8"/>
  <c r="I37" i="8"/>
  <c r="I49" i="8" s="1"/>
  <c r="I98" i="6"/>
  <c r="J72" i="6"/>
  <c r="H117" i="5"/>
  <c r="L24" i="10"/>
  <c r="K40" i="10"/>
  <c r="K56" i="10"/>
  <c r="AP283" i="13"/>
  <c r="K59" i="6"/>
  <c r="K63" i="6" s="1"/>
  <c r="I59" i="10"/>
  <c r="I79" i="10" s="1"/>
  <c r="H92" i="11" s="1"/>
  <c r="H96" i="11" s="1"/>
  <c r="AA109" i="10"/>
  <c r="AB109" i="10" s="1"/>
  <c r="AC109" i="10" s="1"/>
  <c r="AD109" i="10" s="1"/>
  <c r="K92" i="7"/>
  <c r="K69" i="11" s="1"/>
  <c r="H99" i="4"/>
  <c r="H114" i="4" s="1"/>
  <c r="H117" i="4" s="1"/>
  <c r="AC57" i="11"/>
  <c r="AQ276" i="13"/>
  <c r="I22" i="11"/>
  <c r="I62" i="4"/>
  <c r="I103" i="4" s="1"/>
  <c r="F183" i="4"/>
  <c r="I69" i="7"/>
  <c r="J35" i="7"/>
  <c r="J58" i="11"/>
  <c r="AA33" i="10"/>
  <c r="AB33" i="10" s="1"/>
  <c r="AC33" i="10" s="1"/>
  <c r="AD33" i="10" s="1"/>
  <c r="AE33" i="10" s="1"/>
  <c r="AF33" i="10" s="1"/>
  <c r="AG33" i="10" s="1"/>
  <c r="AH33" i="10" s="1"/>
  <c r="X13" i="11"/>
  <c r="I56" i="9"/>
  <c r="I25" i="9"/>
  <c r="I47" i="9" s="1"/>
  <c r="J22" i="9"/>
  <c r="H277" i="13"/>
  <c r="J54" i="11"/>
  <c r="H279" i="13" s="1"/>
  <c r="M15" i="4"/>
  <c r="L22" i="4"/>
  <c r="L21" i="4"/>
  <c r="L23" i="4"/>
  <c r="L20" i="4"/>
  <c r="L24" i="4"/>
  <c r="L19" i="4"/>
  <c r="L18" i="4"/>
  <c r="L82" i="4"/>
  <c r="L84" i="4"/>
  <c r="L83" i="4"/>
  <c r="I43" i="10"/>
  <c r="V14" i="6"/>
  <c r="H91" i="4"/>
  <c r="AC74" i="7"/>
  <c r="AC78" i="7" s="1"/>
  <c r="AC84" i="7" s="1"/>
  <c r="AC44" i="7"/>
  <c r="AC50" i="7" s="1"/>
  <c r="AA92" i="10"/>
  <c r="AB92" i="10" s="1"/>
  <c r="AC92" i="10" s="1"/>
  <c r="AD92" i="10" s="1"/>
  <c r="AE92" i="10" s="1"/>
  <c r="AF92" i="10" s="1"/>
  <c r="AG92" i="10" s="1"/>
  <c r="AH92" i="10" s="1"/>
  <c r="AA77" i="7"/>
  <c r="AA78" i="7" s="1"/>
  <c r="AA84" i="7" s="1"/>
  <c r="AA44" i="7"/>
  <c r="AA50" i="7" s="1"/>
  <c r="K85" i="6"/>
  <c r="K90" i="6" s="1"/>
  <c r="M46" i="10"/>
  <c r="L51" i="10"/>
  <c r="J74" i="8"/>
  <c r="J78" i="8" s="1"/>
  <c r="J84" i="8" s="1"/>
  <c r="J44" i="8"/>
  <c r="J50" i="8" s="1"/>
  <c r="K93" i="10"/>
  <c r="J93" i="11" s="1"/>
  <c r="L90" i="10"/>
  <c r="M10" i="10"/>
  <c r="L15" i="10"/>
  <c r="I111" i="6"/>
  <c r="I116" i="6" s="1"/>
  <c r="J109" i="5"/>
  <c r="I104" i="4"/>
  <c r="J78" i="4"/>
  <c r="V160" i="13"/>
  <c r="J78" i="5"/>
  <c r="AA108" i="10"/>
  <c r="AB108" i="10" s="1"/>
  <c r="AC108" i="10" s="1"/>
  <c r="AD108" i="10" s="1"/>
  <c r="AE108" i="10" s="1"/>
  <c r="AF108" i="10" s="1"/>
  <c r="AG108" i="10" s="1"/>
  <c r="AH108" i="10" s="1"/>
  <c r="R14" i="4"/>
  <c r="J76" i="5"/>
  <c r="I79" i="5"/>
  <c r="I89" i="5" s="1"/>
  <c r="I102" i="5"/>
  <c r="H51" i="9"/>
  <c r="AA105" i="10"/>
  <c r="AB105" i="10" s="1"/>
  <c r="AC105" i="10" s="1"/>
  <c r="AD105" i="10" s="1"/>
  <c r="J38" i="10"/>
  <c r="J43" i="10" s="1"/>
  <c r="J54" i="10"/>
  <c r="J27" i="10"/>
  <c r="K22" i="10"/>
  <c r="AD51" i="11"/>
  <c r="AE16" i="7"/>
  <c r="I58" i="9"/>
  <c r="J24" i="9"/>
  <c r="Q283" i="13"/>
  <c r="J70" i="4"/>
  <c r="I73" i="4"/>
  <c r="I88" i="4" s="1"/>
  <c r="I91" i="4" s="1"/>
  <c r="I96" i="4"/>
  <c r="I99" i="4" s="1"/>
  <c r="I114" i="4" s="1"/>
  <c r="I68" i="9"/>
  <c r="I71" i="9" s="1"/>
  <c r="I83" i="9" s="1"/>
  <c r="J34" i="9"/>
  <c r="I37" i="9"/>
  <c r="I49" i="9" s="1"/>
  <c r="J28" i="9"/>
  <c r="I62" i="9"/>
  <c r="I65" i="9" s="1"/>
  <c r="I82" i="9" s="1"/>
  <c r="I31" i="9"/>
  <c r="I48" i="9" s="1"/>
  <c r="K123" i="10"/>
  <c r="H51" i="7"/>
  <c r="L30" i="10"/>
  <c r="K35" i="10"/>
  <c r="K43" i="8"/>
  <c r="K77" i="8" s="1"/>
  <c r="K41" i="8"/>
  <c r="K75" i="8" s="1"/>
  <c r="L15" i="8"/>
  <c r="K42" i="8"/>
  <c r="K76" i="8" s="1"/>
  <c r="K40" i="8"/>
  <c r="K17" i="8"/>
  <c r="K90" i="8"/>
  <c r="K92" i="8" s="1"/>
  <c r="K70" i="11" s="1"/>
  <c r="I373" i="13" s="1"/>
  <c r="L89" i="8"/>
  <c r="L90" i="9"/>
  <c r="M89" i="9"/>
  <c r="K18" i="5"/>
  <c r="L15" i="5"/>
  <c r="K22" i="5"/>
  <c r="K21" i="5"/>
  <c r="K23" i="5"/>
  <c r="K20" i="5"/>
  <c r="K19" i="5"/>
  <c r="K84" i="5"/>
  <c r="K83" i="5"/>
  <c r="K82" i="5"/>
  <c r="G283" i="13"/>
  <c r="I60" i="11"/>
  <c r="G286" i="13" s="1"/>
  <c r="H59" i="9"/>
  <c r="H81" i="9" s="1"/>
  <c r="H85" i="9" s="1"/>
  <c r="K85" i="4"/>
  <c r="K90" i="4" s="1"/>
  <c r="H372" i="13"/>
  <c r="H375" i="13" s="1"/>
  <c r="J72" i="11"/>
  <c r="I104" i="6"/>
  <c r="J78" i="6"/>
  <c r="AD42" i="7"/>
  <c r="AD76" i="7" s="1"/>
  <c r="AD41" i="7"/>
  <c r="AD75" i="7" s="1"/>
  <c r="AE15" i="7"/>
  <c r="AD43" i="7"/>
  <c r="AD77" i="7" s="1"/>
  <c r="AD40" i="7"/>
  <c r="AD17" i="7"/>
  <c r="H63" i="11" l="1"/>
  <c r="H95" i="7"/>
  <c r="H75" i="11" s="1"/>
  <c r="AB276" i="13"/>
  <c r="J104" i="4"/>
  <c r="K78" i="4"/>
  <c r="J68" i="8"/>
  <c r="K34" i="8"/>
  <c r="J37" i="8"/>
  <c r="J49" i="8" s="1"/>
  <c r="I17" i="11"/>
  <c r="G165" i="13" s="1"/>
  <c r="I109" i="5"/>
  <c r="I110" i="5"/>
  <c r="I108" i="5"/>
  <c r="I111" i="5" s="1"/>
  <c r="I116" i="5" s="1"/>
  <c r="AG77" i="7"/>
  <c r="AG78" i="7" s="1"/>
  <c r="AG84" i="7" s="1"/>
  <c r="AG44" i="7"/>
  <c r="AG50" i="7" s="1"/>
  <c r="M67" i="10"/>
  <c r="N64" i="10"/>
  <c r="J96" i="5"/>
  <c r="K70" i="5"/>
  <c r="J73" i="5"/>
  <c r="J88" i="5" s="1"/>
  <c r="J91" i="5" s="1"/>
  <c r="G64" i="11"/>
  <c r="E291" i="13" s="1"/>
  <c r="G95" i="8"/>
  <c r="G76" i="11" s="1"/>
  <c r="E422" i="13" s="1"/>
  <c r="R159" i="13"/>
  <c r="R160" i="13" s="1"/>
  <c r="T13" i="11"/>
  <c r="J96" i="6"/>
  <c r="K70" i="6"/>
  <c r="J73" i="6"/>
  <c r="J88" i="6" s="1"/>
  <c r="M22" i="6"/>
  <c r="M21" i="6"/>
  <c r="M23" i="6"/>
  <c r="M20" i="6"/>
  <c r="M24" i="6"/>
  <c r="M19" i="6"/>
  <c r="M25" i="6"/>
  <c r="M18" i="6"/>
  <c r="N15" i="6"/>
  <c r="M83" i="6"/>
  <c r="M82" i="6"/>
  <c r="M84" i="6"/>
  <c r="G42" i="12"/>
  <c r="G50" i="12"/>
  <c r="K55" i="10"/>
  <c r="L23" i="10"/>
  <c r="K39" i="10"/>
  <c r="J24" i="12"/>
  <c r="I27" i="12"/>
  <c r="J97" i="6"/>
  <c r="K71" i="6"/>
  <c r="AE41" i="7"/>
  <c r="AE75" i="7" s="1"/>
  <c r="AE43" i="7"/>
  <c r="AE77" i="7" s="1"/>
  <c r="AE40" i="7"/>
  <c r="AE17" i="7"/>
  <c r="AE42" i="7"/>
  <c r="AE76" i="7" s="1"/>
  <c r="K85" i="5"/>
  <c r="K90" i="5" s="1"/>
  <c r="L90" i="8"/>
  <c r="M89" i="8"/>
  <c r="J58" i="9"/>
  <c r="K24" i="9"/>
  <c r="I277" i="13"/>
  <c r="K54" i="11"/>
  <c r="I279" i="13" s="1"/>
  <c r="AK43" i="7"/>
  <c r="AH43" i="7"/>
  <c r="R31" i="3"/>
  <c r="AI43" i="7"/>
  <c r="AJ43" i="7"/>
  <c r="L76" i="10"/>
  <c r="I99" i="5"/>
  <c r="I114" i="5" s="1"/>
  <c r="K44" i="9"/>
  <c r="K50" i="9" s="1"/>
  <c r="K74" i="9"/>
  <c r="K78" i="9" s="1"/>
  <c r="K84" i="9" s="1"/>
  <c r="J97" i="4"/>
  <c r="K71" i="4"/>
  <c r="K72" i="4"/>
  <c r="J98" i="4"/>
  <c r="H54" i="12"/>
  <c r="H57" i="12" s="1"/>
  <c r="H65" i="12" s="1"/>
  <c r="H77" i="12" s="1"/>
  <c r="H39" i="12"/>
  <c r="J25" i="9"/>
  <c r="J47" i="9" s="1"/>
  <c r="J56" i="9"/>
  <c r="K22" i="9"/>
  <c r="K24" i="11"/>
  <c r="I195" i="13" s="1"/>
  <c r="K62" i="6"/>
  <c r="AG66" i="4"/>
  <c r="AF44" i="7"/>
  <c r="AF50" i="7" s="1"/>
  <c r="J69" i="9"/>
  <c r="K35" i="9"/>
  <c r="J57" i="7"/>
  <c r="K23" i="7"/>
  <c r="R10" i="11"/>
  <c r="S13" i="4"/>
  <c r="S10" i="11" s="1"/>
  <c r="K22" i="11"/>
  <c r="K62" i="4"/>
  <c r="H30" i="11"/>
  <c r="F202" i="13" s="1"/>
  <c r="H120" i="6"/>
  <c r="H36" i="11" s="1"/>
  <c r="F250" i="13" s="1"/>
  <c r="I65" i="7"/>
  <c r="I82" i="7" s="1"/>
  <c r="M120" i="10"/>
  <c r="L95" i="11" s="1"/>
  <c r="N115" i="10"/>
  <c r="K77" i="4"/>
  <c r="J103" i="4"/>
  <c r="K58" i="11"/>
  <c r="AE51" i="11"/>
  <c r="AF16" i="7"/>
  <c r="K76" i="5"/>
  <c r="J79" i="5"/>
  <c r="J89" i="5" s="1"/>
  <c r="J102" i="5"/>
  <c r="L85" i="4"/>
  <c r="L90" i="4" s="1"/>
  <c r="I51" i="9"/>
  <c r="I16" i="11"/>
  <c r="I108" i="4"/>
  <c r="I110" i="4"/>
  <c r="I109" i="4"/>
  <c r="J57" i="8"/>
  <c r="K23" i="8"/>
  <c r="O157" i="13"/>
  <c r="O160" i="13" s="1"/>
  <c r="Q13" i="11"/>
  <c r="L43" i="9"/>
  <c r="L77" i="9" s="1"/>
  <c r="L40" i="9"/>
  <c r="L42" i="9"/>
  <c r="L76" i="9" s="1"/>
  <c r="L17" i="9"/>
  <c r="M15" i="9"/>
  <c r="L41" i="9"/>
  <c r="L75" i="9" s="1"/>
  <c r="G30" i="11"/>
  <c r="E202" i="13" s="1"/>
  <c r="G120" i="6"/>
  <c r="G36" i="11" s="1"/>
  <c r="E250" i="13" s="1"/>
  <c r="F184" i="6"/>
  <c r="F185" i="6" s="1"/>
  <c r="J102" i="6"/>
  <c r="K76" i="6"/>
  <c r="J79" i="6"/>
  <c r="J89" i="6" s="1"/>
  <c r="J68" i="7"/>
  <c r="K34" i="7"/>
  <c r="J37" i="7"/>
  <c r="J49" i="7" s="1"/>
  <c r="J104" i="6"/>
  <c r="K78" i="6"/>
  <c r="K74" i="8"/>
  <c r="K78" i="8" s="1"/>
  <c r="K84" i="8" s="1"/>
  <c r="K44" i="8"/>
  <c r="K50" i="8" s="1"/>
  <c r="K28" i="9"/>
  <c r="J62" i="9"/>
  <c r="J31" i="9"/>
  <c r="J48" i="9" s="1"/>
  <c r="S14" i="4"/>
  <c r="L59" i="4"/>
  <c r="L63" i="4" s="1"/>
  <c r="I59" i="9"/>
  <c r="I81" i="9" s="1"/>
  <c r="I85" i="9" s="1"/>
  <c r="G193" i="13"/>
  <c r="I25" i="11"/>
  <c r="G196" i="13" s="1"/>
  <c r="K36" i="9"/>
  <c r="J70" i="9"/>
  <c r="K21" i="12"/>
  <c r="K25" i="12" s="1"/>
  <c r="AI86" i="10"/>
  <c r="AI104" i="10" s="1"/>
  <c r="AJ104" i="10" s="1"/>
  <c r="AK104" i="10" s="1"/>
  <c r="AL104" i="10" s="1"/>
  <c r="AI18" i="10"/>
  <c r="AI34" i="10" s="1"/>
  <c r="AJ34" i="10" s="1"/>
  <c r="AK34" i="10" s="1"/>
  <c r="AL34" i="10" s="1"/>
  <c r="AH11" i="9"/>
  <c r="AH11" i="8"/>
  <c r="AH11" i="7"/>
  <c r="AH66" i="6"/>
  <c r="AH66" i="5"/>
  <c r="AH66" i="4"/>
  <c r="R30" i="3"/>
  <c r="K59" i="11"/>
  <c r="I285" i="13" s="1"/>
  <c r="Y157" i="13"/>
  <c r="AQ283" i="13"/>
  <c r="L85" i="6"/>
  <c r="L90" i="6" s="1"/>
  <c r="J62" i="7"/>
  <c r="J65" i="7" s="1"/>
  <c r="J82" i="7" s="1"/>
  <c r="J31" i="7"/>
  <c r="J48" i="7" s="1"/>
  <c r="K28" i="7"/>
  <c r="I105" i="6"/>
  <c r="I115" i="6" s="1"/>
  <c r="I117" i="6" s="1"/>
  <c r="I71" i="7"/>
  <c r="I83" i="7" s="1"/>
  <c r="J63" i="8"/>
  <c r="K29" i="8"/>
  <c r="AI101" i="10"/>
  <c r="AJ101" i="10" s="1"/>
  <c r="AK101" i="10" s="1"/>
  <c r="AL101" i="10" s="1"/>
  <c r="E248" i="13"/>
  <c r="G37" i="11"/>
  <c r="L53" i="11"/>
  <c r="J278" i="13" s="1"/>
  <c r="L91" i="9"/>
  <c r="L92" i="9" s="1"/>
  <c r="L71" i="11" s="1"/>
  <c r="J374" i="13" s="1"/>
  <c r="M16" i="9"/>
  <c r="J69" i="8"/>
  <c r="K35" i="8"/>
  <c r="J64" i="7"/>
  <c r="K30" i="7"/>
  <c r="N10" i="10"/>
  <c r="M15" i="10"/>
  <c r="J103" i="6"/>
  <c r="K77" i="6"/>
  <c r="X157" i="13"/>
  <c r="L43" i="8"/>
  <c r="L77" i="8" s="1"/>
  <c r="M15" i="8"/>
  <c r="L42" i="8"/>
  <c r="L76" i="8" s="1"/>
  <c r="L40" i="8"/>
  <c r="L17" i="8"/>
  <c r="L41" i="8"/>
  <c r="L75" i="8" s="1"/>
  <c r="L22" i="10"/>
  <c r="K38" i="10"/>
  <c r="K43" i="10" s="1"/>
  <c r="K54" i="10"/>
  <c r="K27" i="10"/>
  <c r="L93" i="10"/>
  <c r="K93" i="11" s="1"/>
  <c r="M90" i="10"/>
  <c r="I59" i="8"/>
  <c r="I81" i="8" s="1"/>
  <c r="I85" i="8" s="1"/>
  <c r="I103" i="5"/>
  <c r="I105" i="5" s="1"/>
  <c r="I115" i="5" s="1"/>
  <c r="I117" i="5" s="1"/>
  <c r="E200" i="13"/>
  <c r="I51" i="7"/>
  <c r="J68" i="9"/>
  <c r="J71" i="9" s="1"/>
  <c r="J83" i="9" s="1"/>
  <c r="J37" i="9"/>
  <c r="J49" i="9" s="1"/>
  <c r="K34" i="9"/>
  <c r="L40" i="10"/>
  <c r="L56" i="10"/>
  <c r="M24" i="10"/>
  <c r="K23" i="9"/>
  <c r="J57" i="9"/>
  <c r="J18" i="11"/>
  <c r="H166" i="13" s="1"/>
  <c r="J109" i="6"/>
  <c r="J108" i="6"/>
  <c r="J110" i="6"/>
  <c r="H64" i="11"/>
  <c r="F291" i="13" s="1"/>
  <c r="H95" i="8"/>
  <c r="H76" i="11" s="1"/>
  <c r="F422" i="13" s="1"/>
  <c r="J64" i="8"/>
  <c r="K30" i="8"/>
  <c r="AA126" i="11"/>
  <c r="AE66" i="4"/>
  <c r="K77" i="5"/>
  <c r="J103" i="5"/>
  <c r="I102" i="4"/>
  <c r="I105" i="4" s="1"/>
  <c r="I115" i="4" s="1"/>
  <c r="AE31" i="10"/>
  <c r="AF31" i="10" s="1"/>
  <c r="AG31" i="10" s="1"/>
  <c r="AH31" i="10" s="1"/>
  <c r="AI96" i="10"/>
  <c r="AI102" i="10" s="1"/>
  <c r="AJ102" i="10" s="1"/>
  <c r="AK102" i="10" s="1"/>
  <c r="AL102" i="10" s="1"/>
  <c r="R32" i="3"/>
  <c r="AB126" i="11"/>
  <c r="AC126" i="11" s="1"/>
  <c r="AD126" i="11" s="1"/>
  <c r="AF66" i="4"/>
  <c r="AE32" i="10"/>
  <c r="AF32" i="10" s="1"/>
  <c r="AG32" i="10" s="1"/>
  <c r="AH32" i="10" s="1"/>
  <c r="K22" i="7"/>
  <c r="J25" i="7"/>
  <c r="J47" i="7" s="1"/>
  <c r="J51" i="7" s="1"/>
  <c r="J56" i="7"/>
  <c r="J59" i="7" s="1"/>
  <c r="J81" i="7" s="1"/>
  <c r="AE106" i="10"/>
  <c r="AF106" i="10" s="1"/>
  <c r="AG106" i="10" s="1"/>
  <c r="AH106" i="10" s="1"/>
  <c r="J59" i="10"/>
  <c r="J79" i="10" s="1"/>
  <c r="I92" i="11" s="1"/>
  <c r="I96" i="11" s="1"/>
  <c r="AA283" i="13"/>
  <c r="H29" i="11"/>
  <c r="F201" i="13" s="1"/>
  <c r="H120" i="5"/>
  <c r="H35" i="11" s="1"/>
  <c r="F249" i="13" s="1"/>
  <c r="AE91" i="10"/>
  <c r="AF91" i="10" s="1"/>
  <c r="AG91" i="10" s="1"/>
  <c r="AH91" i="10" s="1"/>
  <c r="AI91" i="10" s="1"/>
  <c r="AJ91" i="10" s="1"/>
  <c r="AK91" i="10" s="1"/>
  <c r="AL91" i="10" s="1"/>
  <c r="M90" i="7"/>
  <c r="N89" i="7"/>
  <c r="M91" i="7"/>
  <c r="K41" i="10"/>
  <c r="K57" i="10" s="1"/>
  <c r="L25" i="10"/>
  <c r="I59" i="7"/>
  <c r="I81" i="7" s="1"/>
  <c r="I85" i="7" s="1"/>
  <c r="H164" i="13"/>
  <c r="H167" i="13" s="1"/>
  <c r="J19" i="11"/>
  <c r="K71" i="5"/>
  <c r="J97" i="5"/>
  <c r="J70" i="8"/>
  <c r="K36" i="8"/>
  <c r="J56" i="8"/>
  <c r="K22" i="8"/>
  <c r="J25" i="8"/>
  <c r="J47" i="8" s="1"/>
  <c r="J62" i="8"/>
  <c r="K28" i="8"/>
  <c r="J31" i="8"/>
  <c r="J48" i="8" s="1"/>
  <c r="L18" i="5"/>
  <c r="M15" i="5"/>
  <c r="L22" i="5"/>
  <c r="L21" i="5"/>
  <c r="L23" i="5"/>
  <c r="L20" i="5"/>
  <c r="L24" i="5"/>
  <c r="L19" i="5"/>
  <c r="L84" i="5"/>
  <c r="L83" i="5"/>
  <c r="L82" i="5"/>
  <c r="J104" i="5"/>
  <c r="K78" i="5"/>
  <c r="H28" i="11"/>
  <c r="H120" i="4"/>
  <c r="H34" i="11" s="1"/>
  <c r="J98" i="6"/>
  <c r="K72" i="6"/>
  <c r="L92" i="7"/>
  <c r="L69" i="11" s="1"/>
  <c r="J64" i="9"/>
  <c r="K30" i="9"/>
  <c r="J26" i="12"/>
  <c r="K26" i="12" s="1"/>
  <c r="K76" i="4"/>
  <c r="J79" i="4"/>
  <c r="J89" i="4" s="1"/>
  <c r="J102" i="4"/>
  <c r="J105" i="4" s="1"/>
  <c r="J115" i="4" s="1"/>
  <c r="M26" i="10"/>
  <c r="L42" i="10"/>
  <c r="L58" i="10" s="1"/>
  <c r="M100" i="10"/>
  <c r="L111" i="10"/>
  <c r="K94" i="11" s="1"/>
  <c r="J58" i="7"/>
  <c r="K24" i="7"/>
  <c r="AB14" i="5"/>
  <c r="J63" i="9"/>
  <c r="K29" i="9"/>
  <c r="Z11" i="11"/>
  <c r="X158" i="13" s="1"/>
  <c r="AA13" i="5"/>
  <c r="AD57" i="11"/>
  <c r="H65" i="11"/>
  <c r="F292" i="13" s="1"/>
  <c r="H95" i="9"/>
  <c r="H77" i="11" s="1"/>
  <c r="F423" i="13" s="1"/>
  <c r="K59" i="5"/>
  <c r="K63" i="5" s="1"/>
  <c r="M30" i="10"/>
  <c r="L35" i="10"/>
  <c r="K70" i="4"/>
  <c r="J73" i="4"/>
  <c r="J88" i="4" s="1"/>
  <c r="J96" i="4"/>
  <c r="I104" i="5"/>
  <c r="H284" i="13"/>
  <c r="J60" i="11"/>
  <c r="H286" i="13" s="1"/>
  <c r="I372" i="13"/>
  <c r="I375" i="13" s="1"/>
  <c r="K72" i="11"/>
  <c r="J58" i="8"/>
  <c r="K24" i="8"/>
  <c r="K72" i="5"/>
  <c r="J98" i="5"/>
  <c r="G63" i="11"/>
  <c r="G95" i="7"/>
  <c r="G75" i="11" s="1"/>
  <c r="G118" i="7"/>
  <c r="G119" i="7" s="1"/>
  <c r="D251" i="13"/>
  <c r="F101" i="11"/>
  <c r="J116" i="13"/>
  <c r="M115" i="11"/>
  <c r="J70" i="7"/>
  <c r="K36" i="7"/>
  <c r="L24" i="11"/>
  <c r="J195" i="13" s="1"/>
  <c r="L62" i="6"/>
  <c r="L18" i="11" s="1"/>
  <c r="J166" i="13" s="1"/>
  <c r="AD74" i="7"/>
  <c r="AD78" i="7" s="1"/>
  <c r="AD84" i="7" s="1"/>
  <c r="AD44" i="7"/>
  <c r="AD50" i="7" s="1"/>
  <c r="N89" i="9"/>
  <c r="AE105" i="10"/>
  <c r="AF105" i="10" s="1"/>
  <c r="AG105" i="10" s="1"/>
  <c r="AH105" i="10" s="1"/>
  <c r="AI105" i="10" s="1"/>
  <c r="AJ105" i="10" s="1"/>
  <c r="AK105" i="10" s="1"/>
  <c r="AL105" i="10" s="1"/>
  <c r="M51" i="10"/>
  <c r="N46" i="10"/>
  <c r="N15" i="4"/>
  <c r="M22" i="4"/>
  <c r="M21" i="4"/>
  <c r="M23" i="4"/>
  <c r="M20" i="4"/>
  <c r="M24" i="4"/>
  <c r="M19" i="4"/>
  <c r="M25" i="4"/>
  <c r="M18" i="4"/>
  <c r="M82" i="4"/>
  <c r="M84" i="4"/>
  <c r="M83" i="4"/>
  <c r="J69" i="7"/>
  <c r="K35" i="7"/>
  <c r="AE109" i="10"/>
  <c r="AF109" i="10" s="1"/>
  <c r="AG109" i="10" s="1"/>
  <c r="AH109" i="10" s="1"/>
  <c r="AI109" i="10" s="1"/>
  <c r="AJ109" i="10" s="1"/>
  <c r="AK109" i="10" s="1"/>
  <c r="AL109" i="10" s="1"/>
  <c r="L52" i="11"/>
  <c r="L91" i="8"/>
  <c r="M16" i="8"/>
  <c r="J63" i="7"/>
  <c r="K29" i="7"/>
  <c r="I91" i="5"/>
  <c r="S159" i="13"/>
  <c r="S160" i="13" s="1"/>
  <c r="U13" i="11"/>
  <c r="I91" i="6"/>
  <c r="J108" i="5"/>
  <c r="J111" i="5" s="1"/>
  <c r="J116" i="5" s="1"/>
  <c r="M73" i="10"/>
  <c r="N70" i="10"/>
  <c r="H193" i="13"/>
  <c r="J25" i="11"/>
  <c r="H196" i="13" s="1"/>
  <c r="I29" i="11" l="1"/>
  <c r="G201" i="13" s="1"/>
  <c r="F184" i="5"/>
  <c r="F185" i="5" s="1"/>
  <c r="I120" i="5"/>
  <c r="I35" i="11" s="1"/>
  <c r="G249" i="13" s="1"/>
  <c r="M52" i="11"/>
  <c r="M91" i="8"/>
  <c r="N16" i="8"/>
  <c r="L72" i="6"/>
  <c r="K98" i="6"/>
  <c r="J59" i="8"/>
  <c r="J81" i="8" s="1"/>
  <c r="AE126" i="11"/>
  <c r="AI66" i="4"/>
  <c r="M40" i="10"/>
  <c r="M56" i="10"/>
  <c r="N24" i="10"/>
  <c r="M43" i="8"/>
  <c r="M77" i="8" s="1"/>
  <c r="M42" i="8"/>
  <c r="M76" i="8" s="1"/>
  <c r="M40" i="8"/>
  <c r="M17" i="8"/>
  <c r="M41" i="8"/>
  <c r="M75" i="8" s="1"/>
  <c r="N15" i="8"/>
  <c r="M53" i="11"/>
  <c r="K278" i="13" s="1"/>
  <c r="M91" i="9"/>
  <c r="N16" i="9"/>
  <c r="J65" i="9"/>
  <c r="J82" i="9" s="1"/>
  <c r="L109" i="6"/>
  <c r="K57" i="8"/>
  <c r="L23" i="8"/>
  <c r="AF51" i="11"/>
  <c r="AF17" i="7"/>
  <c r="AF74" i="7"/>
  <c r="AF76" i="7"/>
  <c r="AF75" i="7"/>
  <c r="H42" i="12"/>
  <c r="H50" i="12"/>
  <c r="AO43" i="7"/>
  <c r="S31" i="3"/>
  <c r="AL43" i="7"/>
  <c r="AM43" i="7"/>
  <c r="AN43" i="7"/>
  <c r="L39" i="10"/>
  <c r="L55" i="10"/>
  <c r="M23" i="10"/>
  <c r="K68" i="8"/>
  <c r="L34" i="8"/>
  <c r="K37" i="8"/>
  <c r="K49" i="8" s="1"/>
  <c r="K69" i="7"/>
  <c r="L35" i="7"/>
  <c r="E421" i="13"/>
  <c r="E424" i="13" s="1"/>
  <c r="G78" i="11"/>
  <c r="G102" i="11" s="1"/>
  <c r="E11" i="13" s="1"/>
  <c r="AB283" i="13"/>
  <c r="M111" i="10"/>
  <c r="L94" i="11" s="1"/>
  <c r="N100" i="10"/>
  <c r="K70" i="8"/>
  <c r="L36" i="8"/>
  <c r="N90" i="7"/>
  <c r="O89" i="7"/>
  <c r="N91" i="7"/>
  <c r="I64" i="11"/>
  <c r="G291" i="13" s="1"/>
  <c r="I95" i="8"/>
  <c r="I76" i="11" s="1"/>
  <c r="G422" i="13" s="1"/>
  <c r="K62" i="9"/>
  <c r="K31" i="9"/>
  <c r="K48" i="9" s="1"/>
  <c r="L28" i="9"/>
  <c r="AF77" i="7"/>
  <c r="AH77" i="7"/>
  <c r="AH78" i="7" s="1"/>
  <c r="AH84" i="7" s="1"/>
  <c r="AH44" i="7"/>
  <c r="AH50" i="7" s="1"/>
  <c r="K96" i="5"/>
  <c r="L70" i="5"/>
  <c r="K73" i="5"/>
  <c r="K88" i="5" s="1"/>
  <c r="J71" i="8"/>
  <c r="J83" i="8" s="1"/>
  <c r="J277" i="13"/>
  <c r="L54" i="11"/>
  <c r="J279" i="13" s="1"/>
  <c r="E290" i="13"/>
  <c r="G66" i="11"/>
  <c r="E293" i="13" s="1"/>
  <c r="AA11" i="11"/>
  <c r="AB13" i="5"/>
  <c r="AB11" i="11" s="1"/>
  <c r="M92" i="7"/>
  <c r="M69" i="11" s="1"/>
  <c r="L22" i="7"/>
  <c r="K25" i="7"/>
  <c r="K47" i="7" s="1"/>
  <c r="K56" i="7"/>
  <c r="K64" i="8"/>
  <c r="L30" i="8"/>
  <c r="N90" i="10"/>
  <c r="M93" i="10"/>
  <c r="L93" i="11" s="1"/>
  <c r="Z13" i="11"/>
  <c r="AC276" i="13"/>
  <c r="K16" i="11"/>
  <c r="K110" i="4"/>
  <c r="K108" i="4"/>
  <c r="K109" i="4"/>
  <c r="AK66" i="4"/>
  <c r="AK77" i="7"/>
  <c r="AK78" i="7" s="1"/>
  <c r="AK84" i="7" s="1"/>
  <c r="AK44" i="7"/>
  <c r="AK50" i="7" s="1"/>
  <c r="J99" i="5"/>
  <c r="J114" i="5" s="1"/>
  <c r="K104" i="4"/>
  <c r="L78" i="4"/>
  <c r="J99" i="4"/>
  <c r="J114" i="4" s="1"/>
  <c r="J117" i="4" s="1"/>
  <c r="M58" i="10"/>
  <c r="N26" i="10"/>
  <c r="M42" i="10"/>
  <c r="F248" i="13"/>
  <c r="H37" i="11"/>
  <c r="AI32" i="10"/>
  <c r="AJ32" i="10" s="1"/>
  <c r="AK32" i="10" s="1"/>
  <c r="AL32" i="10" s="1"/>
  <c r="AI33" i="10"/>
  <c r="AJ33" i="10" s="1"/>
  <c r="AK33" i="10" s="1"/>
  <c r="AL33" i="10" s="1"/>
  <c r="X160" i="13"/>
  <c r="E251" i="13"/>
  <c r="G101" i="11"/>
  <c r="L108" i="6"/>
  <c r="L72" i="4"/>
  <c r="K98" i="4"/>
  <c r="AE57" i="11"/>
  <c r="N67" i="10"/>
  <c r="O64" i="10"/>
  <c r="M25" i="5"/>
  <c r="M18" i="5"/>
  <c r="N15" i="5"/>
  <c r="M22" i="5"/>
  <c r="M21" i="5"/>
  <c r="M23" i="5"/>
  <c r="M20" i="5"/>
  <c r="M24" i="5"/>
  <c r="M19" i="5"/>
  <c r="M84" i="5"/>
  <c r="M83" i="5"/>
  <c r="M82" i="5"/>
  <c r="N73" i="10"/>
  <c r="O70" i="10"/>
  <c r="AM109" i="10"/>
  <c r="AN109" i="10" s="1"/>
  <c r="AO109" i="10" s="1"/>
  <c r="AP109" i="10" s="1"/>
  <c r="K98" i="5"/>
  <c r="L72" i="5"/>
  <c r="J91" i="4"/>
  <c r="K63" i="9"/>
  <c r="L29" i="9"/>
  <c r="F200" i="13"/>
  <c r="H31" i="11"/>
  <c r="F203" i="13" s="1"/>
  <c r="L71" i="5"/>
  <c r="K97" i="5"/>
  <c r="AF126" i="11"/>
  <c r="AG126" i="11" s="1"/>
  <c r="AH126" i="11" s="1"/>
  <c r="AJ66" i="4"/>
  <c r="K68" i="9"/>
  <c r="K71" i="9" s="1"/>
  <c r="K83" i="9" s="1"/>
  <c r="L34" i="9"/>
  <c r="K37" i="9"/>
  <c r="K49" i="9" s="1"/>
  <c r="K103" i="6"/>
  <c r="L77" i="6"/>
  <c r="I65" i="11"/>
  <c r="G292" i="13" s="1"/>
  <c r="I95" i="9"/>
  <c r="I77" i="11" s="1"/>
  <c r="G423" i="13" s="1"/>
  <c r="G118" i="9"/>
  <c r="G119" i="9" s="1"/>
  <c r="K104" i="6"/>
  <c r="L78" i="6"/>
  <c r="I111" i="4"/>
  <c r="I116" i="4" s="1"/>
  <c r="I117" i="4" s="1"/>
  <c r="I284" i="13"/>
  <c r="K60" i="11"/>
  <c r="I286" i="13" s="1"/>
  <c r="I193" i="13"/>
  <c r="K18" i="11"/>
  <c r="I166" i="13" s="1"/>
  <c r="K109" i="6"/>
  <c r="K110" i="6"/>
  <c r="K108" i="6"/>
  <c r="K97" i="4"/>
  <c r="L71" i="4"/>
  <c r="AE74" i="7"/>
  <c r="AE78" i="7" s="1"/>
  <c r="AE84" i="7" s="1"/>
  <c r="AE44" i="7"/>
  <c r="AE50" i="7" s="1"/>
  <c r="J91" i="6"/>
  <c r="M76" i="10"/>
  <c r="M85" i="6"/>
  <c r="M90" i="6" s="1"/>
  <c r="K96" i="6"/>
  <c r="K99" i="6" s="1"/>
  <c r="K114" i="6" s="1"/>
  <c r="L70" i="6"/>
  <c r="K73" i="6"/>
  <c r="K88" i="6" s="1"/>
  <c r="G164" i="13"/>
  <c r="G167" i="13" s="1"/>
  <c r="I19" i="11"/>
  <c r="N26" i="4"/>
  <c r="N22" i="4"/>
  <c r="N21" i="4"/>
  <c r="N23" i="4"/>
  <c r="N20" i="4"/>
  <c r="N24" i="4"/>
  <c r="N19" i="4"/>
  <c r="N25" i="4"/>
  <c r="N18" i="4"/>
  <c r="O15" i="4"/>
  <c r="N82" i="4"/>
  <c r="N84" i="4"/>
  <c r="N83" i="4"/>
  <c r="AC14" i="5"/>
  <c r="L59" i="5"/>
  <c r="L63" i="5" s="1"/>
  <c r="AM96" i="10"/>
  <c r="AM102" i="10" s="1"/>
  <c r="AN102" i="10" s="1"/>
  <c r="AO102" i="10" s="1"/>
  <c r="AP102" i="10" s="1"/>
  <c r="AQ102" i="10" s="1"/>
  <c r="AR102" i="10" s="1"/>
  <c r="AS102" i="10" s="1"/>
  <c r="AT102" i="10" s="1"/>
  <c r="S32" i="3"/>
  <c r="AQ96" i="10" s="1"/>
  <c r="K63" i="8"/>
  <c r="L29" i="8"/>
  <c r="AI92" i="10"/>
  <c r="AJ92" i="10" s="1"/>
  <c r="AK92" i="10" s="1"/>
  <c r="AL92" i="10" s="1"/>
  <c r="L59" i="11"/>
  <c r="J285" i="13" s="1"/>
  <c r="P157" i="13"/>
  <c r="P160" i="13" s="1"/>
  <c r="R13" i="11"/>
  <c r="J99" i="6"/>
  <c r="J114" i="6" s="1"/>
  <c r="K73" i="4"/>
  <c r="K88" i="4" s="1"/>
  <c r="K96" i="4"/>
  <c r="K99" i="4" s="1"/>
  <c r="K114" i="4" s="1"/>
  <c r="L70" i="4"/>
  <c r="AM101" i="10"/>
  <c r="AN101" i="10" s="1"/>
  <c r="AO101" i="10" s="1"/>
  <c r="AP101" i="10" s="1"/>
  <c r="AQ101" i="10" s="1"/>
  <c r="AR101" i="10" s="1"/>
  <c r="AS101" i="10" s="1"/>
  <c r="AT101" i="10" s="1"/>
  <c r="K70" i="7"/>
  <c r="L36" i="7"/>
  <c r="L78" i="5"/>
  <c r="N51" i="10"/>
  <c r="O46" i="10"/>
  <c r="N30" i="10"/>
  <c r="M35" i="10"/>
  <c r="L76" i="4"/>
  <c r="K79" i="4"/>
  <c r="K89" i="4" s="1"/>
  <c r="K102" i="4"/>
  <c r="I63" i="11"/>
  <c r="I95" i="7"/>
  <c r="I75" i="11" s="1"/>
  <c r="J111" i="6"/>
  <c r="J116" i="6" s="1"/>
  <c r="L38" i="10"/>
  <c r="L54" i="10"/>
  <c r="L27" i="10"/>
  <c r="M22" i="10"/>
  <c r="O10" i="10"/>
  <c r="N15" i="10"/>
  <c r="T14" i="4"/>
  <c r="K68" i="7"/>
  <c r="K71" i="7" s="1"/>
  <c r="K83" i="7" s="1"/>
  <c r="L34" i="7"/>
  <c r="K37" i="7"/>
  <c r="K49" i="7" s="1"/>
  <c r="L77" i="4"/>
  <c r="K103" i="4"/>
  <c r="K57" i="7"/>
  <c r="L23" i="7"/>
  <c r="K56" i="9"/>
  <c r="K25" i="9"/>
  <c r="K47" i="9" s="1"/>
  <c r="K51" i="9" s="1"/>
  <c r="L22" i="9"/>
  <c r="K97" i="6"/>
  <c r="L71" i="6"/>
  <c r="N22" i="6"/>
  <c r="N21" i="6"/>
  <c r="N23" i="6"/>
  <c r="N20" i="6"/>
  <c r="N24" i="6"/>
  <c r="N19" i="6"/>
  <c r="N25" i="6"/>
  <c r="N18" i="6"/>
  <c r="O15" i="6"/>
  <c r="N26" i="6"/>
  <c r="N83" i="6"/>
  <c r="N82" i="6"/>
  <c r="N84" i="6"/>
  <c r="K116" i="13"/>
  <c r="N115" i="11"/>
  <c r="K23" i="11"/>
  <c r="I194" i="13" s="1"/>
  <c r="K62" i="5"/>
  <c r="L26" i="12"/>
  <c r="L85" i="5"/>
  <c r="L90" i="5" s="1"/>
  <c r="K62" i="8"/>
  <c r="K31" i="8"/>
  <c r="K48" i="8" s="1"/>
  <c r="L28" i="8"/>
  <c r="AI108" i="10"/>
  <c r="AJ108" i="10" s="1"/>
  <c r="AK108" i="10" s="1"/>
  <c r="AL108" i="10" s="1"/>
  <c r="AI31" i="10"/>
  <c r="AJ31" i="10" s="1"/>
  <c r="AK31" i="10" s="1"/>
  <c r="AL31" i="10" s="1"/>
  <c r="AM31" i="10" s="1"/>
  <c r="AN31" i="10" s="1"/>
  <c r="AO31" i="10" s="1"/>
  <c r="AP31" i="10" s="1"/>
  <c r="K64" i="7"/>
  <c r="L30" i="7"/>
  <c r="AI110" i="10"/>
  <c r="AJ110" i="10" s="1"/>
  <c r="AK110" i="10" s="1"/>
  <c r="AL110" i="10" s="1"/>
  <c r="AM110" i="10" s="1"/>
  <c r="AN110" i="10" s="1"/>
  <c r="AO110" i="10" s="1"/>
  <c r="AP110" i="10" s="1"/>
  <c r="J71" i="7"/>
  <c r="J83" i="7" s="1"/>
  <c r="J85" i="7" s="1"/>
  <c r="L74" i="9"/>
  <c r="L78" i="9" s="1"/>
  <c r="L84" i="9" s="1"/>
  <c r="L44" i="9"/>
  <c r="L50" i="9" s="1"/>
  <c r="O115" i="10"/>
  <c r="N120" i="10"/>
  <c r="M95" i="11" s="1"/>
  <c r="J59" i="9"/>
  <c r="J81" i="9" s="1"/>
  <c r="J85" i="9" s="1"/>
  <c r="K58" i="9"/>
  <c r="L24" i="9"/>
  <c r="M59" i="6"/>
  <c r="M63" i="6" s="1"/>
  <c r="F421" i="13"/>
  <c r="F424" i="13" s="1"/>
  <c r="H78" i="11"/>
  <c r="H102" i="11" s="1"/>
  <c r="F11" i="13" s="1"/>
  <c r="K59" i="10"/>
  <c r="K79" i="10" s="1"/>
  <c r="J92" i="11" s="1"/>
  <c r="J96" i="11" s="1"/>
  <c r="M85" i="4"/>
  <c r="M90" i="4" s="1"/>
  <c r="AM105" i="10"/>
  <c r="AN105" i="10" s="1"/>
  <c r="AO105" i="10" s="1"/>
  <c r="AP105" i="10" s="1"/>
  <c r="K64" i="9"/>
  <c r="L30" i="9"/>
  <c r="J65" i="8"/>
  <c r="J82" i="8" s="1"/>
  <c r="L41" i="10"/>
  <c r="L57" i="10" s="1"/>
  <c r="M25" i="10"/>
  <c r="G31" i="11"/>
  <c r="E203" i="13" s="1"/>
  <c r="L58" i="11"/>
  <c r="J105" i="5"/>
  <c r="J115" i="5" s="1"/>
  <c r="J117" i="5" s="1"/>
  <c r="J51" i="9"/>
  <c r="L123" i="10"/>
  <c r="I54" i="12"/>
  <c r="I57" i="12" s="1"/>
  <c r="I65" i="12" s="1"/>
  <c r="I77" i="12" s="1"/>
  <c r="I39" i="12"/>
  <c r="G118" i="8"/>
  <c r="G119" i="8" s="1"/>
  <c r="F290" i="13"/>
  <c r="H66" i="11"/>
  <c r="F293" i="13" s="1"/>
  <c r="K58" i="8"/>
  <c r="L24" i="8"/>
  <c r="L22" i="11"/>
  <c r="L62" i="4"/>
  <c r="M43" i="9"/>
  <c r="M77" i="9" s="1"/>
  <c r="M40" i="9"/>
  <c r="N15" i="9"/>
  <c r="M42" i="9"/>
  <c r="M76" i="9" s="1"/>
  <c r="M41" i="9"/>
  <c r="M75" i="9" s="1"/>
  <c r="M17" i="9"/>
  <c r="Q157" i="13"/>
  <c r="Q160" i="13" s="1"/>
  <c r="S13" i="11"/>
  <c r="K63" i="7"/>
  <c r="L29" i="7"/>
  <c r="M59" i="4"/>
  <c r="M63" i="4" s="1"/>
  <c r="N90" i="9"/>
  <c r="O89" i="9"/>
  <c r="D10" i="13"/>
  <c r="F103" i="11"/>
  <c r="K58" i="7"/>
  <c r="L24" i="7"/>
  <c r="J51" i="8"/>
  <c r="L74" i="8"/>
  <c r="L78" i="8" s="1"/>
  <c r="L84" i="8" s="1"/>
  <c r="L44" i="8"/>
  <c r="L50" i="8" s="1"/>
  <c r="K69" i="8"/>
  <c r="L35" i="8"/>
  <c r="I30" i="11"/>
  <c r="G202" i="13" s="1"/>
  <c r="I120" i="6"/>
  <c r="I36" i="11" s="1"/>
  <c r="G250" i="13" s="1"/>
  <c r="L21" i="12"/>
  <c r="L25" i="12" s="1"/>
  <c r="AM86" i="10"/>
  <c r="AM91" i="10" s="1"/>
  <c r="AN91" i="10" s="1"/>
  <c r="AO91" i="10" s="1"/>
  <c r="AP91" i="10" s="1"/>
  <c r="AM18" i="10"/>
  <c r="AM34" i="10" s="1"/>
  <c r="AN34" i="10" s="1"/>
  <c r="AO34" i="10" s="1"/>
  <c r="AP34" i="10" s="1"/>
  <c r="AL11" i="9"/>
  <c r="AL11" i="8"/>
  <c r="AL11" i="7"/>
  <c r="AL66" i="6"/>
  <c r="AL66" i="5"/>
  <c r="AL66" i="4"/>
  <c r="S30" i="3"/>
  <c r="K70" i="9"/>
  <c r="L36" i="9"/>
  <c r="K102" i="6"/>
  <c r="K105" i="6" s="1"/>
  <c r="K115" i="6" s="1"/>
  <c r="K79" i="6"/>
  <c r="K89" i="6" s="1"/>
  <c r="L76" i="6"/>
  <c r="L35" i="9"/>
  <c r="K69" i="9"/>
  <c r="AJ77" i="7"/>
  <c r="AJ78" i="7" s="1"/>
  <c r="AJ84" i="7" s="1"/>
  <c r="AJ44" i="7"/>
  <c r="AJ50" i="7" s="1"/>
  <c r="N89" i="8"/>
  <c r="M90" i="8"/>
  <c r="M92" i="8" s="1"/>
  <c r="M70" i="11" s="1"/>
  <c r="K373" i="13" s="1"/>
  <c r="K24" i="12"/>
  <c r="J27" i="12"/>
  <c r="M90" i="9"/>
  <c r="M92" i="9" s="1"/>
  <c r="M71" i="11" s="1"/>
  <c r="K374" i="13" s="1"/>
  <c r="J372" i="13"/>
  <c r="K56" i="8"/>
  <c r="K59" i="8" s="1"/>
  <c r="K81" i="8" s="1"/>
  <c r="L22" i="8"/>
  <c r="K25" i="8"/>
  <c r="K47" i="8" s="1"/>
  <c r="K51" i="8" s="1"/>
  <c r="AI106" i="10"/>
  <c r="AJ106" i="10" s="1"/>
  <c r="AK106" i="10" s="1"/>
  <c r="AL106" i="10" s="1"/>
  <c r="AM106" i="10" s="1"/>
  <c r="AN106" i="10" s="1"/>
  <c r="AO106" i="10" s="1"/>
  <c r="AP106" i="10" s="1"/>
  <c r="L77" i="5"/>
  <c r="K57" i="9"/>
  <c r="L23" i="9"/>
  <c r="H117" i="9"/>
  <c r="K62" i="7"/>
  <c r="L28" i="7"/>
  <c r="K31" i="7"/>
  <c r="K48" i="7" s="1"/>
  <c r="J105" i="6"/>
  <c r="J115" i="6" s="1"/>
  <c r="J117" i="6" s="1"/>
  <c r="L76" i="5"/>
  <c r="K79" i="5"/>
  <c r="K89" i="5" s="1"/>
  <c r="L110" i="6"/>
  <c r="AI77" i="7"/>
  <c r="AI78" i="7" s="1"/>
  <c r="AI84" i="7" s="1"/>
  <c r="AI44" i="7"/>
  <c r="AI50" i="7" s="1"/>
  <c r="L92" i="8"/>
  <c r="L70" i="11" s="1"/>
  <c r="J373" i="13" s="1"/>
  <c r="I28" i="11" l="1"/>
  <c r="I120" i="4"/>
  <c r="I34" i="11" s="1"/>
  <c r="F184" i="4"/>
  <c r="F185" i="4" s="1"/>
  <c r="J63" i="11"/>
  <c r="J95" i="7"/>
  <c r="J75" i="11" s="1"/>
  <c r="J54" i="12"/>
  <c r="J57" i="12" s="1"/>
  <c r="J65" i="12" s="1"/>
  <c r="J77" i="12" s="1"/>
  <c r="J39" i="12"/>
  <c r="L56" i="9"/>
  <c r="M22" i="9"/>
  <c r="L25" i="9"/>
  <c r="L47" i="9" s="1"/>
  <c r="K105" i="4"/>
  <c r="K115" i="4" s="1"/>
  <c r="N59" i="4"/>
  <c r="N63" i="4" s="1"/>
  <c r="L96" i="6"/>
  <c r="M70" i="6"/>
  <c r="L73" i="6"/>
  <c r="L88" i="6" s="1"/>
  <c r="L63" i="9"/>
  <c r="M29" i="9"/>
  <c r="O26" i="10"/>
  <c r="N42" i="10"/>
  <c r="N58" i="10" s="1"/>
  <c r="K372" i="13"/>
  <c r="K375" i="13" s="1"/>
  <c r="M72" i="11"/>
  <c r="N111" i="10"/>
  <c r="M94" i="11" s="1"/>
  <c r="O100" i="10"/>
  <c r="AF57" i="11"/>
  <c r="M117" i="7"/>
  <c r="M58" i="11"/>
  <c r="H117" i="8"/>
  <c r="L98" i="6"/>
  <c r="M72" i="6"/>
  <c r="L57" i="9"/>
  <c r="M23" i="9"/>
  <c r="L24" i="12"/>
  <c r="K27" i="12"/>
  <c r="M21" i="12"/>
  <c r="M25" i="12" s="1"/>
  <c r="AQ86" i="10"/>
  <c r="AQ105" i="10" s="1"/>
  <c r="AR105" i="10" s="1"/>
  <c r="AS105" i="10" s="1"/>
  <c r="AT105" i="10" s="1"/>
  <c r="AQ18" i="10"/>
  <c r="AQ34" i="10" s="1"/>
  <c r="AR34" i="10" s="1"/>
  <c r="AS34" i="10" s="1"/>
  <c r="AT34" i="10" s="1"/>
  <c r="AP11" i="9"/>
  <c r="AP11" i="8"/>
  <c r="AP11" i="7"/>
  <c r="AP66" i="6"/>
  <c r="AP66" i="5"/>
  <c r="AP66" i="4"/>
  <c r="L69" i="8"/>
  <c r="M35" i="8"/>
  <c r="M22" i="11"/>
  <c r="M62" i="4"/>
  <c r="G183" i="4"/>
  <c r="L16" i="11"/>
  <c r="L110" i="4"/>
  <c r="L108" i="4"/>
  <c r="L109" i="4"/>
  <c r="J29" i="11"/>
  <c r="H201" i="13" s="1"/>
  <c r="J120" i="5"/>
  <c r="J35" i="11" s="1"/>
  <c r="H249" i="13" s="1"/>
  <c r="M26" i="12"/>
  <c r="O83" i="6"/>
  <c r="O22" i="6"/>
  <c r="O21" i="6"/>
  <c r="O23" i="6"/>
  <c r="O20" i="6"/>
  <c r="O27" i="6"/>
  <c r="O24" i="6"/>
  <c r="O19" i="6"/>
  <c r="O82" i="6"/>
  <c r="O25" i="6"/>
  <c r="O18" i="6"/>
  <c r="O84" i="6"/>
  <c r="P15" i="6"/>
  <c r="O26" i="6"/>
  <c r="L96" i="4"/>
  <c r="M70" i="4"/>
  <c r="L73" i="4"/>
  <c r="L88" i="4" s="1"/>
  <c r="L91" i="4" s="1"/>
  <c r="L103" i="6"/>
  <c r="M77" i="6"/>
  <c r="M72" i="4"/>
  <c r="L98" i="4"/>
  <c r="I164" i="13"/>
  <c r="Z158" i="13"/>
  <c r="Z160" i="13" s="1"/>
  <c r="AB13" i="11"/>
  <c r="M44" i="8"/>
  <c r="M50" i="8" s="1"/>
  <c r="M74" i="8"/>
  <c r="M78" i="8" s="1"/>
  <c r="M84" i="8" s="1"/>
  <c r="N52" i="11"/>
  <c r="N91" i="8"/>
  <c r="O16" i="8"/>
  <c r="L63" i="7"/>
  <c r="M29" i="7"/>
  <c r="J193" i="13"/>
  <c r="L25" i="11"/>
  <c r="J196" i="13" s="1"/>
  <c r="N59" i="6"/>
  <c r="N63" i="6" s="1"/>
  <c r="K59" i="9"/>
  <c r="K81" i="9" s="1"/>
  <c r="K85" i="9" s="1"/>
  <c r="M76" i="4"/>
  <c r="L79" i="4"/>
  <c r="L89" i="4" s="1"/>
  <c r="L102" i="4"/>
  <c r="L111" i="6"/>
  <c r="L116" i="6" s="1"/>
  <c r="J28" i="11"/>
  <c r="J120" i="4"/>
  <c r="J34" i="11" s="1"/>
  <c r="Y158" i="13"/>
  <c r="Y160" i="13" s="1"/>
  <c r="AA13" i="11"/>
  <c r="L62" i="9"/>
  <c r="L31" i="9"/>
  <c r="L48" i="9" s="1"/>
  <c r="M28" i="9"/>
  <c r="AN77" i="7"/>
  <c r="AN78" i="7" s="1"/>
  <c r="AN84" i="7" s="1"/>
  <c r="AN44" i="7"/>
  <c r="AN50" i="7" s="1"/>
  <c r="AD276" i="13"/>
  <c r="O89" i="8"/>
  <c r="N90" i="8"/>
  <c r="L58" i="8"/>
  <c r="M24" i="8"/>
  <c r="AQ110" i="10"/>
  <c r="AR110" i="10" s="1"/>
  <c r="AS110" i="10" s="1"/>
  <c r="AT110" i="10" s="1"/>
  <c r="K17" i="11"/>
  <c r="I165" i="13" s="1"/>
  <c r="K109" i="5"/>
  <c r="K110" i="5"/>
  <c r="K108" i="5"/>
  <c r="L57" i="7"/>
  <c r="M23" i="7"/>
  <c r="K91" i="4"/>
  <c r="L23" i="11"/>
  <c r="J194" i="13" s="1"/>
  <c r="L62" i="5"/>
  <c r="K25" i="11"/>
  <c r="I196" i="13" s="1"/>
  <c r="L98" i="5"/>
  <c r="M72" i="5"/>
  <c r="E10" i="13"/>
  <c r="G103" i="11"/>
  <c r="L104" i="4"/>
  <c r="M78" i="4"/>
  <c r="AM77" i="7"/>
  <c r="AM78" i="7" s="1"/>
  <c r="AM84" i="7" s="1"/>
  <c r="AM44" i="7"/>
  <c r="AM50" i="7" s="1"/>
  <c r="L57" i="8"/>
  <c r="M23" i="8"/>
  <c r="K277" i="13"/>
  <c r="M54" i="11"/>
  <c r="K279" i="13" s="1"/>
  <c r="O51" i="10"/>
  <c r="P46" i="10"/>
  <c r="M77" i="5"/>
  <c r="L103" i="5"/>
  <c r="J284" i="13"/>
  <c r="L60" i="11"/>
  <c r="J286" i="13" s="1"/>
  <c r="K102" i="5"/>
  <c r="K105" i="5" s="1"/>
  <c r="K115" i="5" s="1"/>
  <c r="K103" i="5"/>
  <c r="L64" i="7"/>
  <c r="M30" i="7"/>
  <c r="P10" i="10"/>
  <c r="O15" i="10"/>
  <c r="O30" i="10"/>
  <c r="N35" i="10"/>
  <c r="M123" i="10"/>
  <c r="L68" i="9"/>
  <c r="L71" i="9" s="1"/>
  <c r="L83" i="9" s="1"/>
  <c r="L37" i="9"/>
  <c r="L49" i="9" s="1"/>
  <c r="M34" i="9"/>
  <c r="K65" i="9"/>
  <c r="K82" i="9" s="1"/>
  <c r="AL77" i="7"/>
  <c r="AL78" i="7" s="1"/>
  <c r="AL84" i="7" s="1"/>
  <c r="AL44" i="7"/>
  <c r="AL50" i="7" s="1"/>
  <c r="N40" i="10"/>
  <c r="N56" i="10" s="1"/>
  <c r="O24" i="10"/>
  <c r="AP43" i="7"/>
  <c r="AQ43" i="7"/>
  <c r="AR43" i="7"/>
  <c r="AS43" i="7"/>
  <c r="M41" i="10"/>
  <c r="M57" i="10" s="1"/>
  <c r="N25" i="10"/>
  <c r="M24" i="11"/>
  <c r="K195" i="13" s="1"/>
  <c r="M62" i="6"/>
  <c r="G183" i="6"/>
  <c r="AQ31" i="10"/>
  <c r="AR31" i="10" s="1"/>
  <c r="AS31" i="10" s="1"/>
  <c r="AT31" i="10" s="1"/>
  <c r="L116" i="13"/>
  <c r="O115" i="11"/>
  <c r="M77" i="4"/>
  <c r="L103" i="4"/>
  <c r="AN66" i="4"/>
  <c r="P70" i="10"/>
  <c r="O73" i="10"/>
  <c r="M59" i="5"/>
  <c r="M63" i="5" s="1"/>
  <c r="AM33" i="10"/>
  <c r="AN33" i="10" s="1"/>
  <c r="AO33" i="10" s="1"/>
  <c r="AP33" i="10" s="1"/>
  <c r="AQ33" i="10" s="1"/>
  <c r="AR33" i="10" s="1"/>
  <c r="AS33" i="10" s="1"/>
  <c r="AT33" i="10" s="1"/>
  <c r="O90" i="10"/>
  <c r="N93" i="10"/>
  <c r="M93" i="11" s="1"/>
  <c r="L69" i="7"/>
  <c r="M35" i="7"/>
  <c r="AO77" i="7"/>
  <c r="AO78" i="7" s="1"/>
  <c r="AO84" i="7" s="1"/>
  <c r="AO44" i="7"/>
  <c r="AO50" i="7" s="1"/>
  <c r="AM104" i="10"/>
  <c r="AN104" i="10" s="1"/>
  <c r="AO104" i="10" s="1"/>
  <c r="AP104" i="10" s="1"/>
  <c r="M38" i="10"/>
  <c r="M54" i="10"/>
  <c r="M27" i="10"/>
  <c r="N22" i="10"/>
  <c r="J30" i="11"/>
  <c r="H202" i="13" s="1"/>
  <c r="J120" i="6"/>
  <c r="J36" i="11" s="1"/>
  <c r="H250" i="13" s="1"/>
  <c r="L56" i="8"/>
  <c r="L59" i="8" s="1"/>
  <c r="L81" i="8" s="1"/>
  <c r="M22" i="8"/>
  <c r="L25" i="8"/>
  <c r="L47" i="8" s="1"/>
  <c r="M35" i="9"/>
  <c r="L69" i="9"/>
  <c r="L58" i="7"/>
  <c r="M24" i="7"/>
  <c r="L58" i="9"/>
  <c r="M24" i="9"/>
  <c r="AM108" i="10"/>
  <c r="AN108" i="10" s="1"/>
  <c r="AO108" i="10" s="1"/>
  <c r="AP108" i="10" s="1"/>
  <c r="AQ108" i="10" s="1"/>
  <c r="AR108" i="10" s="1"/>
  <c r="AS108" i="10" s="1"/>
  <c r="AT108" i="10" s="1"/>
  <c r="L59" i="10"/>
  <c r="L79" i="10" s="1"/>
  <c r="K92" i="11" s="1"/>
  <c r="K96" i="11" s="1"/>
  <c r="AM32" i="10"/>
  <c r="AN32" i="10" s="1"/>
  <c r="AO32" i="10" s="1"/>
  <c r="AP32" i="10" s="1"/>
  <c r="AQ32" i="10" s="1"/>
  <c r="AR32" i="10" s="1"/>
  <c r="AS32" i="10" s="1"/>
  <c r="AT32" i="10" s="1"/>
  <c r="L64" i="8"/>
  <c r="M30" i="8"/>
  <c r="N53" i="11"/>
  <c r="L278" i="13" s="1"/>
  <c r="N91" i="9"/>
  <c r="N92" i="9" s="1"/>
  <c r="N71" i="11" s="1"/>
  <c r="L374" i="13" s="1"/>
  <c r="O16" i="9"/>
  <c r="AI126" i="11"/>
  <c r="AJ126" i="11" s="1"/>
  <c r="AK126" i="11" s="1"/>
  <c r="AL126" i="11" s="1"/>
  <c r="AM66" i="4"/>
  <c r="L102" i="6"/>
  <c r="M76" i="6"/>
  <c r="L79" i="6"/>
  <c r="L89" i="6" s="1"/>
  <c r="I42" i="12"/>
  <c r="I50" i="12" s="1"/>
  <c r="L62" i="8"/>
  <c r="M28" i="8"/>
  <c r="L31" i="8"/>
  <c r="L48" i="8" s="1"/>
  <c r="L68" i="7"/>
  <c r="M34" i="7"/>
  <c r="L37" i="7"/>
  <c r="L49" i="7" s="1"/>
  <c r="L43" i="10"/>
  <c r="L104" i="5"/>
  <c r="M78" i="5"/>
  <c r="L104" i="6"/>
  <c r="M78" i="6"/>
  <c r="M85" i="5"/>
  <c r="M90" i="5" s="1"/>
  <c r="O67" i="10"/>
  <c r="O76" i="10" s="1"/>
  <c r="P64" i="10"/>
  <c r="AO66" i="4"/>
  <c r="K91" i="5"/>
  <c r="O90" i="7"/>
  <c r="P89" i="7"/>
  <c r="O91" i="7"/>
  <c r="AQ109" i="10"/>
  <c r="AR109" i="10" s="1"/>
  <c r="AS109" i="10" s="1"/>
  <c r="AT109" i="10" s="1"/>
  <c r="M76" i="5"/>
  <c r="L79" i="5"/>
  <c r="L89" i="5" s="1"/>
  <c r="L102" i="5"/>
  <c r="L105" i="5" s="1"/>
  <c r="L115" i="5" s="1"/>
  <c r="L72" i="11"/>
  <c r="D12" i="13"/>
  <c r="F106" i="11"/>
  <c r="N43" i="9"/>
  <c r="N77" i="9" s="1"/>
  <c r="N40" i="9"/>
  <c r="N42" i="9"/>
  <c r="N76" i="9" s="1"/>
  <c r="N41" i="9"/>
  <c r="N75" i="9" s="1"/>
  <c r="O15" i="9"/>
  <c r="N17" i="9"/>
  <c r="J65" i="11"/>
  <c r="H292" i="13" s="1"/>
  <c r="J95" i="9"/>
  <c r="J77" i="11" s="1"/>
  <c r="H423" i="13" s="1"/>
  <c r="K104" i="5"/>
  <c r="M71" i="4"/>
  <c r="L97" i="4"/>
  <c r="M71" i="5"/>
  <c r="L97" i="5"/>
  <c r="N76" i="10"/>
  <c r="F251" i="13"/>
  <c r="H101" i="11"/>
  <c r="K59" i="7"/>
  <c r="K81" i="7" s="1"/>
  <c r="K85" i="7" s="1"/>
  <c r="L96" i="5"/>
  <c r="M70" i="5"/>
  <c r="L73" i="5"/>
  <c r="L88" i="5" s="1"/>
  <c r="N92" i="7"/>
  <c r="N69" i="11" s="1"/>
  <c r="L68" i="8"/>
  <c r="M34" i="8"/>
  <c r="L37" i="8"/>
  <c r="L49" i="8" s="1"/>
  <c r="AQ106" i="10"/>
  <c r="AR106" i="10" s="1"/>
  <c r="AS106" i="10" s="1"/>
  <c r="AT106" i="10" s="1"/>
  <c r="N84" i="5"/>
  <c r="O15" i="5"/>
  <c r="N26" i="5"/>
  <c r="N83" i="5"/>
  <c r="N22" i="5"/>
  <c r="N21" i="5"/>
  <c r="N23" i="5"/>
  <c r="N20" i="5"/>
  <c r="N24" i="5"/>
  <c r="N19" i="5"/>
  <c r="N82" i="5"/>
  <c r="N25" i="5"/>
  <c r="N18" i="5"/>
  <c r="L62" i="7"/>
  <c r="L65" i="7" s="1"/>
  <c r="L82" i="7" s="1"/>
  <c r="M28" i="7"/>
  <c r="L31" i="7"/>
  <c r="L48" i="7" s="1"/>
  <c r="J375" i="13"/>
  <c r="M74" i="9"/>
  <c r="M78" i="9" s="1"/>
  <c r="M84" i="9" s="1"/>
  <c r="M44" i="9"/>
  <c r="M50" i="9" s="1"/>
  <c r="L64" i="9"/>
  <c r="M30" i="9"/>
  <c r="K65" i="8"/>
  <c r="K82" i="8" s="1"/>
  <c r="K85" i="8" s="1"/>
  <c r="N85" i="6"/>
  <c r="N90" i="6" s="1"/>
  <c r="L97" i="6"/>
  <c r="M71" i="6"/>
  <c r="G421" i="13"/>
  <c r="G424" i="13" s="1"/>
  <c r="I78" i="11"/>
  <c r="I102" i="11" s="1"/>
  <c r="G11" i="13" s="1"/>
  <c r="L70" i="7"/>
  <c r="M36" i="7"/>
  <c r="AM92" i="10"/>
  <c r="AN92" i="10" s="1"/>
  <c r="AO92" i="10" s="1"/>
  <c r="AP92" i="10" s="1"/>
  <c r="AQ92" i="10" s="1"/>
  <c r="AR92" i="10" s="1"/>
  <c r="AS92" i="10" s="1"/>
  <c r="AT92" i="10" s="1"/>
  <c r="N85" i="4"/>
  <c r="N90" i="4" s="1"/>
  <c r="K51" i="7"/>
  <c r="K99" i="5"/>
  <c r="K114" i="5" s="1"/>
  <c r="L70" i="8"/>
  <c r="M36" i="8"/>
  <c r="K71" i="8"/>
  <c r="K83" i="8" s="1"/>
  <c r="N40" i="8"/>
  <c r="N17" i="8"/>
  <c r="N43" i="8"/>
  <c r="N77" i="8" s="1"/>
  <c r="N41" i="8"/>
  <c r="N75" i="8" s="1"/>
  <c r="O15" i="8"/>
  <c r="N42" i="8"/>
  <c r="N76" i="8" s="1"/>
  <c r="J85" i="8"/>
  <c r="M59" i="11"/>
  <c r="K285" i="13" s="1"/>
  <c r="K65" i="7"/>
  <c r="K82" i="7" s="1"/>
  <c r="L70" i="9"/>
  <c r="M36" i="9"/>
  <c r="O90" i="9"/>
  <c r="P89" i="9"/>
  <c r="P115" i="10"/>
  <c r="O120" i="10"/>
  <c r="N95" i="11" s="1"/>
  <c r="G290" i="13"/>
  <c r="I66" i="11"/>
  <c r="G293" i="13" s="1"/>
  <c r="L63" i="8"/>
  <c r="M29" i="8"/>
  <c r="O22" i="4"/>
  <c r="O21" i="4"/>
  <c r="O23" i="4"/>
  <c r="O20" i="4"/>
  <c r="O27" i="4"/>
  <c r="O24" i="4"/>
  <c r="O19" i="4"/>
  <c r="O25" i="4"/>
  <c r="O18" i="4"/>
  <c r="P15" i="4"/>
  <c r="O26" i="4"/>
  <c r="O82" i="4"/>
  <c r="O84" i="4"/>
  <c r="O83" i="4"/>
  <c r="K91" i="6"/>
  <c r="K111" i="6"/>
  <c r="K116" i="6" s="1"/>
  <c r="K117" i="6" s="1"/>
  <c r="AC283" i="13"/>
  <c r="K111" i="4"/>
  <c r="K116" i="4" s="1"/>
  <c r="K117" i="4" s="1"/>
  <c r="L56" i="7"/>
  <c r="L59" i="7" s="1"/>
  <c r="L81" i="7" s="1"/>
  <c r="M22" i="7"/>
  <c r="L25" i="7"/>
  <c r="L47" i="7" s="1"/>
  <c r="M39" i="10"/>
  <c r="M55" i="10"/>
  <c r="N23" i="10"/>
  <c r="AF78" i="7"/>
  <c r="AF84" i="7" s="1"/>
  <c r="K28" i="11" l="1"/>
  <c r="K120" i="4"/>
  <c r="K34" i="11" s="1"/>
  <c r="K30" i="11"/>
  <c r="I202" i="13" s="1"/>
  <c r="K120" i="6"/>
  <c r="K36" i="11" s="1"/>
  <c r="I250" i="13" s="1"/>
  <c r="K64" i="11"/>
  <c r="I291" i="13" s="1"/>
  <c r="K95" i="8"/>
  <c r="K76" i="11" s="1"/>
  <c r="I422" i="13" s="1"/>
  <c r="O23" i="10"/>
  <c r="N39" i="10"/>
  <c r="N55" i="10"/>
  <c r="L99" i="5"/>
  <c r="L114" i="5" s="1"/>
  <c r="N35" i="9"/>
  <c r="M69" i="9"/>
  <c r="AS77" i="7"/>
  <c r="AS78" i="7" s="1"/>
  <c r="AS84" i="7" s="1"/>
  <c r="AS44" i="7"/>
  <c r="AS50" i="7" s="1"/>
  <c r="O52" i="11"/>
  <c r="O91" i="8"/>
  <c r="P16" i="8"/>
  <c r="M63" i="9"/>
  <c r="N29" i="9"/>
  <c r="J42" i="12"/>
  <c r="J50" i="12" s="1"/>
  <c r="O43" i="9"/>
  <c r="O77" i="9" s="1"/>
  <c r="O40" i="9"/>
  <c r="O41" i="9"/>
  <c r="O75" i="9" s="1"/>
  <c r="P15" i="9"/>
  <c r="O42" i="9"/>
  <c r="O76" i="9" s="1"/>
  <c r="O17" i="9"/>
  <c r="O85" i="4"/>
  <c r="O90" i="4" s="1"/>
  <c r="M63" i="8"/>
  <c r="N29" i="8"/>
  <c r="K63" i="11"/>
  <c r="K95" i="7"/>
  <c r="K75" i="11" s="1"/>
  <c r="M62" i="8"/>
  <c r="N28" i="8"/>
  <c r="M31" i="8"/>
  <c r="M48" i="8" s="1"/>
  <c r="L51" i="8"/>
  <c r="N77" i="4"/>
  <c r="M103" i="4"/>
  <c r="AR77" i="7"/>
  <c r="AR78" i="7" s="1"/>
  <c r="AR84" i="7" s="1"/>
  <c r="AR44" i="7"/>
  <c r="AR50" i="7" s="1"/>
  <c r="M57" i="7"/>
  <c r="N23" i="7"/>
  <c r="J164" i="13"/>
  <c r="K284" i="13"/>
  <c r="M60" i="11"/>
  <c r="K286" i="13" s="1"/>
  <c r="M97" i="6"/>
  <c r="N71" i="6"/>
  <c r="M62" i="7"/>
  <c r="N28" i="7"/>
  <c r="M31" i="7"/>
  <c r="M48" i="7" s="1"/>
  <c r="F10" i="13"/>
  <c r="H103" i="11"/>
  <c r="L65" i="8"/>
  <c r="L82" i="8" s="1"/>
  <c r="M64" i="8"/>
  <c r="N30" i="8"/>
  <c r="M56" i="8"/>
  <c r="M59" i="8" s="1"/>
  <c r="M81" i="8" s="1"/>
  <c r="N22" i="8"/>
  <c r="M25" i="8"/>
  <c r="M47" i="8" s="1"/>
  <c r="M69" i="7"/>
  <c r="N35" i="7"/>
  <c r="M116" i="13"/>
  <c r="P115" i="11"/>
  <c r="AQ77" i="7"/>
  <c r="AQ78" i="7" s="1"/>
  <c r="AQ84" i="7" s="1"/>
  <c r="AQ44" i="7"/>
  <c r="AQ50" i="7" s="1"/>
  <c r="M104" i="4"/>
  <c r="N78" i="4"/>
  <c r="L105" i="4"/>
  <c r="L115" i="4" s="1"/>
  <c r="L277" i="13"/>
  <c r="N54" i="11"/>
  <c r="L279" i="13" s="1"/>
  <c r="M96" i="4"/>
  <c r="N70" i="4"/>
  <c r="M73" i="4"/>
  <c r="M88" i="4" s="1"/>
  <c r="L91" i="6"/>
  <c r="L51" i="7"/>
  <c r="P22" i="4"/>
  <c r="P21" i="4"/>
  <c r="P23" i="4"/>
  <c r="P20" i="4"/>
  <c r="P27" i="4"/>
  <c r="P24" i="4"/>
  <c r="P19" i="4"/>
  <c r="P25" i="4"/>
  <c r="P18" i="4"/>
  <c r="P28" i="4"/>
  <c r="Q15" i="4"/>
  <c r="P26" i="4"/>
  <c r="P82" i="4"/>
  <c r="P84" i="4"/>
  <c r="P83" i="4"/>
  <c r="J64" i="11"/>
  <c r="H291" i="13" s="1"/>
  <c r="J95" i="8"/>
  <c r="J76" i="11" s="1"/>
  <c r="H422" i="13" s="1"/>
  <c r="P15" i="5"/>
  <c r="O26" i="5"/>
  <c r="O22" i="5"/>
  <c r="O21" i="5"/>
  <c r="O23" i="5"/>
  <c r="O20" i="5"/>
  <c r="O27" i="5"/>
  <c r="O24" i="5"/>
  <c r="O25" i="5"/>
  <c r="O18" i="5"/>
  <c r="O59" i="5" s="1"/>
  <c r="O63" i="5" s="1"/>
  <c r="O19" i="5"/>
  <c r="O84" i="5"/>
  <c r="O83" i="5"/>
  <c r="O82" i="5"/>
  <c r="N76" i="5"/>
  <c r="M79" i="5"/>
  <c r="M89" i="5" s="1"/>
  <c r="M104" i="6"/>
  <c r="N78" i="6"/>
  <c r="AP77" i="7"/>
  <c r="AP78" i="7" s="1"/>
  <c r="AP84" i="7" s="1"/>
  <c r="AP44" i="7"/>
  <c r="AP50" i="7" s="1"/>
  <c r="K111" i="5"/>
  <c r="K116" i="5" s="1"/>
  <c r="K117" i="5" s="1"/>
  <c r="L99" i="4"/>
  <c r="L114" i="4" s="1"/>
  <c r="M96" i="6"/>
  <c r="N70" i="6"/>
  <c r="M73" i="6"/>
  <c r="M88" i="6" s="1"/>
  <c r="M56" i="7"/>
  <c r="N22" i="7"/>
  <c r="M25" i="7"/>
  <c r="M47" i="7" s="1"/>
  <c r="O59" i="4"/>
  <c r="O63" i="4" s="1"/>
  <c r="N59" i="5"/>
  <c r="N63" i="5" s="1"/>
  <c r="N123" i="10"/>
  <c r="N59" i="11"/>
  <c r="L285" i="13" s="1"/>
  <c r="O56" i="10"/>
  <c r="O40" i="10"/>
  <c r="P24" i="10"/>
  <c r="E12" i="13"/>
  <c r="G106" i="11"/>
  <c r="N28" i="9"/>
  <c r="M62" i="9"/>
  <c r="M65" i="9" s="1"/>
  <c r="M82" i="9" s="1"/>
  <c r="M31" i="9"/>
  <c r="M48" i="9" s="1"/>
  <c r="N76" i="4"/>
  <c r="M79" i="4"/>
  <c r="M89" i="4" s="1"/>
  <c r="M102" i="4"/>
  <c r="M105" i="4" s="1"/>
  <c r="M115" i="4" s="1"/>
  <c r="M16" i="11"/>
  <c r="M110" i="4"/>
  <c r="M109" i="4"/>
  <c r="M108" i="4"/>
  <c r="AD283" i="13"/>
  <c r="L99" i="6"/>
  <c r="L114" i="6" s="1"/>
  <c r="AQ91" i="10"/>
  <c r="AR91" i="10" s="1"/>
  <c r="AS91" i="10" s="1"/>
  <c r="AT91" i="10" s="1"/>
  <c r="K193" i="13"/>
  <c r="K54" i="12"/>
  <c r="K57" i="12" s="1"/>
  <c r="K65" i="12" s="1"/>
  <c r="K77" i="12" s="1"/>
  <c r="K39" i="12"/>
  <c r="O111" i="10"/>
  <c r="N94" i="11" s="1"/>
  <c r="P100" i="10"/>
  <c r="N22" i="11"/>
  <c r="N62" i="4"/>
  <c r="N85" i="5"/>
  <c r="N90" i="5" s="1"/>
  <c r="M18" i="11"/>
  <c r="K166" i="13" s="1"/>
  <c r="M110" i="6"/>
  <c r="M108" i="6"/>
  <c r="M111" i="6" s="1"/>
  <c r="M116" i="6" s="1"/>
  <c r="M109" i="6"/>
  <c r="P51" i="10"/>
  <c r="Q46" i="10"/>
  <c r="M98" i="5"/>
  <c r="N72" i="5"/>
  <c r="L65" i="9"/>
  <c r="L82" i="9" s="1"/>
  <c r="N24" i="11"/>
  <c r="L195" i="13" s="1"/>
  <c r="N62" i="6"/>
  <c r="M69" i="8"/>
  <c r="N35" i="8"/>
  <c r="L39" i="12"/>
  <c r="L27" i="12"/>
  <c r="L54" i="12" s="1"/>
  <c r="L57" i="12" s="1"/>
  <c r="L65" i="12" s="1"/>
  <c r="L77" i="12" s="1"/>
  <c r="M24" i="12"/>
  <c r="H421" i="13"/>
  <c r="P23" i="6"/>
  <c r="P20" i="6"/>
  <c r="P27" i="6"/>
  <c r="P24" i="6"/>
  <c r="P19" i="6"/>
  <c r="P25" i="6"/>
  <c r="P18" i="6"/>
  <c r="P28" i="6"/>
  <c r="Q15" i="6"/>
  <c r="P26" i="6"/>
  <c r="P22" i="6"/>
  <c r="P21" i="6"/>
  <c r="P82" i="6"/>
  <c r="P83" i="6"/>
  <c r="P84" i="6"/>
  <c r="N76" i="6"/>
  <c r="M79" i="6"/>
  <c r="M89" i="6" s="1"/>
  <c r="M102" i="6"/>
  <c r="M105" i="6" s="1"/>
  <c r="M115" i="6" s="1"/>
  <c r="Q115" i="10"/>
  <c r="P120" i="10"/>
  <c r="O95" i="11" s="1"/>
  <c r="M70" i="7"/>
  <c r="N36" i="7"/>
  <c r="M64" i="9"/>
  <c r="N30" i="9"/>
  <c r="M68" i="8"/>
  <c r="N34" i="8"/>
  <c r="M37" i="8"/>
  <c r="M49" i="8" s="1"/>
  <c r="N71" i="5"/>
  <c r="M97" i="5"/>
  <c r="O92" i="7"/>
  <c r="O69" i="11" s="1"/>
  <c r="L105" i="6"/>
  <c r="L115" i="6" s="1"/>
  <c r="L117" i="6" s="1"/>
  <c r="N24" i="9"/>
  <c r="M58" i="9"/>
  <c r="N38" i="10"/>
  <c r="N54" i="10" s="1"/>
  <c r="N59" i="10" s="1"/>
  <c r="N79" i="10" s="1"/>
  <c r="M92" i="11" s="1"/>
  <c r="M96" i="11" s="1"/>
  <c r="N27" i="10"/>
  <c r="O22" i="10"/>
  <c r="M23" i="11"/>
  <c r="K194" i="13" s="1"/>
  <c r="M62" i="5"/>
  <c r="G183" i="5"/>
  <c r="O35" i="10"/>
  <c r="P30" i="10"/>
  <c r="K19" i="11"/>
  <c r="O59" i="6"/>
  <c r="O63" i="6" s="1"/>
  <c r="M57" i="9"/>
  <c r="N23" i="9"/>
  <c r="L51" i="9"/>
  <c r="O93" i="10"/>
  <c r="N93" i="11" s="1"/>
  <c r="P90" i="10"/>
  <c r="K65" i="11"/>
  <c r="I292" i="13" s="1"/>
  <c r="K95" i="9"/>
  <c r="K77" i="11" s="1"/>
  <c r="I423" i="13" s="1"/>
  <c r="Q89" i="9"/>
  <c r="N58" i="11"/>
  <c r="L71" i="8"/>
  <c r="L83" i="8" s="1"/>
  <c r="L85" i="8" s="1"/>
  <c r="N74" i="9"/>
  <c r="N78" i="9" s="1"/>
  <c r="N84" i="9" s="1"/>
  <c r="N44" i="9"/>
  <c r="N50" i="9" s="1"/>
  <c r="M58" i="8"/>
  <c r="N24" i="8"/>
  <c r="I167" i="13"/>
  <c r="M25" i="9"/>
  <c r="M47" i="9" s="1"/>
  <c r="M56" i="9"/>
  <c r="M59" i="9" s="1"/>
  <c r="M81" i="9" s="1"/>
  <c r="N22" i="9"/>
  <c r="H290" i="13"/>
  <c r="N44" i="8"/>
  <c r="N50" i="8" s="1"/>
  <c r="N74" i="8"/>
  <c r="N78" i="8" s="1"/>
  <c r="N84" i="8" s="1"/>
  <c r="L372" i="13"/>
  <c r="L375" i="13" s="1"/>
  <c r="N72" i="11"/>
  <c r="N71" i="4"/>
  <c r="M97" i="4"/>
  <c r="AS66" i="4"/>
  <c r="AM126" i="11"/>
  <c r="AQ66" i="4"/>
  <c r="M58" i="7"/>
  <c r="N24" i="7"/>
  <c r="M59" i="10"/>
  <c r="M79" i="10" s="1"/>
  <c r="L92" i="11" s="1"/>
  <c r="L96" i="11" s="1"/>
  <c r="Q70" i="10"/>
  <c r="P73" i="10"/>
  <c r="O25" i="10"/>
  <c r="N41" i="10"/>
  <c r="N57" i="10" s="1"/>
  <c r="Q10" i="10"/>
  <c r="P15" i="10"/>
  <c r="L17" i="11"/>
  <c r="J165" i="13" s="1"/>
  <c r="L110" i="5"/>
  <c r="L109" i="5"/>
  <c r="L108" i="5"/>
  <c r="L111" i="5" s="1"/>
  <c r="L116" i="5" s="1"/>
  <c r="L117" i="5" s="1"/>
  <c r="H248" i="13"/>
  <c r="J37" i="11"/>
  <c r="M63" i="7"/>
  <c r="N29" i="7"/>
  <c r="O85" i="6"/>
  <c r="O90" i="6" s="1"/>
  <c r="M98" i="6"/>
  <c r="N72" i="6"/>
  <c r="L59" i="9"/>
  <c r="L81" i="9" s="1"/>
  <c r="L85" i="9" s="1"/>
  <c r="P90" i="7"/>
  <c r="Q89" i="7"/>
  <c r="P91" i="7"/>
  <c r="M70" i="9"/>
  <c r="N36" i="9"/>
  <c r="L91" i="5"/>
  <c r="D13" i="13"/>
  <c r="F130" i="11"/>
  <c r="F116" i="11"/>
  <c r="F134" i="11"/>
  <c r="N34" i="7"/>
  <c r="M68" i="7"/>
  <c r="M71" i="7" s="1"/>
  <c r="M83" i="7" s="1"/>
  <c r="M37" i="7"/>
  <c r="M49" i="7" s="1"/>
  <c r="M43" i="10"/>
  <c r="AN126" i="11"/>
  <c r="AO126" i="11" s="1"/>
  <c r="AP126" i="11" s="1"/>
  <c r="AR66" i="4"/>
  <c r="M68" i="9"/>
  <c r="N34" i="9"/>
  <c r="M37" i="9"/>
  <c r="M49" i="9" s="1"/>
  <c r="M64" i="7"/>
  <c r="N30" i="7"/>
  <c r="M57" i="8"/>
  <c r="N23" i="8"/>
  <c r="N92" i="8"/>
  <c r="N70" i="11" s="1"/>
  <c r="L373" i="13" s="1"/>
  <c r="N72" i="4"/>
  <c r="M98" i="4"/>
  <c r="O58" i="10"/>
  <c r="P26" i="10"/>
  <c r="O42" i="10"/>
  <c r="G248" i="13"/>
  <c r="I37" i="11"/>
  <c r="O43" i="8"/>
  <c r="O77" i="8" s="1"/>
  <c r="O42" i="8"/>
  <c r="O76" i="8" s="1"/>
  <c r="O40" i="8"/>
  <c r="O17" i="8"/>
  <c r="O41" i="8"/>
  <c r="O75" i="8" s="1"/>
  <c r="P15" i="8"/>
  <c r="N77" i="5"/>
  <c r="M103" i="5"/>
  <c r="M104" i="5"/>
  <c r="N78" i="5"/>
  <c r="M70" i="8"/>
  <c r="N36" i="8"/>
  <c r="N70" i="5"/>
  <c r="M73" i="5"/>
  <c r="M88" i="5" s="1"/>
  <c r="M91" i="5" s="1"/>
  <c r="M96" i="5"/>
  <c r="P67" i="10"/>
  <c r="Q64" i="10"/>
  <c r="L71" i="7"/>
  <c r="L83" i="7" s="1"/>
  <c r="L85" i="7" s="1"/>
  <c r="O53" i="11"/>
  <c r="M278" i="13" s="1"/>
  <c r="O91" i="9"/>
  <c r="O92" i="9" s="1"/>
  <c r="O71" i="11" s="1"/>
  <c r="M374" i="13" s="1"/>
  <c r="P16" i="9"/>
  <c r="P90" i="9" s="1"/>
  <c r="AQ104" i="10"/>
  <c r="AR104" i="10" s="1"/>
  <c r="AS104" i="10" s="1"/>
  <c r="AT104" i="10" s="1"/>
  <c r="P89" i="8"/>
  <c r="O90" i="8"/>
  <c r="O92" i="8" s="1"/>
  <c r="O70" i="11" s="1"/>
  <c r="M373" i="13" s="1"/>
  <c r="H200" i="13"/>
  <c r="J31" i="11"/>
  <c r="H203" i="13" s="1"/>
  <c r="M103" i="6"/>
  <c r="N77" i="6"/>
  <c r="L111" i="4"/>
  <c r="L116" i="4" s="1"/>
  <c r="G200" i="13"/>
  <c r="I31" i="11"/>
  <c r="G203" i="13" s="1"/>
  <c r="L63" i="11" l="1"/>
  <c r="L95" i="7"/>
  <c r="L75" i="11" s="1"/>
  <c r="L29" i="11"/>
  <c r="J201" i="13" s="1"/>
  <c r="L120" i="5"/>
  <c r="L35" i="11" s="1"/>
  <c r="J249" i="13" s="1"/>
  <c r="K29" i="11"/>
  <c r="I201" i="13" s="1"/>
  <c r="K120" i="5"/>
  <c r="K35" i="11" s="1"/>
  <c r="I249" i="13" s="1"/>
  <c r="L64" i="11"/>
  <c r="J291" i="13" s="1"/>
  <c r="L95" i="8"/>
  <c r="L76" i="11" s="1"/>
  <c r="J422" i="13" s="1"/>
  <c r="N88" i="5"/>
  <c r="O70" i="5"/>
  <c r="N73" i="5"/>
  <c r="N96" i="5"/>
  <c r="N99" i="5" s="1"/>
  <c r="N114" i="5" s="1"/>
  <c r="N64" i="7"/>
  <c r="O30" i="7"/>
  <c r="D117" i="13"/>
  <c r="F117" i="11"/>
  <c r="Q15" i="10"/>
  <c r="R10" i="10"/>
  <c r="O22" i="9"/>
  <c r="N56" i="9"/>
  <c r="N25" i="9"/>
  <c r="N47" i="9" s="1"/>
  <c r="L284" i="13"/>
  <c r="N60" i="11"/>
  <c r="L286" i="13" s="1"/>
  <c r="N58" i="9"/>
  <c r="O24" i="9"/>
  <c r="Q51" i="10"/>
  <c r="R46" i="10"/>
  <c r="P111" i="10"/>
  <c r="O94" i="11" s="1"/>
  <c r="Q100" i="10"/>
  <c r="M91" i="6"/>
  <c r="O76" i="5"/>
  <c r="N79" i="5"/>
  <c r="N89" i="5"/>
  <c r="P59" i="4"/>
  <c r="P63" i="4" s="1"/>
  <c r="N62" i="7"/>
  <c r="N65" i="7" s="1"/>
  <c r="N82" i="7" s="1"/>
  <c r="O28" i="7"/>
  <c r="N31" i="7"/>
  <c r="N48" i="7" s="1"/>
  <c r="N70" i="8"/>
  <c r="O36" i="8"/>
  <c r="F121" i="11"/>
  <c r="R89" i="9"/>
  <c r="P35" i="10"/>
  <c r="Q30" i="10"/>
  <c r="L30" i="11"/>
  <c r="J202" i="13" s="1"/>
  <c r="L120" i="6"/>
  <c r="L36" i="11" s="1"/>
  <c r="J250" i="13" s="1"/>
  <c r="Q120" i="10"/>
  <c r="P95" i="11" s="1"/>
  <c r="R115" i="10"/>
  <c r="P59" i="6"/>
  <c r="P63" i="6" s="1"/>
  <c r="L42" i="12"/>
  <c r="L50" i="12"/>
  <c r="K164" i="13"/>
  <c r="K167" i="13" s="1"/>
  <c r="M19" i="11"/>
  <c r="N96" i="6"/>
  <c r="O70" i="6"/>
  <c r="N73" i="6"/>
  <c r="N88" i="6"/>
  <c r="O108" i="5"/>
  <c r="O85" i="5"/>
  <c r="O90" i="5" s="1"/>
  <c r="M91" i="4"/>
  <c r="N69" i="7"/>
  <c r="O35" i="7"/>
  <c r="M65" i="7"/>
  <c r="M82" i="7" s="1"/>
  <c r="P52" i="11"/>
  <c r="P91" i="8"/>
  <c r="Q16" i="8"/>
  <c r="P90" i="8"/>
  <c r="Q89" i="8"/>
  <c r="G251" i="13"/>
  <c r="I101" i="11"/>
  <c r="G130" i="11"/>
  <c r="F131" i="11"/>
  <c r="D23" i="13" s="1"/>
  <c r="O71" i="4"/>
  <c r="N97" i="4"/>
  <c r="M51" i="9"/>
  <c r="M372" i="13"/>
  <c r="M375" i="13" s="1"/>
  <c r="O72" i="11"/>
  <c r="M117" i="6"/>
  <c r="N69" i="8"/>
  <c r="O35" i="8"/>
  <c r="K42" i="12"/>
  <c r="K50" i="12" s="1"/>
  <c r="M99" i="6"/>
  <c r="M114" i="6" s="1"/>
  <c r="P28" i="5"/>
  <c r="Q15" i="5"/>
  <c r="P26" i="5"/>
  <c r="P22" i="5"/>
  <c r="P21" i="5"/>
  <c r="P23" i="5"/>
  <c r="P20" i="5"/>
  <c r="P27" i="5"/>
  <c r="P24" i="5"/>
  <c r="P19" i="5"/>
  <c r="P25" i="5"/>
  <c r="P18" i="5"/>
  <c r="P83" i="5"/>
  <c r="P82" i="5"/>
  <c r="P84" i="5"/>
  <c r="N96" i="4"/>
  <c r="N99" i="4" s="1"/>
  <c r="N114" i="4" s="1"/>
  <c r="O70" i="4"/>
  <c r="N73" i="4"/>
  <c r="N88" i="4" s="1"/>
  <c r="N97" i="6"/>
  <c r="O71" i="6"/>
  <c r="O77" i="4"/>
  <c r="N103" i="4"/>
  <c r="P23" i="10"/>
  <c r="O39" i="10"/>
  <c r="O55" i="10"/>
  <c r="P93" i="10"/>
  <c r="O93" i="11" s="1"/>
  <c r="Q90" i="10"/>
  <c r="N68" i="9"/>
  <c r="N71" i="9" s="1"/>
  <c r="N83" i="9" s="1"/>
  <c r="N37" i="9"/>
  <c r="N49" i="9" s="1"/>
  <c r="O34" i="9"/>
  <c r="N63" i="7"/>
  <c r="O29" i="7"/>
  <c r="P25" i="10"/>
  <c r="O41" i="10"/>
  <c r="O57" i="10" s="1"/>
  <c r="L117" i="4"/>
  <c r="M99" i="4"/>
  <c r="M114" i="4" s="1"/>
  <c r="M51" i="8"/>
  <c r="O59" i="11"/>
  <c r="M285" i="13" s="1"/>
  <c r="M277" i="13"/>
  <c r="O54" i="11"/>
  <c r="M279" i="13" s="1"/>
  <c r="P42" i="10"/>
  <c r="P58" i="10" s="1"/>
  <c r="Q26" i="10"/>
  <c r="P53" i="11"/>
  <c r="N278" i="13" s="1"/>
  <c r="P91" i="9"/>
  <c r="P92" i="9" s="1"/>
  <c r="P71" i="11" s="1"/>
  <c r="N374" i="13" s="1"/>
  <c r="Q16" i="9"/>
  <c r="O78" i="5"/>
  <c r="M71" i="9"/>
  <c r="M83" i="9" s="1"/>
  <c r="M85" i="9" s="1"/>
  <c r="M17" i="11"/>
  <c r="K165" i="13" s="1"/>
  <c r="M109" i="5"/>
  <c r="M110" i="5"/>
  <c r="M108" i="5"/>
  <c r="M111" i="5" s="1"/>
  <c r="M116" i="5" s="1"/>
  <c r="O71" i="5"/>
  <c r="N97" i="5"/>
  <c r="N89" i="6"/>
  <c r="N102" i="6"/>
  <c r="O76" i="6"/>
  <c r="N79" i="6"/>
  <c r="M25" i="11"/>
  <c r="K196" i="13" s="1"/>
  <c r="O76" i="4"/>
  <c r="N79" i="4"/>
  <c r="N89" i="4" s="1"/>
  <c r="N102" i="4"/>
  <c r="N56" i="8"/>
  <c r="O22" i="8"/>
  <c r="N25" i="8"/>
  <c r="N47" i="8" s="1"/>
  <c r="N51" i="8" s="1"/>
  <c r="N62" i="8"/>
  <c r="O28" i="8"/>
  <c r="N31" i="8"/>
  <c r="N48" i="8" s="1"/>
  <c r="P42" i="9"/>
  <c r="P76" i="9" s="1"/>
  <c r="P41" i="9"/>
  <c r="P75" i="9" s="1"/>
  <c r="Q15" i="9"/>
  <c r="P17" i="9"/>
  <c r="P43" i="9"/>
  <c r="P77" i="9" s="1"/>
  <c r="P40" i="9"/>
  <c r="N70" i="9"/>
  <c r="O36" i="9"/>
  <c r="N68" i="8"/>
  <c r="N71" i="8" s="1"/>
  <c r="N83" i="8" s="1"/>
  <c r="O34" i="8"/>
  <c r="N37" i="8"/>
  <c r="N49" i="8" s="1"/>
  <c r="N64" i="8"/>
  <c r="O30" i="8"/>
  <c r="L19" i="11"/>
  <c r="M65" i="8"/>
  <c r="M82" i="8" s="1"/>
  <c r="G184" i="6"/>
  <c r="G185" i="6" s="1"/>
  <c r="Q73" i="10"/>
  <c r="R70" i="10"/>
  <c r="O77" i="5"/>
  <c r="N58" i="7"/>
  <c r="O24" i="7"/>
  <c r="O38" i="10"/>
  <c r="O54" i="10"/>
  <c r="O27" i="10"/>
  <c r="P22" i="10"/>
  <c r="M71" i="8"/>
  <c r="M83" i="8" s="1"/>
  <c r="P85" i="6"/>
  <c r="P90" i="6" s="1"/>
  <c r="N62" i="9"/>
  <c r="N31" i="9"/>
  <c r="N48" i="9" s="1"/>
  <c r="O28" i="9"/>
  <c r="N23" i="11"/>
  <c r="L194" i="13" s="1"/>
  <c r="N62" i="5"/>
  <c r="N104" i="4"/>
  <c r="O78" i="4"/>
  <c r="J167" i="13"/>
  <c r="O74" i="9"/>
  <c r="O78" i="9" s="1"/>
  <c r="O84" i="9" s="1"/>
  <c r="O44" i="9"/>
  <c r="O50" i="9" s="1"/>
  <c r="O35" i="9"/>
  <c r="N69" i="9"/>
  <c r="Q67" i="10"/>
  <c r="Q76" i="10" s="1"/>
  <c r="R64" i="10"/>
  <c r="P43" i="8"/>
  <c r="P77" i="8" s="1"/>
  <c r="P17" i="8"/>
  <c r="P41" i="8"/>
  <c r="P75" i="8" s="1"/>
  <c r="Q15" i="8"/>
  <c r="P42" i="8"/>
  <c r="P76" i="8" s="1"/>
  <c r="P40" i="8"/>
  <c r="O72" i="4"/>
  <c r="N98" i="4"/>
  <c r="Q90" i="7"/>
  <c r="R89" i="7"/>
  <c r="Q91" i="7"/>
  <c r="O30" i="9"/>
  <c r="N64" i="9"/>
  <c r="G121" i="11"/>
  <c r="E13" i="13"/>
  <c r="G134" i="11"/>
  <c r="G116" i="11"/>
  <c r="E117" i="13" s="1"/>
  <c r="O22" i="11"/>
  <c r="O62" i="4"/>
  <c r="N104" i="6"/>
  <c r="O78" i="6"/>
  <c r="P85" i="4"/>
  <c r="P90" i="4" s="1"/>
  <c r="N57" i="7"/>
  <c r="O23" i="7"/>
  <c r="I421" i="13"/>
  <c r="I424" i="13" s="1"/>
  <c r="K78" i="11"/>
  <c r="K102" i="11" s="1"/>
  <c r="I11" i="13" s="1"/>
  <c r="O123" i="10"/>
  <c r="H251" i="13"/>
  <c r="J101" i="11"/>
  <c r="O23" i="11"/>
  <c r="M194" i="13" s="1"/>
  <c r="O62" i="5"/>
  <c r="O17" i="11" s="1"/>
  <c r="M165" i="13" s="1"/>
  <c r="N103" i="6"/>
  <c r="O77" i="6"/>
  <c r="P76" i="10"/>
  <c r="P92" i="7"/>
  <c r="P69" i="11" s="1"/>
  <c r="AQ126" i="11"/>
  <c r="AR126" i="11" s="1"/>
  <c r="AS126" i="11" s="1"/>
  <c r="N57" i="9"/>
  <c r="O23" i="9"/>
  <c r="J78" i="11"/>
  <c r="J102" i="11" s="1"/>
  <c r="H11" i="13" s="1"/>
  <c r="N16" i="11"/>
  <c r="N110" i="4"/>
  <c r="N108" i="4"/>
  <c r="N109" i="4"/>
  <c r="M51" i="7"/>
  <c r="F12" i="13"/>
  <c r="H106" i="11"/>
  <c r="I290" i="13"/>
  <c r="K66" i="11"/>
  <c r="I293" i="13" s="1"/>
  <c r="N58" i="8"/>
  <c r="O24" i="8"/>
  <c r="M85" i="8"/>
  <c r="M99" i="5"/>
  <c r="M114" i="5" s="1"/>
  <c r="O58" i="11"/>
  <c r="N57" i="8"/>
  <c r="O23" i="8"/>
  <c r="N68" i="7"/>
  <c r="O34" i="7"/>
  <c r="N37" i="7"/>
  <c r="N49" i="7" s="1"/>
  <c r="L65" i="11"/>
  <c r="J292" i="13" s="1"/>
  <c r="L95" i="9"/>
  <c r="L77" i="11" s="1"/>
  <c r="J423" i="13" s="1"/>
  <c r="J66" i="11"/>
  <c r="H293" i="13" s="1"/>
  <c r="N43" i="10"/>
  <c r="N70" i="7"/>
  <c r="O36" i="7"/>
  <c r="H424" i="13"/>
  <c r="N98" i="5"/>
  <c r="O72" i="5"/>
  <c r="M111" i="4"/>
  <c r="M116" i="4" s="1"/>
  <c r="P56" i="10"/>
  <c r="Q24" i="10"/>
  <c r="P40" i="10"/>
  <c r="N56" i="7"/>
  <c r="N25" i="7"/>
  <c r="N47" i="7" s="1"/>
  <c r="O22" i="7"/>
  <c r="M102" i="5"/>
  <c r="M105" i="5" s="1"/>
  <c r="M115" i="5" s="1"/>
  <c r="M117" i="5" s="1"/>
  <c r="G184" i="5" s="1"/>
  <c r="G185" i="5" s="1"/>
  <c r="Q23" i="4"/>
  <c r="Q20" i="4"/>
  <c r="Q27" i="4"/>
  <c r="Q24" i="4"/>
  <c r="Q19" i="4"/>
  <c r="Q29" i="4"/>
  <c r="Q25" i="4"/>
  <c r="Q18" i="4"/>
  <c r="Q28" i="4"/>
  <c r="R15" i="4"/>
  <c r="Q26" i="4"/>
  <c r="Q22" i="4"/>
  <c r="Q21" i="4"/>
  <c r="Q82" i="4"/>
  <c r="Q84" i="4"/>
  <c r="Q83" i="4"/>
  <c r="I248" i="13"/>
  <c r="K37" i="11"/>
  <c r="N18" i="11"/>
  <c r="L166" i="13" s="1"/>
  <c r="N109" i="6"/>
  <c r="N108" i="6"/>
  <c r="N110" i="6"/>
  <c r="O44" i="8"/>
  <c r="O50" i="8" s="1"/>
  <c r="O74" i="8"/>
  <c r="O78" i="8" s="1"/>
  <c r="O84" i="8" s="1"/>
  <c r="D25" i="13"/>
  <c r="F135" i="11"/>
  <c r="N98" i="6"/>
  <c r="O72" i="6"/>
  <c r="O24" i="11"/>
  <c r="M195" i="13" s="1"/>
  <c r="O62" i="6"/>
  <c r="Q27" i="6"/>
  <c r="Q24" i="6"/>
  <c r="Q19" i="6"/>
  <c r="Q29" i="6"/>
  <c r="Q25" i="6"/>
  <c r="Q18" i="6"/>
  <c r="Q28" i="6"/>
  <c r="R15" i="6"/>
  <c r="Q26" i="6"/>
  <c r="Q22" i="6"/>
  <c r="Q21" i="6"/>
  <c r="Q23" i="6"/>
  <c r="Q20" i="6"/>
  <c r="Q82" i="6"/>
  <c r="Q84" i="6"/>
  <c r="Q83" i="6"/>
  <c r="M39" i="12"/>
  <c r="M27" i="12"/>
  <c r="M54" i="12" s="1"/>
  <c r="M57" i="12" s="1"/>
  <c r="M65" i="12" s="1"/>
  <c r="M77" i="12" s="1"/>
  <c r="L193" i="13"/>
  <c r="N25" i="11"/>
  <c r="L196" i="13" s="1"/>
  <c r="M59" i="7"/>
  <c r="M81" i="7" s="1"/>
  <c r="M85" i="7" s="1"/>
  <c r="N116" i="13"/>
  <c r="Q115" i="11"/>
  <c r="N63" i="8"/>
  <c r="O29" i="8"/>
  <c r="N63" i="9"/>
  <c r="O29" i="9"/>
  <c r="I200" i="13"/>
  <c r="K31" i="11"/>
  <c r="I203" i="13" s="1"/>
  <c r="M65" i="11" l="1"/>
  <c r="K292" i="13" s="1"/>
  <c r="M95" i="9"/>
  <c r="M77" i="11" s="1"/>
  <c r="K423" i="13" s="1"/>
  <c r="H118" i="9"/>
  <c r="H119" i="9" s="1"/>
  <c r="M63" i="11"/>
  <c r="M95" i="7"/>
  <c r="M75" i="11" s="1"/>
  <c r="I251" i="13"/>
  <c r="K101" i="11"/>
  <c r="N372" i="13"/>
  <c r="O57" i="7"/>
  <c r="P23" i="7"/>
  <c r="E16" i="13"/>
  <c r="G122" i="11"/>
  <c r="E17" i="13" s="1"/>
  <c r="P58" i="11"/>
  <c r="P59" i="11"/>
  <c r="N285" i="13" s="1"/>
  <c r="P76" i="4"/>
  <c r="O79" i="4"/>
  <c r="O89" i="4" s="1"/>
  <c r="O102" i="4"/>
  <c r="O96" i="4"/>
  <c r="P70" i="4"/>
  <c r="O73" i="4"/>
  <c r="O88" i="4" s="1"/>
  <c r="S89" i="9"/>
  <c r="O79" i="5"/>
  <c r="O102" i="5"/>
  <c r="O89" i="5"/>
  <c r="P76" i="5"/>
  <c r="O25" i="9"/>
  <c r="O47" i="9" s="1"/>
  <c r="O56" i="9"/>
  <c r="P22" i="9"/>
  <c r="R27" i="6"/>
  <c r="R24" i="6"/>
  <c r="R19" i="6"/>
  <c r="R29" i="6"/>
  <c r="R25" i="6"/>
  <c r="R18" i="6"/>
  <c r="R28" i="6"/>
  <c r="S15" i="6"/>
  <c r="R26" i="6"/>
  <c r="R30" i="6"/>
  <c r="R22" i="6"/>
  <c r="R21" i="6"/>
  <c r="R23" i="6"/>
  <c r="R20" i="6"/>
  <c r="R82" i="6"/>
  <c r="R84" i="6"/>
  <c r="R83" i="6"/>
  <c r="O68" i="7"/>
  <c r="P34" i="7"/>
  <c r="O37" i="7"/>
  <c r="O49" i="7" s="1"/>
  <c r="H116" i="11"/>
  <c r="F117" i="13" s="1"/>
  <c r="H121" i="11"/>
  <c r="F13" i="13"/>
  <c r="H134" i="11"/>
  <c r="P123" i="10"/>
  <c r="N17" i="11"/>
  <c r="L165" i="13" s="1"/>
  <c r="N109" i="5"/>
  <c r="N108" i="5"/>
  <c r="N111" i="5" s="1"/>
  <c r="N116" i="5" s="1"/>
  <c r="N110" i="5"/>
  <c r="O59" i="10"/>
  <c r="O79" i="10" s="1"/>
  <c r="N92" i="11" s="1"/>
  <c r="N96" i="11" s="1"/>
  <c r="O64" i="8"/>
  <c r="P30" i="8"/>
  <c r="Q42" i="9"/>
  <c r="Q76" i="9" s="1"/>
  <c r="Q43" i="9"/>
  <c r="Q77" i="9" s="1"/>
  <c r="R15" i="9"/>
  <c r="Q17" i="9"/>
  <c r="Q41" i="9"/>
  <c r="Q75" i="9" s="1"/>
  <c r="Q40" i="9"/>
  <c r="O104" i="5"/>
  <c r="P78" i="5"/>
  <c r="N277" i="13"/>
  <c r="P54" i="11"/>
  <c r="N279" i="13" s="1"/>
  <c r="R15" i="10"/>
  <c r="S10" i="10"/>
  <c r="O98" i="6"/>
  <c r="P72" i="6"/>
  <c r="N71" i="7"/>
  <c r="N83" i="7" s="1"/>
  <c r="O103" i="6"/>
  <c r="P77" i="6"/>
  <c r="O64" i="9"/>
  <c r="P30" i="9"/>
  <c r="R67" i="10"/>
  <c r="R76" i="10" s="1"/>
  <c r="S64" i="10"/>
  <c r="O43" i="10"/>
  <c r="N104" i="5"/>
  <c r="M117" i="4"/>
  <c r="Q93" i="10"/>
  <c r="P93" i="11" s="1"/>
  <c r="R90" i="10"/>
  <c r="D16" i="13"/>
  <c r="F122" i="11"/>
  <c r="D17" i="13" s="1"/>
  <c r="Q111" i="10"/>
  <c r="P94" i="11" s="1"/>
  <c r="R100" i="10"/>
  <c r="Q59" i="6"/>
  <c r="Q63" i="6" s="1"/>
  <c r="P72" i="5"/>
  <c r="O98" i="5"/>
  <c r="O57" i="8"/>
  <c r="P23" i="8"/>
  <c r="O58" i="7"/>
  <c r="P24" i="7"/>
  <c r="O102" i="6"/>
  <c r="O89" i="6"/>
  <c r="P76" i="6"/>
  <c r="O79" i="6"/>
  <c r="Q53" i="11"/>
  <c r="O278" i="13" s="1"/>
  <c r="Q91" i="9"/>
  <c r="R16" i="9"/>
  <c r="O110" i="5"/>
  <c r="P85" i="5"/>
  <c r="P90" i="5" s="1"/>
  <c r="Q26" i="5"/>
  <c r="Q22" i="5"/>
  <c r="Q21" i="5"/>
  <c r="Q23" i="5"/>
  <c r="Q20" i="5"/>
  <c r="Q27" i="5"/>
  <c r="Q24" i="5"/>
  <c r="Q19" i="5"/>
  <c r="Q29" i="5"/>
  <c r="Q25" i="5"/>
  <c r="Q18" i="5"/>
  <c r="Q28" i="5"/>
  <c r="R15" i="5"/>
  <c r="Q84" i="5"/>
  <c r="Q83" i="5"/>
  <c r="Q82" i="5"/>
  <c r="O69" i="7"/>
  <c r="P35" i="7"/>
  <c r="O70" i="8"/>
  <c r="P36" i="8"/>
  <c r="D118" i="13"/>
  <c r="G117" i="11"/>
  <c r="O104" i="6"/>
  <c r="P78" i="6"/>
  <c r="S89" i="7"/>
  <c r="R90" i="7"/>
  <c r="R92" i="7" s="1"/>
  <c r="R69" i="11" s="1"/>
  <c r="R91" i="7"/>
  <c r="N105" i="6"/>
  <c r="N115" i="6" s="1"/>
  <c r="N117" i="6" s="1"/>
  <c r="L28" i="11"/>
  <c r="L120" i="4"/>
  <c r="L34" i="11" s="1"/>
  <c r="G184" i="4"/>
  <c r="G185" i="4" s="1"/>
  <c r="P71" i="4"/>
  <c r="O97" i="4"/>
  <c r="P24" i="11"/>
  <c r="N195" i="13" s="1"/>
  <c r="P62" i="6"/>
  <c r="H183" i="6"/>
  <c r="R51" i="10"/>
  <c r="S46" i="10"/>
  <c r="D26" i="13"/>
  <c r="N111" i="4"/>
  <c r="N116" i="4" s="1"/>
  <c r="Q92" i="7"/>
  <c r="Q69" i="11" s="1"/>
  <c r="O62" i="9"/>
  <c r="O65" i="9" s="1"/>
  <c r="O82" i="9" s="1"/>
  <c r="O31" i="9"/>
  <c r="O48" i="9" s="1"/>
  <c r="P28" i="9"/>
  <c r="N103" i="5"/>
  <c r="O62" i="8"/>
  <c r="P28" i="8"/>
  <c r="O31" i="8"/>
  <c r="O48" i="8" s="1"/>
  <c r="P59" i="5"/>
  <c r="P63" i="5" s="1"/>
  <c r="O109" i="5"/>
  <c r="R120" i="10"/>
  <c r="Q95" i="11" s="1"/>
  <c r="S115" i="10"/>
  <c r="O64" i="7"/>
  <c r="P30" i="7"/>
  <c r="M50" i="12"/>
  <c r="M42" i="12"/>
  <c r="Q85" i="4"/>
  <c r="Q90" i="4" s="1"/>
  <c r="O63" i="9"/>
  <c r="P29" i="9"/>
  <c r="M29" i="11"/>
  <c r="K201" i="13" s="1"/>
  <c r="M120" i="5"/>
  <c r="M35" i="11" s="1"/>
  <c r="K249" i="13" s="1"/>
  <c r="O70" i="7"/>
  <c r="P36" i="7"/>
  <c r="M284" i="13"/>
  <c r="O60" i="11"/>
  <c r="M286" i="13" s="1"/>
  <c r="O69" i="9"/>
  <c r="P35" i="9"/>
  <c r="P77" i="5"/>
  <c r="O103" i="5"/>
  <c r="O68" i="8"/>
  <c r="O71" i="8" s="1"/>
  <c r="O83" i="8" s="1"/>
  <c r="P34" i="8"/>
  <c r="O37" i="8"/>
  <c r="O49" i="8" s="1"/>
  <c r="N65" i="8"/>
  <c r="N82" i="8" s="1"/>
  <c r="Q42" i="10"/>
  <c r="Q58" i="10" s="1"/>
  <c r="R26" i="10"/>
  <c r="Q23" i="10"/>
  <c r="P39" i="10"/>
  <c r="P55" i="10"/>
  <c r="G131" i="11"/>
  <c r="E23" i="13" s="1"/>
  <c r="H130" i="11"/>
  <c r="O62" i="7"/>
  <c r="O65" i="7" s="1"/>
  <c r="O82" i="7" s="1"/>
  <c r="P28" i="7"/>
  <c r="O31" i="7"/>
  <c r="O48" i="7" s="1"/>
  <c r="O58" i="9"/>
  <c r="P24" i="9"/>
  <c r="O63" i="8"/>
  <c r="P29" i="8"/>
  <c r="R27" i="4"/>
  <c r="R24" i="4"/>
  <c r="R19" i="4"/>
  <c r="R29" i="4"/>
  <c r="R25" i="4"/>
  <c r="R18" i="4"/>
  <c r="R59" i="4" s="1"/>
  <c r="R63" i="4" s="1"/>
  <c r="R28" i="4"/>
  <c r="S15" i="4"/>
  <c r="R26" i="4"/>
  <c r="R30" i="4"/>
  <c r="R22" i="4"/>
  <c r="R21" i="4"/>
  <c r="R23" i="4"/>
  <c r="R20" i="4"/>
  <c r="R84" i="4"/>
  <c r="R83" i="4"/>
  <c r="R82" i="4"/>
  <c r="N51" i="7"/>
  <c r="M64" i="11"/>
  <c r="K291" i="13" s="1"/>
  <c r="M95" i="8"/>
  <c r="M76" i="11" s="1"/>
  <c r="K422" i="13" s="1"/>
  <c r="M193" i="13"/>
  <c r="O25" i="11"/>
  <c r="M196" i="13" s="1"/>
  <c r="P74" i="8"/>
  <c r="P78" i="8" s="1"/>
  <c r="P84" i="8" s="1"/>
  <c r="P44" i="8"/>
  <c r="P50" i="8" s="1"/>
  <c r="O70" i="9"/>
  <c r="P36" i="9"/>
  <c r="O56" i="8"/>
  <c r="O25" i="8"/>
  <c r="O47" i="8" s="1"/>
  <c r="P22" i="8"/>
  <c r="Q25" i="10"/>
  <c r="P41" i="10"/>
  <c r="P57" i="10"/>
  <c r="O103" i="4"/>
  <c r="P77" i="4"/>
  <c r="N91" i="6"/>
  <c r="P22" i="11"/>
  <c r="P62" i="4"/>
  <c r="H118" i="7"/>
  <c r="H119" i="7" s="1"/>
  <c r="O16" i="11"/>
  <c r="O110" i="4"/>
  <c r="O109" i="4"/>
  <c r="O108" i="4"/>
  <c r="N65" i="9"/>
  <c r="N82" i="9" s="1"/>
  <c r="O97" i="5"/>
  <c r="P71" i="5"/>
  <c r="O18" i="11"/>
  <c r="M166" i="13" s="1"/>
  <c r="O109" i="6"/>
  <c r="O110" i="6"/>
  <c r="O108" i="6"/>
  <c r="N111" i="6"/>
  <c r="N116" i="6" s="1"/>
  <c r="N59" i="7"/>
  <c r="N81" i="7" s="1"/>
  <c r="N85" i="7" s="1"/>
  <c r="O58" i="8"/>
  <c r="P24" i="8"/>
  <c r="O57" i="9"/>
  <c r="P23" i="9"/>
  <c r="N59" i="8"/>
  <c r="N81" i="8" s="1"/>
  <c r="N85" i="8" s="1"/>
  <c r="O63" i="7"/>
  <c r="P29" i="7"/>
  <c r="O97" i="6"/>
  <c r="P71" i="6"/>
  <c r="O69" i="8"/>
  <c r="P35" i="8"/>
  <c r="Q90" i="8"/>
  <c r="R89" i="8"/>
  <c r="Q35" i="10"/>
  <c r="R30" i="10"/>
  <c r="O88" i="5"/>
  <c r="O91" i="5" s="1"/>
  <c r="P70" i="5"/>
  <c r="O73" i="5"/>
  <c r="O96" i="5"/>
  <c r="J421" i="13"/>
  <c r="J424" i="13" s="1"/>
  <c r="L78" i="11"/>
  <c r="L102" i="11" s="1"/>
  <c r="J11" i="13" s="1"/>
  <c r="Q85" i="6"/>
  <c r="Q90" i="6" s="1"/>
  <c r="O56" i="7"/>
  <c r="O59" i="7" s="1"/>
  <c r="O81" i="7" s="1"/>
  <c r="P22" i="7"/>
  <c r="O25" i="7"/>
  <c r="O47" i="7" s="1"/>
  <c r="O51" i="7" s="1"/>
  <c r="L164" i="13"/>
  <c r="L167" i="13" s="1"/>
  <c r="N19" i="11"/>
  <c r="O98" i="4"/>
  <c r="P72" i="4"/>
  <c r="R73" i="10"/>
  <c r="S70" i="10"/>
  <c r="O111" i="5"/>
  <c r="O116" i="5" s="1"/>
  <c r="O116" i="13"/>
  <c r="R115" i="11"/>
  <c r="Q59" i="4"/>
  <c r="Q63" i="4" s="1"/>
  <c r="G135" i="11"/>
  <c r="E26" i="13" s="1"/>
  <c r="E25" i="13"/>
  <c r="Q43" i="8"/>
  <c r="Q77" i="8" s="1"/>
  <c r="Q42" i="8"/>
  <c r="Q76" i="8" s="1"/>
  <c r="Q17" i="8"/>
  <c r="Q41" i="8"/>
  <c r="Q75" i="8" s="1"/>
  <c r="R15" i="8"/>
  <c r="Q40" i="8"/>
  <c r="O104" i="4"/>
  <c r="P78" i="4"/>
  <c r="P74" i="9"/>
  <c r="P78" i="9" s="1"/>
  <c r="P84" i="9" s="1"/>
  <c r="P44" i="9"/>
  <c r="P50" i="9" s="1"/>
  <c r="N105" i="4"/>
  <c r="N115" i="4" s="1"/>
  <c r="N117" i="4" s="1"/>
  <c r="P92" i="8"/>
  <c r="P70" i="11" s="1"/>
  <c r="N373" i="13" s="1"/>
  <c r="O96" i="6"/>
  <c r="O73" i="6"/>
  <c r="O88" i="6"/>
  <c r="P70" i="6"/>
  <c r="N102" i="5"/>
  <c r="N105" i="5" s="1"/>
  <c r="N115" i="5" s="1"/>
  <c r="N117" i="5" s="1"/>
  <c r="N51" i="9"/>
  <c r="N91" i="5"/>
  <c r="J290" i="13"/>
  <c r="L66" i="11"/>
  <c r="J293" i="13" s="1"/>
  <c r="H10" i="13"/>
  <c r="J103" i="11"/>
  <c r="G10" i="13"/>
  <c r="I103" i="11"/>
  <c r="Q56" i="10"/>
  <c r="Q40" i="10"/>
  <c r="R24" i="10"/>
  <c r="P54" i="10"/>
  <c r="P27" i="10"/>
  <c r="Q22" i="10"/>
  <c r="P38" i="10"/>
  <c r="O68" i="9"/>
  <c r="P34" i="9"/>
  <c r="O37" i="9"/>
  <c r="O49" i="9" s="1"/>
  <c r="N91" i="4"/>
  <c r="M30" i="11"/>
  <c r="K202" i="13" s="1"/>
  <c r="M120" i="6"/>
  <c r="M36" i="11" s="1"/>
  <c r="K250" i="13" s="1"/>
  <c r="Q52" i="11"/>
  <c r="Q91" i="8"/>
  <c r="R16" i="8"/>
  <c r="N99" i="6"/>
  <c r="N114" i="6" s="1"/>
  <c r="Q90" i="9"/>
  <c r="Q92" i="9" s="1"/>
  <c r="Q71" i="11" s="1"/>
  <c r="O374" i="13" s="1"/>
  <c r="N59" i="9"/>
  <c r="N81" i="9" s="1"/>
  <c r="H118" i="8"/>
  <c r="H119" i="8" s="1"/>
  <c r="N28" i="11" l="1"/>
  <c r="N120" i="4"/>
  <c r="N34" i="11" s="1"/>
  <c r="Q27" i="10"/>
  <c r="R22" i="10"/>
  <c r="Q38" i="10"/>
  <c r="P97" i="6"/>
  <c r="Q71" i="6"/>
  <c r="P16" i="11"/>
  <c r="P109" i="4"/>
  <c r="P108" i="4"/>
  <c r="P111" i="4" s="1"/>
  <c r="P116" i="4" s="1"/>
  <c r="P110" i="4"/>
  <c r="R23" i="10"/>
  <c r="Q39" i="10"/>
  <c r="Q55" i="10"/>
  <c r="Q59" i="5"/>
  <c r="Q63" i="5" s="1"/>
  <c r="P96" i="4"/>
  <c r="Q70" i="4"/>
  <c r="P73" i="4"/>
  <c r="P88" i="4" s="1"/>
  <c r="Q74" i="8"/>
  <c r="Q78" i="8" s="1"/>
  <c r="Q84" i="8" s="1"/>
  <c r="Q44" i="8"/>
  <c r="Q50" i="8" s="1"/>
  <c r="S73" i="10"/>
  <c r="T70" i="10"/>
  <c r="N193" i="13"/>
  <c r="P63" i="8"/>
  <c r="Q29" i="8"/>
  <c r="R42" i="10"/>
  <c r="R58" i="10" s="1"/>
  <c r="S26" i="10"/>
  <c r="P64" i="7"/>
  <c r="Q30" i="7"/>
  <c r="E118" i="13"/>
  <c r="H117" i="11"/>
  <c r="P57" i="8"/>
  <c r="Q23" i="8"/>
  <c r="R93" i="10"/>
  <c r="Q93" i="11" s="1"/>
  <c r="S90" i="10"/>
  <c r="Q59" i="11"/>
  <c r="O285" i="13" s="1"/>
  <c r="O99" i="4"/>
  <c r="O114" i="4" s="1"/>
  <c r="P57" i="7"/>
  <c r="Q23" i="7"/>
  <c r="R52" i="11"/>
  <c r="R91" i="8"/>
  <c r="S16" i="8"/>
  <c r="P59" i="10"/>
  <c r="P79" i="10" s="1"/>
  <c r="O92" i="11" s="1"/>
  <c r="O96" i="11" s="1"/>
  <c r="N29" i="11"/>
  <c r="L201" i="13" s="1"/>
  <c r="N120" i="5"/>
  <c r="N35" i="11" s="1"/>
  <c r="L249" i="13" s="1"/>
  <c r="R43" i="8"/>
  <c r="R77" i="8" s="1"/>
  <c r="R41" i="8"/>
  <c r="R75" i="8" s="1"/>
  <c r="S15" i="8"/>
  <c r="R42" i="8"/>
  <c r="R76" i="8" s="1"/>
  <c r="R40" i="8"/>
  <c r="R17" i="8"/>
  <c r="O99" i="5"/>
  <c r="O114" i="5" s="1"/>
  <c r="Q29" i="7"/>
  <c r="P63" i="7"/>
  <c r="P70" i="7"/>
  <c r="Q36" i="7"/>
  <c r="O372" i="13"/>
  <c r="Q71" i="4"/>
  <c r="P97" i="4"/>
  <c r="R53" i="11"/>
  <c r="P278" i="13" s="1"/>
  <c r="R91" i="9"/>
  <c r="S16" i="9"/>
  <c r="P98" i="6"/>
  <c r="Q72" i="6"/>
  <c r="R42" i="9"/>
  <c r="R76" i="9" s="1"/>
  <c r="R41" i="9"/>
  <c r="R75" i="9" s="1"/>
  <c r="R43" i="9"/>
  <c r="R77" i="9" s="1"/>
  <c r="R40" i="9"/>
  <c r="S15" i="9"/>
  <c r="R17" i="9"/>
  <c r="H135" i="11"/>
  <c r="F25" i="13"/>
  <c r="P56" i="9"/>
  <c r="P59" i="9" s="1"/>
  <c r="P81" i="9" s="1"/>
  <c r="P25" i="9"/>
  <c r="P47" i="9" s="1"/>
  <c r="Q22" i="9"/>
  <c r="O105" i="4"/>
  <c r="O115" i="4" s="1"/>
  <c r="R56" i="10"/>
  <c r="R40" i="10"/>
  <c r="S24" i="10"/>
  <c r="P96" i="6"/>
  <c r="P88" i="6"/>
  <c r="Q70" i="6"/>
  <c r="P73" i="6"/>
  <c r="P98" i="4"/>
  <c r="Q72" i="4"/>
  <c r="P97" i="5"/>
  <c r="Q71" i="5"/>
  <c r="Q77" i="4"/>
  <c r="P103" i="4"/>
  <c r="Q24" i="9"/>
  <c r="P58" i="9"/>
  <c r="S120" i="10"/>
  <c r="R95" i="11" s="1"/>
  <c r="T115" i="10"/>
  <c r="P70" i="8"/>
  <c r="Q36" i="8"/>
  <c r="M28" i="11"/>
  <c r="M120" i="4"/>
  <c r="M34" i="11" s="1"/>
  <c r="O59" i="9"/>
  <c r="O81" i="9" s="1"/>
  <c r="O85" i="9" s="1"/>
  <c r="P72" i="11"/>
  <c r="O277" i="13"/>
  <c r="Q54" i="11"/>
  <c r="O279" i="13" s="1"/>
  <c r="O91" i="6"/>
  <c r="Q58" i="11"/>
  <c r="I117" i="8"/>
  <c r="P88" i="5"/>
  <c r="Q70" i="5"/>
  <c r="P73" i="5"/>
  <c r="P96" i="5"/>
  <c r="N64" i="11"/>
  <c r="L291" i="13" s="1"/>
  <c r="N95" i="8"/>
  <c r="N76" i="11" s="1"/>
  <c r="L422" i="13" s="1"/>
  <c r="Q72" i="5"/>
  <c r="P98" i="5"/>
  <c r="S15" i="10"/>
  <c r="T10" i="10"/>
  <c r="H122" i="11"/>
  <c r="F17" i="13" s="1"/>
  <c r="F16" i="13"/>
  <c r="H123" i="11"/>
  <c r="F18" i="13" s="1"/>
  <c r="O51" i="9"/>
  <c r="Q76" i="4"/>
  <c r="P79" i="4"/>
  <c r="P89" i="4" s="1"/>
  <c r="P102" i="4"/>
  <c r="N375" i="13"/>
  <c r="J248" i="13"/>
  <c r="L37" i="11"/>
  <c r="P69" i="7"/>
  <c r="Q35" i="7"/>
  <c r="P64" i="8"/>
  <c r="Q30" i="8"/>
  <c r="P89" i="5"/>
  <c r="Q76" i="5"/>
  <c r="P79" i="5"/>
  <c r="I117" i="9"/>
  <c r="I10" i="13"/>
  <c r="K103" i="11"/>
  <c r="P57" i="9"/>
  <c r="Q23" i="9"/>
  <c r="S31" i="4"/>
  <c r="S27" i="4"/>
  <c r="S24" i="4"/>
  <c r="S19" i="4"/>
  <c r="S29" i="4"/>
  <c r="S25" i="4"/>
  <c r="S18" i="4"/>
  <c r="S28" i="4"/>
  <c r="T15" i="4"/>
  <c r="S26" i="4"/>
  <c r="S30" i="4"/>
  <c r="S22" i="4"/>
  <c r="S21" i="4"/>
  <c r="S23" i="4"/>
  <c r="S20" i="4"/>
  <c r="S82" i="4"/>
  <c r="S84" i="4"/>
  <c r="S83" i="4"/>
  <c r="G12" i="13"/>
  <c r="I106" i="11"/>
  <c r="O99" i="6"/>
  <c r="O114" i="6" s="1"/>
  <c r="R35" i="10"/>
  <c r="S30" i="10"/>
  <c r="O111" i="4"/>
  <c r="O116" i="4" s="1"/>
  <c r="P62" i="7"/>
  <c r="Q28" i="7"/>
  <c r="P31" i="7"/>
  <c r="P48" i="7" s="1"/>
  <c r="P68" i="8"/>
  <c r="Q34" i="8"/>
  <c r="P37" i="8"/>
  <c r="P49" i="8" s="1"/>
  <c r="P23" i="11"/>
  <c r="N194" i="13" s="1"/>
  <c r="P62" i="5"/>
  <c r="H183" i="5"/>
  <c r="J200" i="13"/>
  <c r="L31" i="11"/>
  <c r="J203" i="13" s="1"/>
  <c r="P89" i="6"/>
  <c r="P102" i="6"/>
  <c r="Q76" i="6"/>
  <c r="P79" i="6"/>
  <c r="Q24" i="11"/>
  <c r="O195" i="13" s="1"/>
  <c r="Q62" i="6"/>
  <c r="S67" i="10"/>
  <c r="S76" i="10" s="1"/>
  <c r="T64" i="10"/>
  <c r="S29" i="6"/>
  <c r="S25" i="6"/>
  <c r="S18" i="6"/>
  <c r="S31" i="6"/>
  <c r="S28" i="6"/>
  <c r="T15" i="6"/>
  <c r="S26" i="6"/>
  <c r="S30" i="6"/>
  <c r="S22" i="6"/>
  <c r="S21" i="6"/>
  <c r="S23" i="6"/>
  <c r="S20" i="6"/>
  <c r="S27" i="6"/>
  <c r="S24" i="6"/>
  <c r="S19" i="6"/>
  <c r="S82" i="6"/>
  <c r="S84" i="6"/>
  <c r="S83" i="6"/>
  <c r="P68" i="7"/>
  <c r="P71" i="7" s="1"/>
  <c r="P83" i="7" s="1"/>
  <c r="Q34" i="7"/>
  <c r="P37" i="7"/>
  <c r="P49" i="7" s="1"/>
  <c r="O105" i="5"/>
  <c r="O115" i="5" s="1"/>
  <c r="O117" i="5" s="1"/>
  <c r="K421" i="13"/>
  <c r="K424" i="13" s="1"/>
  <c r="M78" i="11"/>
  <c r="M102" i="11" s="1"/>
  <c r="K11" i="13" s="1"/>
  <c r="R25" i="10"/>
  <c r="Q41" i="10"/>
  <c r="Q57" i="10"/>
  <c r="P63" i="9"/>
  <c r="Q29" i="9"/>
  <c r="S51" i="10"/>
  <c r="T46" i="10"/>
  <c r="Q85" i="5"/>
  <c r="Q90" i="5" s="1"/>
  <c r="H12" i="13"/>
  <c r="J106" i="11"/>
  <c r="P56" i="7"/>
  <c r="Q22" i="7"/>
  <c r="P25" i="7"/>
  <c r="P47" i="7" s="1"/>
  <c r="R90" i="8"/>
  <c r="R92" i="8" s="1"/>
  <c r="R70" i="11" s="1"/>
  <c r="P373" i="13" s="1"/>
  <c r="S89" i="8"/>
  <c r="P56" i="8"/>
  <c r="Q22" i="8"/>
  <c r="P25" i="8"/>
  <c r="P47" i="8" s="1"/>
  <c r="P51" i="8" s="1"/>
  <c r="R108" i="4"/>
  <c r="R85" i="4"/>
  <c r="R90" i="4" s="1"/>
  <c r="I130" i="11"/>
  <c r="H131" i="11"/>
  <c r="F23" i="13" s="1"/>
  <c r="P62" i="8"/>
  <c r="P65" i="8" s="1"/>
  <c r="P82" i="8" s="1"/>
  <c r="Q28" i="8"/>
  <c r="P31" i="8"/>
  <c r="P48" i="8" s="1"/>
  <c r="O105" i="6"/>
  <c r="O115" i="6" s="1"/>
  <c r="O117" i="6" s="1"/>
  <c r="P64" i="9"/>
  <c r="Q30" i="9"/>
  <c r="O71" i="7"/>
  <c r="O83" i="7" s="1"/>
  <c r="O85" i="7" s="1"/>
  <c r="R59" i="6"/>
  <c r="R63" i="6" s="1"/>
  <c r="K290" i="13"/>
  <c r="M66" i="11"/>
  <c r="K293" i="13" s="1"/>
  <c r="Q34" i="9"/>
  <c r="P37" i="9"/>
  <c r="P49" i="9" s="1"/>
  <c r="P68" i="9"/>
  <c r="Q22" i="11"/>
  <c r="Q62" i="4"/>
  <c r="H183" i="4"/>
  <c r="Q92" i="8"/>
  <c r="Q70" i="11" s="1"/>
  <c r="O373" i="13" s="1"/>
  <c r="N63" i="11"/>
  <c r="N95" i="7"/>
  <c r="N75" i="11" s="1"/>
  <c r="M164" i="13"/>
  <c r="M167" i="13" s="1"/>
  <c r="O19" i="11"/>
  <c r="O51" i="8"/>
  <c r="Q77" i="5"/>
  <c r="P103" i="5"/>
  <c r="O65" i="8"/>
  <c r="O82" i="8" s="1"/>
  <c r="P372" i="13"/>
  <c r="P375" i="13" s="1"/>
  <c r="R72" i="11"/>
  <c r="P58" i="7"/>
  <c r="Q24" i="7"/>
  <c r="Q78" i="5"/>
  <c r="R90" i="9"/>
  <c r="R92" i="9" s="1"/>
  <c r="R71" i="11" s="1"/>
  <c r="P374" i="13" s="1"/>
  <c r="N284" i="13"/>
  <c r="P60" i="11"/>
  <c r="N286" i="13" s="1"/>
  <c r="R22" i="11"/>
  <c r="R62" i="4"/>
  <c r="R16" i="11" s="1"/>
  <c r="R111" i="10"/>
  <c r="Q94" i="11" s="1"/>
  <c r="S100" i="10"/>
  <c r="O71" i="9"/>
  <c r="O83" i="9" s="1"/>
  <c r="S115" i="11"/>
  <c r="P116" i="13"/>
  <c r="P69" i="8"/>
  <c r="Q35" i="8"/>
  <c r="O59" i="8"/>
  <c r="O81" i="8" s="1"/>
  <c r="O85" i="8" s="1"/>
  <c r="P69" i="9"/>
  <c r="Q35" i="9"/>
  <c r="P18" i="11"/>
  <c r="N166" i="13" s="1"/>
  <c r="P108" i="6"/>
  <c r="P109" i="6"/>
  <c r="P110" i="6"/>
  <c r="T89" i="7"/>
  <c r="S90" i="7"/>
  <c r="S91" i="7"/>
  <c r="R30" i="5"/>
  <c r="R22" i="5"/>
  <c r="R21" i="5"/>
  <c r="R23" i="5"/>
  <c r="R20" i="5"/>
  <c r="R27" i="5"/>
  <c r="R24" i="5"/>
  <c r="R19" i="5"/>
  <c r="R29" i="5"/>
  <c r="R25" i="5"/>
  <c r="R28" i="5"/>
  <c r="R26" i="5"/>
  <c r="S15" i="5"/>
  <c r="R18" i="5"/>
  <c r="R83" i="5"/>
  <c r="R82" i="5"/>
  <c r="R84" i="5"/>
  <c r="F123" i="11"/>
  <c r="D18" i="13" s="1"/>
  <c r="P103" i="6"/>
  <c r="Q77" i="6"/>
  <c r="T89" i="9"/>
  <c r="S90" i="9"/>
  <c r="P58" i="8"/>
  <c r="Q24" i="8"/>
  <c r="N30" i="11"/>
  <c r="L202" i="13" s="1"/>
  <c r="N120" i="6"/>
  <c r="N36" i="11" s="1"/>
  <c r="L250" i="13" s="1"/>
  <c r="N85" i="9"/>
  <c r="P43" i="10"/>
  <c r="P104" i="4"/>
  <c r="Q78" i="4"/>
  <c r="O111" i="6"/>
  <c r="O116" i="6" s="1"/>
  <c r="P70" i="9"/>
  <c r="Q36" i="9"/>
  <c r="P62" i="9"/>
  <c r="P65" i="9" s="1"/>
  <c r="P82" i="9" s="1"/>
  <c r="P31" i="9"/>
  <c r="P48" i="9" s="1"/>
  <c r="Q28" i="9"/>
  <c r="P104" i="6"/>
  <c r="Q78" i="6"/>
  <c r="Q123" i="10"/>
  <c r="Q74" i="9"/>
  <c r="Q78" i="9" s="1"/>
  <c r="Q84" i="9" s="1"/>
  <c r="Q44" i="9"/>
  <c r="Q50" i="9" s="1"/>
  <c r="R85" i="6"/>
  <c r="R90" i="6" s="1"/>
  <c r="O91" i="4"/>
  <c r="G123" i="11"/>
  <c r="E18" i="13" s="1"/>
  <c r="O63" i="11" l="1"/>
  <c r="O95" i="7"/>
  <c r="O75" i="11" s="1"/>
  <c r="Q104" i="4"/>
  <c r="R78" i="4"/>
  <c r="Q103" i="6"/>
  <c r="R77" i="6"/>
  <c r="S111" i="10"/>
  <c r="R94" i="11" s="1"/>
  <c r="T100" i="10"/>
  <c r="Q58" i="7"/>
  <c r="R24" i="7"/>
  <c r="R34" i="9"/>
  <c r="Q37" i="9"/>
  <c r="Q49" i="9" s="1"/>
  <c r="Q68" i="9"/>
  <c r="J116" i="11"/>
  <c r="H117" i="13" s="1"/>
  <c r="H13" i="13"/>
  <c r="J121" i="11"/>
  <c r="J134" i="11"/>
  <c r="R41" i="10"/>
  <c r="R57" i="10" s="1"/>
  <c r="S25" i="10"/>
  <c r="I12" i="13"/>
  <c r="K106" i="11"/>
  <c r="R72" i="5"/>
  <c r="Q98" i="5"/>
  <c r="T73" i="10"/>
  <c r="U70" i="10"/>
  <c r="P111" i="6"/>
  <c r="P116" i="6" s="1"/>
  <c r="L421" i="13"/>
  <c r="J130" i="11"/>
  <c r="I131" i="11"/>
  <c r="G23" i="13" s="1"/>
  <c r="T67" i="10"/>
  <c r="U64" i="10"/>
  <c r="P17" i="11"/>
  <c r="N165" i="13" s="1"/>
  <c r="P109" i="5"/>
  <c r="P110" i="5"/>
  <c r="P108" i="5"/>
  <c r="P111" i="5" s="1"/>
  <c r="P116" i="5" s="1"/>
  <c r="T31" i="4"/>
  <c r="T32" i="4"/>
  <c r="T29" i="4"/>
  <c r="T25" i="4"/>
  <c r="T18" i="4"/>
  <c r="T28" i="4"/>
  <c r="U15" i="4"/>
  <c r="T26" i="4"/>
  <c r="T30" i="4"/>
  <c r="T22" i="4"/>
  <c r="T21" i="4"/>
  <c r="T23" i="4"/>
  <c r="T20" i="4"/>
  <c r="T27" i="4"/>
  <c r="T24" i="4"/>
  <c r="T19" i="4"/>
  <c r="T84" i="4"/>
  <c r="T83" i="4"/>
  <c r="T82" i="4"/>
  <c r="R77" i="4"/>
  <c r="Q103" i="4"/>
  <c r="Q98" i="6"/>
  <c r="R72" i="6"/>
  <c r="Q63" i="7"/>
  <c r="R29" i="7"/>
  <c r="S52" i="11"/>
  <c r="S91" i="8"/>
  <c r="T16" i="8"/>
  <c r="F118" i="13"/>
  <c r="I117" i="11"/>
  <c r="G13" i="13"/>
  <c r="I134" i="11"/>
  <c r="I116" i="11"/>
  <c r="G117" i="13" s="1"/>
  <c r="P105" i="4"/>
  <c r="P115" i="4" s="1"/>
  <c r="Q97" i="5"/>
  <c r="R71" i="5"/>
  <c r="Q56" i="9"/>
  <c r="Q25" i="9"/>
  <c r="Q47" i="9" s="1"/>
  <c r="Q51" i="9" s="1"/>
  <c r="R22" i="9"/>
  <c r="N164" i="13"/>
  <c r="N167" i="13" s="1"/>
  <c r="P19" i="11"/>
  <c r="Q69" i="9"/>
  <c r="R35" i="9"/>
  <c r="R123" i="10"/>
  <c r="O29" i="11"/>
  <c r="M201" i="13" s="1"/>
  <c r="O120" i="5"/>
  <c r="O35" i="11" s="1"/>
  <c r="M249" i="13" s="1"/>
  <c r="Q18" i="11"/>
  <c r="O166" i="13" s="1"/>
  <c r="Q108" i="6"/>
  <c r="Q110" i="6"/>
  <c r="Q109" i="6"/>
  <c r="S59" i="4"/>
  <c r="S63" i="4" s="1"/>
  <c r="O65" i="11"/>
  <c r="M292" i="13" s="1"/>
  <c r="O95" i="9"/>
  <c r="O77" i="11" s="1"/>
  <c r="M423" i="13" s="1"/>
  <c r="P51" i="9"/>
  <c r="S53" i="11"/>
  <c r="Q278" i="13" s="1"/>
  <c r="S91" i="9"/>
  <c r="T16" i="9"/>
  <c r="R58" i="11"/>
  <c r="P277" i="13"/>
  <c r="R54" i="11"/>
  <c r="P279" i="13" s="1"/>
  <c r="Q64" i="7"/>
  <c r="R30" i="7"/>
  <c r="Q97" i="6"/>
  <c r="R71" i="6"/>
  <c r="R85" i="5"/>
  <c r="R90" i="5" s="1"/>
  <c r="P164" i="13"/>
  <c r="Q89" i="5"/>
  <c r="R76" i="5"/>
  <c r="Q79" i="5"/>
  <c r="R76" i="4"/>
  <c r="Q79" i="4"/>
  <c r="Q89" i="4" s="1"/>
  <c r="Q102" i="4"/>
  <c r="Q105" i="4" s="1"/>
  <c r="Q115" i="4" s="1"/>
  <c r="P99" i="5"/>
  <c r="P114" i="5" s="1"/>
  <c r="K248" i="13"/>
  <c r="M37" i="11"/>
  <c r="Q98" i="4"/>
  <c r="R72" i="4"/>
  <c r="R74" i="8"/>
  <c r="R78" i="8" s="1"/>
  <c r="R84" i="8" s="1"/>
  <c r="R44" i="8"/>
  <c r="R50" i="8" s="1"/>
  <c r="Q57" i="7"/>
  <c r="R23" i="7"/>
  <c r="P91" i="4"/>
  <c r="R24" i="11"/>
  <c r="P195" i="13" s="1"/>
  <c r="R62" i="6"/>
  <c r="R110" i="4"/>
  <c r="P193" i="13"/>
  <c r="Q64" i="9"/>
  <c r="R30" i="9"/>
  <c r="Q56" i="8"/>
  <c r="R22" i="8"/>
  <c r="Q25" i="8"/>
  <c r="Q47" i="8" s="1"/>
  <c r="Q51" i="8" s="1"/>
  <c r="Q68" i="7"/>
  <c r="R34" i="7"/>
  <c r="Q37" i="7"/>
  <c r="Q49" i="7" s="1"/>
  <c r="Q68" i="8"/>
  <c r="R34" i="8"/>
  <c r="Q37" i="8"/>
  <c r="Q49" i="8" s="1"/>
  <c r="K200" i="13"/>
  <c r="M31" i="11"/>
  <c r="K203" i="13" s="1"/>
  <c r="S58" i="10"/>
  <c r="S42" i="10"/>
  <c r="T26" i="10"/>
  <c r="R70" i="4"/>
  <c r="Q73" i="4"/>
  <c r="Q88" i="4" s="1"/>
  <c r="Q91" i="4" s="1"/>
  <c r="Q96" i="4"/>
  <c r="Q43" i="10"/>
  <c r="N65" i="11"/>
  <c r="L292" i="13" s="1"/>
  <c r="N95" i="9"/>
  <c r="N77" i="11" s="1"/>
  <c r="L423" i="13" s="1"/>
  <c r="L290" i="13"/>
  <c r="Q104" i="6"/>
  <c r="R78" i="6"/>
  <c r="R28" i="9"/>
  <c r="Q62" i="9"/>
  <c r="Q31" i="9"/>
  <c r="Q48" i="9" s="1"/>
  <c r="R59" i="5"/>
  <c r="R63" i="5" s="1"/>
  <c r="O64" i="11"/>
  <c r="M291" i="13" s="1"/>
  <c r="O95" i="8"/>
  <c r="O76" i="11" s="1"/>
  <c r="M422" i="13" s="1"/>
  <c r="P59" i="8"/>
  <c r="P81" i="8" s="1"/>
  <c r="P85" i="8" s="1"/>
  <c r="T51" i="10"/>
  <c r="U46" i="10"/>
  <c r="P71" i="8"/>
  <c r="P83" i="8" s="1"/>
  <c r="S85" i="4"/>
  <c r="S90" i="4" s="1"/>
  <c r="P102" i="5"/>
  <c r="Q88" i="5"/>
  <c r="R70" i="5"/>
  <c r="Q73" i="5"/>
  <c r="Q96" i="5"/>
  <c r="Q99" i="5" s="1"/>
  <c r="Q114" i="5" s="1"/>
  <c r="Q70" i="8"/>
  <c r="R36" i="8"/>
  <c r="F26" i="13"/>
  <c r="S43" i="8"/>
  <c r="S77" i="8" s="1"/>
  <c r="S42" i="8"/>
  <c r="S76" i="8" s="1"/>
  <c r="S41" i="8"/>
  <c r="S75" i="8" s="1"/>
  <c r="T15" i="8"/>
  <c r="S40" i="8"/>
  <c r="S17" i="8"/>
  <c r="O117" i="4"/>
  <c r="P99" i="4"/>
  <c r="P114" i="4" s="1"/>
  <c r="P117" i="4" s="1"/>
  <c r="Q54" i="10"/>
  <c r="Q59" i="10" s="1"/>
  <c r="Q79" i="10" s="1"/>
  <c r="P92" i="11" s="1"/>
  <c r="P96" i="11" s="1"/>
  <c r="P91" i="5"/>
  <c r="Q96" i="6"/>
  <c r="Q99" i="6" s="1"/>
  <c r="Q114" i="6" s="1"/>
  <c r="Q88" i="6"/>
  <c r="R70" i="6"/>
  <c r="Q73" i="6"/>
  <c r="R59" i="11"/>
  <c r="P285" i="13" s="1"/>
  <c r="R71" i="4"/>
  <c r="Q97" i="4"/>
  <c r="Q23" i="11"/>
  <c r="O194" i="13" s="1"/>
  <c r="Q62" i="5"/>
  <c r="R27" i="10"/>
  <c r="S22" i="10"/>
  <c r="R54" i="10"/>
  <c r="R38" i="10"/>
  <c r="R77" i="5"/>
  <c r="Q16" i="11"/>
  <c r="Q108" i="4"/>
  <c r="Q110" i="4"/>
  <c r="Q109" i="4"/>
  <c r="Q63" i="9"/>
  <c r="R29" i="9"/>
  <c r="P105" i="6"/>
  <c r="P115" i="6" s="1"/>
  <c r="P117" i="6" s="1"/>
  <c r="Q62" i="7"/>
  <c r="Q65" i="7" s="1"/>
  <c r="Q82" i="7" s="1"/>
  <c r="R28" i="7"/>
  <c r="Q31" i="7"/>
  <c r="Q48" i="7" s="1"/>
  <c r="T120" i="10"/>
  <c r="S95" i="11" s="1"/>
  <c r="U115" i="10"/>
  <c r="P91" i="6"/>
  <c r="S42" i="9"/>
  <c r="S76" i="9" s="1"/>
  <c r="S43" i="9"/>
  <c r="S77" i="9" s="1"/>
  <c r="S40" i="9"/>
  <c r="T15" i="9"/>
  <c r="S17" i="9"/>
  <c r="S41" i="9"/>
  <c r="S75" i="9" s="1"/>
  <c r="Q72" i="11"/>
  <c r="Q63" i="8"/>
  <c r="R29" i="8"/>
  <c r="Q58" i="8"/>
  <c r="R24" i="8"/>
  <c r="S30" i="5"/>
  <c r="S22" i="5"/>
  <c r="S21" i="5"/>
  <c r="S23" i="5"/>
  <c r="S20" i="5"/>
  <c r="S27" i="5"/>
  <c r="S24" i="5"/>
  <c r="S19" i="5"/>
  <c r="S29" i="5"/>
  <c r="S25" i="5"/>
  <c r="S18" i="5"/>
  <c r="S31" i="5"/>
  <c r="S28" i="5"/>
  <c r="S26" i="5"/>
  <c r="T15" i="5"/>
  <c r="S84" i="5"/>
  <c r="S83" i="5"/>
  <c r="S82" i="5"/>
  <c r="Q64" i="8"/>
  <c r="R30" i="8"/>
  <c r="Q70" i="9"/>
  <c r="R36" i="9"/>
  <c r="S92" i="9"/>
  <c r="S71" i="11" s="1"/>
  <c r="Q374" i="13" s="1"/>
  <c r="S92" i="7"/>
  <c r="S69" i="11" s="1"/>
  <c r="R109" i="4"/>
  <c r="R111" i="4" s="1"/>
  <c r="R116" i="4" s="1"/>
  <c r="O193" i="13"/>
  <c r="Q25" i="11"/>
  <c r="O196" i="13" s="1"/>
  <c r="P51" i="7"/>
  <c r="S85" i="6"/>
  <c r="S90" i="6" s="1"/>
  <c r="P65" i="7"/>
  <c r="P82" i="7" s="1"/>
  <c r="Q69" i="7"/>
  <c r="R35" i="7"/>
  <c r="T15" i="10"/>
  <c r="U10" i="10"/>
  <c r="P99" i="6"/>
  <c r="P114" i="6" s="1"/>
  <c r="R74" i="9"/>
  <c r="R78" i="9" s="1"/>
  <c r="R84" i="9" s="1"/>
  <c r="R44" i="9"/>
  <c r="R50" i="9" s="1"/>
  <c r="O375" i="13"/>
  <c r="S93" i="10"/>
  <c r="R93" i="11" s="1"/>
  <c r="T90" i="10"/>
  <c r="L248" i="13"/>
  <c r="N37" i="11"/>
  <c r="S90" i="8"/>
  <c r="S92" i="8" s="1"/>
  <c r="S70" i="11" s="1"/>
  <c r="Q373" i="13" s="1"/>
  <c r="T89" i="8"/>
  <c r="T25" i="6"/>
  <c r="T18" i="6"/>
  <c r="T32" i="6"/>
  <c r="T31" i="6"/>
  <c r="T28" i="6"/>
  <c r="U15" i="6"/>
  <c r="T26" i="6"/>
  <c r="T30" i="6"/>
  <c r="T22" i="6"/>
  <c r="T21" i="6"/>
  <c r="T23" i="6"/>
  <c r="T20" i="6"/>
  <c r="T27" i="6"/>
  <c r="T24" i="6"/>
  <c r="T19" i="6"/>
  <c r="T29" i="6"/>
  <c r="T84" i="6"/>
  <c r="T83" i="6"/>
  <c r="T82" i="6"/>
  <c r="T90" i="9"/>
  <c r="U89" i="9"/>
  <c r="U89" i="7"/>
  <c r="T90" i="7"/>
  <c r="T92" i="7" s="1"/>
  <c r="T69" i="11" s="1"/>
  <c r="T91" i="7"/>
  <c r="Q116" i="13"/>
  <c r="T115" i="11"/>
  <c r="Q104" i="5"/>
  <c r="R78" i="5"/>
  <c r="P71" i="9"/>
  <c r="P83" i="9" s="1"/>
  <c r="P85" i="9" s="1"/>
  <c r="Q62" i="8"/>
  <c r="R28" i="8"/>
  <c r="Q31" i="8"/>
  <c r="Q48" i="8" s="1"/>
  <c r="Q56" i="7"/>
  <c r="Q59" i="7" s="1"/>
  <c r="Q81" i="7" s="1"/>
  <c r="R22" i="7"/>
  <c r="Q25" i="7"/>
  <c r="Q47" i="7" s="1"/>
  <c r="Q51" i="7" s="1"/>
  <c r="S59" i="6"/>
  <c r="S63" i="6" s="1"/>
  <c r="R23" i="9"/>
  <c r="Q57" i="9"/>
  <c r="O284" i="13"/>
  <c r="Q60" i="11"/>
  <c r="O286" i="13" s="1"/>
  <c r="S40" i="10"/>
  <c r="S56" i="10" s="1"/>
  <c r="T24" i="10"/>
  <c r="Q70" i="7"/>
  <c r="R36" i="7"/>
  <c r="P25" i="11"/>
  <c r="N196" i="13" s="1"/>
  <c r="R39" i="10"/>
  <c r="R55" i="10"/>
  <c r="S23" i="10"/>
  <c r="Q69" i="8"/>
  <c r="R35" i="8"/>
  <c r="O30" i="11"/>
  <c r="M202" i="13" s="1"/>
  <c r="O120" i="6"/>
  <c r="O36" i="11" s="1"/>
  <c r="M250" i="13" s="1"/>
  <c r="Q89" i="6"/>
  <c r="Q102" i="6"/>
  <c r="Q105" i="6" s="1"/>
  <c r="Q115" i="6" s="1"/>
  <c r="R76" i="6"/>
  <c r="Q79" i="6"/>
  <c r="P104" i="5"/>
  <c r="P59" i="7"/>
  <c r="P81" i="7" s="1"/>
  <c r="P85" i="7" s="1"/>
  <c r="S35" i="10"/>
  <c r="T30" i="10"/>
  <c r="J251" i="13"/>
  <c r="L101" i="11"/>
  <c r="Q58" i="9"/>
  <c r="R24" i="9"/>
  <c r="Q57" i="8"/>
  <c r="R23" i="8"/>
  <c r="L200" i="13"/>
  <c r="N31" i="11"/>
  <c r="L203" i="13" s="1"/>
  <c r="P65" i="11" l="1"/>
  <c r="N292" i="13" s="1"/>
  <c r="P95" i="9"/>
  <c r="P77" i="11" s="1"/>
  <c r="N423" i="13" s="1"/>
  <c r="S24" i="9"/>
  <c r="R58" i="9"/>
  <c r="Q65" i="8"/>
  <c r="Q82" i="8" s="1"/>
  <c r="U33" i="6"/>
  <c r="U25" i="6"/>
  <c r="U18" i="6"/>
  <c r="U59" i="6" s="1"/>
  <c r="U63" i="6" s="1"/>
  <c r="U32" i="6"/>
  <c r="U31" i="6"/>
  <c r="U28" i="6"/>
  <c r="V15" i="6"/>
  <c r="U26" i="6"/>
  <c r="U30" i="6"/>
  <c r="U22" i="6"/>
  <c r="U21" i="6"/>
  <c r="U23" i="6"/>
  <c r="U20" i="6"/>
  <c r="U27" i="6"/>
  <c r="U24" i="6"/>
  <c r="U19" i="6"/>
  <c r="U29" i="6"/>
  <c r="U84" i="6"/>
  <c r="U83" i="6"/>
  <c r="U82" i="6"/>
  <c r="S74" i="9"/>
  <c r="S78" i="9" s="1"/>
  <c r="S84" i="9" s="1"/>
  <c r="S44" i="9"/>
  <c r="S50" i="9" s="1"/>
  <c r="R63" i="9"/>
  <c r="S29" i="9"/>
  <c r="Q17" i="11"/>
  <c r="O165" i="13" s="1"/>
  <c r="Q109" i="5"/>
  <c r="Q108" i="5"/>
  <c r="Q110" i="5"/>
  <c r="R70" i="8"/>
  <c r="S36" i="8"/>
  <c r="P64" i="11"/>
  <c r="N291" i="13" s="1"/>
  <c r="P95" i="8"/>
  <c r="P76" i="11" s="1"/>
  <c r="N422" i="13" s="1"/>
  <c r="R89" i="5"/>
  <c r="S76" i="5"/>
  <c r="R79" i="5"/>
  <c r="R102" i="5"/>
  <c r="R56" i="9"/>
  <c r="R59" i="9" s="1"/>
  <c r="R81" i="9" s="1"/>
  <c r="R25" i="9"/>
  <c r="R47" i="9" s="1"/>
  <c r="R51" i="9" s="1"/>
  <c r="S22" i="9"/>
  <c r="T85" i="4"/>
  <c r="T90" i="4" s="1"/>
  <c r="U83" i="4"/>
  <c r="U82" i="4"/>
  <c r="U33" i="4"/>
  <c r="U32" i="4"/>
  <c r="U84" i="4"/>
  <c r="U31" i="4"/>
  <c r="U25" i="4"/>
  <c r="U18" i="4"/>
  <c r="U28" i="4"/>
  <c r="V15" i="4"/>
  <c r="U26" i="4"/>
  <c r="U30" i="4"/>
  <c r="U22" i="4"/>
  <c r="U21" i="4"/>
  <c r="U23" i="4"/>
  <c r="U20" i="4"/>
  <c r="U27" i="4"/>
  <c r="U24" i="4"/>
  <c r="U19" i="4"/>
  <c r="U29" i="4"/>
  <c r="T76" i="10"/>
  <c r="T23" i="5"/>
  <c r="T20" i="5"/>
  <c r="T27" i="5"/>
  <c r="T24" i="5"/>
  <c r="T19" i="5"/>
  <c r="T82" i="5"/>
  <c r="T29" i="5"/>
  <c r="T25" i="5"/>
  <c r="T18" i="5"/>
  <c r="T32" i="5"/>
  <c r="T84" i="5"/>
  <c r="T31" i="5"/>
  <c r="T28" i="5"/>
  <c r="U15" i="5"/>
  <c r="T26" i="5"/>
  <c r="T83" i="5"/>
  <c r="T30" i="5"/>
  <c r="T22" i="5"/>
  <c r="T21" i="5"/>
  <c r="G118" i="13"/>
  <c r="J117" i="11"/>
  <c r="S57" i="10"/>
  <c r="T25" i="10"/>
  <c r="S41" i="10"/>
  <c r="T111" i="10"/>
  <c r="S94" i="11" s="1"/>
  <c r="U100" i="10"/>
  <c r="J10" i="13"/>
  <c r="L103" i="11"/>
  <c r="R69" i="8"/>
  <c r="S35" i="8"/>
  <c r="R104" i="5"/>
  <c r="S78" i="5"/>
  <c r="P28" i="11"/>
  <c r="P120" i="4"/>
  <c r="P34" i="11" s="1"/>
  <c r="R68" i="8"/>
  <c r="S34" i="8"/>
  <c r="R37" i="8"/>
  <c r="R49" i="8" s="1"/>
  <c r="R98" i="4"/>
  <c r="S72" i="4"/>
  <c r="Q111" i="6"/>
  <c r="Q116" i="6" s="1"/>
  <c r="Q59" i="9"/>
  <c r="Q81" i="9" s="1"/>
  <c r="T59" i="4"/>
  <c r="T63" i="4" s="1"/>
  <c r="K130" i="11"/>
  <c r="J131" i="11"/>
  <c r="H23" i="13" s="1"/>
  <c r="Q372" i="13"/>
  <c r="Q375" i="13" s="1"/>
  <c r="S72" i="11"/>
  <c r="O28" i="11"/>
  <c r="O120" i="4"/>
  <c r="O34" i="11" s="1"/>
  <c r="H184" i="4"/>
  <c r="H185" i="4" s="1"/>
  <c r="Q71" i="8"/>
  <c r="Q83" i="8" s="1"/>
  <c r="R97" i="5"/>
  <c r="S71" i="5"/>
  <c r="T52" i="11"/>
  <c r="T91" i="8"/>
  <c r="U16" i="8"/>
  <c r="N78" i="11"/>
  <c r="N102" i="11" s="1"/>
  <c r="L11" i="13" s="1"/>
  <c r="R103" i="6"/>
  <c r="S77" i="6"/>
  <c r="S39" i="10"/>
  <c r="S55" i="10"/>
  <c r="T23" i="10"/>
  <c r="R116" i="13"/>
  <c r="U115" i="11"/>
  <c r="T59" i="6"/>
  <c r="T63" i="6" s="1"/>
  <c r="U15" i="10"/>
  <c r="V10" i="10"/>
  <c r="R58" i="8"/>
  <c r="S24" i="8"/>
  <c r="U120" i="10"/>
  <c r="T95" i="11" s="1"/>
  <c r="V115" i="10"/>
  <c r="Q111" i="4"/>
  <c r="Q116" i="4" s="1"/>
  <c r="S71" i="4"/>
  <c r="R97" i="4"/>
  <c r="S58" i="11"/>
  <c r="R88" i="5"/>
  <c r="R91" i="5" s="1"/>
  <c r="S70" i="5"/>
  <c r="R73" i="5"/>
  <c r="R96" i="5"/>
  <c r="R23" i="11"/>
  <c r="R62" i="5"/>
  <c r="Q99" i="4"/>
  <c r="Q114" i="4" s="1"/>
  <c r="Q117" i="4" s="1"/>
  <c r="R18" i="11"/>
  <c r="P166" i="13" s="1"/>
  <c r="R110" i="6"/>
  <c r="R109" i="6"/>
  <c r="R108" i="6"/>
  <c r="K251" i="13"/>
  <c r="M101" i="11"/>
  <c r="P284" i="13"/>
  <c r="R60" i="11"/>
  <c r="P286" i="13" s="1"/>
  <c r="L424" i="13"/>
  <c r="H25" i="13"/>
  <c r="J135" i="11"/>
  <c r="H26" i="13" s="1"/>
  <c r="R57" i="9"/>
  <c r="S23" i="9"/>
  <c r="R70" i="9"/>
  <c r="S36" i="9"/>
  <c r="S59" i="5"/>
  <c r="S63" i="5" s="1"/>
  <c r="O164" i="13"/>
  <c r="S74" i="8"/>
  <c r="S78" i="8" s="1"/>
  <c r="S84" i="8" s="1"/>
  <c r="S44" i="8"/>
  <c r="S50" i="8" s="1"/>
  <c r="Q91" i="5"/>
  <c r="R68" i="7"/>
  <c r="R37" i="7"/>
  <c r="R49" i="7" s="1"/>
  <c r="S34" i="7"/>
  <c r="T53" i="11"/>
  <c r="R278" i="13" s="1"/>
  <c r="T91" i="9"/>
  <c r="U16" i="9"/>
  <c r="Q277" i="13"/>
  <c r="S54" i="11"/>
  <c r="Q279" i="13" s="1"/>
  <c r="J122" i="11"/>
  <c r="H17" i="13" s="1"/>
  <c r="H16" i="13"/>
  <c r="J123" i="11"/>
  <c r="H18" i="13" s="1"/>
  <c r="R104" i="4"/>
  <c r="S78" i="4"/>
  <c r="T35" i="10"/>
  <c r="U30" i="10"/>
  <c r="P63" i="11"/>
  <c r="P95" i="7"/>
  <c r="P75" i="11" s="1"/>
  <c r="S24" i="11"/>
  <c r="Q195" i="13" s="1"/>
  <c r="S62" i="6"/>
  <c r="T90" i="8"/>
  <c r="T92" i="8" s="1"/>
  <c r="T70" i="11" s="1"/>
  <c r="R373" i="13" s="1"/>
  <c r="U89" i="8"/>
  <c r="R69" i="7"/>
  <c r="S35" i="7"/>
  <c r="R63" i="8"/>
  <c r="S29" i="8"/>
  <c r="Q103" i="5"/>
  <c r="T42" i="8"/>
  <c r="T76" i="8" s="1"/>
  <c r="T41" i="8"/>
  <c r="T75" i="8" s="1"/>
  <c r="U15" i="8"/>
  <c r="T43" i="8"/>
  <c r="T77" i="8" s="1"/>
  <c r="T40" i="8"/>
  <c r="T17" i="8"/>
  <c r="P105" i="5"/>
  <c r="P115" i="5" s="1"/>
  <c r="P117" i="5" s="1"/>
  <c r="Q65" i="9"/>
  <c r="Q82" i="9" s="1"/>
  <c r="S70" i="4"/>
  <c r="R73" i="4"/>
  <c r="R88" i="4" s="1"/>
  <c r="R96" i="4"/>
  <c r="Q71" i="7"/>
  <c r="Q83" i="7" s="1"/>
  <c r="Q85" i="7" s="1"/>
  <c r="R63" i="7"/>
  <c r="S29" i="7"/>
  <c r="U73" i="10"/>
  <c r="V70" i="10"/>
  <c r="R372" i="13"/>
  <c r="T58" i="10"/>
  <c r="T42" i="10"/>
  <c r="U26" i="10"/>
  <c r="R56" i="7"/>
  <c r="S22" i="7"/>
  <c r="R25" i="7"/>
  <c r="R47" i="7" s="1"/>
  <c r="R51" i="7" s="1"/>
  <c r="U90" i="7"/>
  <c r="U92" i="7" s="1"/>
  <c r="U69" i="11" s="1"/>
  <c r="V89" i="7"/>
  <c r="U91" i="7"/>
  <c r="L251" i="13"/>
  <c r="N101" i="11"/>
  <c r="R62" i="7"/>
  <c r="R65" i="7" s="1"/>
  <c r="R82" i="7" s="1"/>
  <c r="S28" i="7"/>
  <c r="R31" i="7"/>
  <c r="R48" i="7" s="1"/>
  <c r="R43" i="10"/>
  <c r="R104" i="6"/>
  <c r="S78" i="6"/>
  <c r="R56" i="8"/>
  <c r="S22" i="8"/>
  <c r="R25" i="8"/>
  <c r="R47" i="8" s="1"/>
  <c r="R97" i="6"/>
  <c r="S71" i="6"/>
  <c r="R69" i="9"/>
  <c r="S35" i="9"/>
  <c r="I135" i="11"/>
  <c r="G25" i="13"/>
  <c r="R98" i="6"/>
  <c r="S72" i="6"/>
  <c r="Q71" i="9"/>
  <c r="Q83" i="9" s="1"/>
  <c r="R64" i="8"/>
  <c r="S30" i="8"/>
  <c r="R89" i="6"/>
  <c r="R102" i="6"/>
  <c r="S76" i="6"/>
  <c r="R79" i="6"/>
  <c r="R70" i="7"/>
  <c r="S36" i="7"/>
  <c r="V89" i="9"/>
  <c r="R59" i="10"/>
  <c r="R79" i="10" s="1"/>
  <c r="Q92" i="11" s="1"/>
  <c r="Q96" i="11" s="1"/>
  <c r="R96" i="6"/>
  <c r="R99" i="6" s="1"/>
  <c r="R114" i="6" s="1"/>
  <c r="R88" i="6"/>
  <c r="S70" i="6"/>
  <c r="R73" i="6"/>
  <c r="Q59" i="8"/>
  <c r="Q81" i="8" s="1"/>
  <c r="Q85" i="8" s="1"/>
  <c r="R57" i="7"/>
  <c r="S23" i="7"/>
  <c r="S76" i="4"/>
  <c r="R79" i="4"/>
  <c r="R89" i="4" s="1"/>
  <c r="R102" i="4"/>
  <c r="S72" i="5"/>
  <c r="R98" i="5"/>
  <c r="M421" i="13"/>
  <c r="M424" i="13" s="1"/>
  <c r="O78" i="11"/>
  <c r="O102" i="11" s="1"/>
  <c r="M11" i="13" s="1"/>
  <c r="R57" i="8"/>
  <c r="S23" i="8"/>
  <c r="Q117" i="6"/>
  <c r="T92" i="9"/>
  <c r="T71" i="11" s="1"/>
  <c r="R374" i="13" s="1"/>
  <c r="T93" i="10"/>
  <c r="S93" i="11" s="1"/>
  <c r="U90" i="10"/>
  <c r="S85" i="5"/>
  <c r="S90" i="5" s="1"/>
  <c r="S59" i="11"/>
  <c r="Q285" i="13" s="1"/>
  <c r="P30" i="11"/>
  <c r="N202" i="13" s="1"/>
  <c r="P120" i="6"/>
  <c r="P36" i="11" s="1"/>
  <c r="N250" i="13" s="1"/>
  <c r="S27" i="10"/>
  <c r="T22" i="10"/>
  <c r="S38" i="10"/>
  <c r="S43" i="10" s="1"/>
  <c r="Q91" i="6"/>
  <c r="U51" i="10"/>
  <c r="V46" i="10"/>
  <c r="N66" i="11"/>
  <c r="L293" i="13" s="1"/>
  <c r="R64" i="9"/>
  <c r="S30" i="9"/>
  <c r="Q102" i="5"/>
  <c r="Q105" i="5" s="1"/>
  <c r="Q115" i="5" s="1"/>
  <c r="R64" i="7"/>
  <c r="S30" i="7"/>
  <c r="I121" i="11"/>
  <c r="I13" i="13"/>
  <c r="K134" i="11"/>
  <c r="K116" i="11"/>
  <c r="I117" i="13" s="1"/>
  <c r="S34" i="9"/>
  <c r="R37" i="9"/>
  <c r="R49" i="9" s="1"/>
  <c r="R68" i="9"/>
  <c r="M290" i="13"/>
  <c r="O66" i="11"/>
  <c r="M293" i="13" s="1"/>
  <c r="S77" i="5"/>
  <c r="R103" i="5"/>
  <c r="R62" i="9"/>
  <c r="R31" i="9"/>
  <c r="R48" i="9" s="1"/>
  <c r="S28" i="9"/>
  <c r="U24" i="10"/>
  <c r="T40" i="10"/>
  <c r="T56" i="10"/>
  <c r="R62" i="8"/>
  <c r="S28" i="8"/>
  <c r="R31" i="8"/>
  <c r="R48" i="8" s="1"/>
  <c r="T85" i="6"/>
  <c r="T90" i="6" s="1"/>
  <c r="T41" i="9"/>
  <c r="T75" i="9" s="1"/>
  <c r="T43" i="9"/>
  <c r="T77" i="9" s="1"/>
  <c r="T40" i="9"/>
  <c r="T17" i="9"/>
  <c r="T42" i="9"/>
  <c r="T76" i="9" s="1"/>
  <c r="U15" i="9"/>
  <c r="S22" i="11"/>
  <c r="S62" i="4"/>
  <c r="S123" i="10"/>
  <c r="S77" i="4"/>
  <c r="R103" i="4"/>
  <c r="U67" i="10"/>
  <c r="U76" i="10" s="1"/>
  <c r="V64" i="10"/>
  <c r="R58" i="7"/>
  <c r="S24" i="7"/>
  <c r="Q63" i="11" l="1"/>
  <c r="Q95" i="7"/>
  <c r="Q75" i="11" s="1"/>
  <c r="I118" i="7"/>
  <c r="I119" i="7" s="1"/>
  <c r="K135" i="11"/>
  <c r="I26" i="13" s="1"/>
  <c r="I25" i="13"/>
  <c r="T72" i="11"/>
  <c r="P29" i="11"/>
  <c r="N201" i="13" s="1"/>
  <c r="P120" i="5"/>
  <c r="P35" i="11" s="1"/>
  <c r="N249" i="13" s="1"/>
  <c r="U90" i="8"/>
  <c r="U92" i="8" s="1"/>
  <c r="U70" i="11" s="1"/>
  <c r="S373" i="13" s="1"/>
  <c r="V89" i="8"/>
  <c r="P194" i="13"/>
  <c r="R25" i="11"/>
  <c r="P196" i="13" s="1"/>
  <c r="S58" i="8"/>
  <c r="T24" i="8"/>
  <c r="N200" i="13"/>
  <c r="U59" i="4"/>
  <c r="U63" i="4" s="1"/>
  <c r="T27" i="10"/>
  <c r="U22" i="10"/>
  <c r="T38" i="10"/>
  <c r="T54" i="10"/>
  <c r="Q30" i="11"/>
  <c r="O202" i="13" s="1"/>
  <c r="Q120" i="6"/>
  <c r="Q36" i="11" s="1"/>
  <c r="O250" i="13" s="1"/>
  <c r="Q64" i="11"/>
  <c r="O291" i="13" s="1"/>
  <c r="Q95" i="8"/>
  <c r="Q76" i="11" s="1"/>
  <c r="O422" i="13" s="1"/>
  <c r="S89" i="6"/>
  <c r="S102" i="6"/>
  <c r="T76" i="6"/>
  <c r="S79" i="6"/>
  <c r="N103" i="11"/>
  <c r="L10" i="13"/>
  <c r="R375" i="13"/>
  <c r="T58" i="11"/>
  <c r="Q19" i="11"/>
  <c r="R99" i="5"/>
  <c r="R114" i="5" s="1"/>
  <c r="U52" i="11"/>
  <c r="U91" i="8"/>
  <c r="V16" i="8"/>
  <c r="K131" i="11"/>
  <c r="I23" i="13" s="1"/>
  <c r="S104" i="5"/>
  <c r="T78" i="5"/>
  <c r="H118" i="13"/>
  <c r="K117" i="11"/>
  <c r="T59" i="5"/>
  <c r="T63" i="5" s="1"/>
  <c r="R105" i="5"/>
  <c r="R115" i="5" s="1"/>
  <c r="S63" i="9"/>
  <c r="T29" i="9"/>
  <c r="S57" i="7"/>
  <c r="T23" i="7"/>
  <c r="T74" i="9"/>
  <c r="T78" i="9" s="1"/>
  <c r="T84" i="9" s="1"/>
  <c r="T44" i="9"/>
  <c r="T50" i="9" s="1"/>
  <c r="S69" i="9"/>
  <c r="T35" i="9"/>
  <c r="R65" i="9"/>
  <c r="R82" i="9" s="1"/>
  <c r="I122" i="11"/>
  <c r="G17" i="13" s="1"/>
  <c r="G16" i="13"/>
  <c r="S54" i="10"/>
  <c r="S59" i="10" s="1"/>
  <c r="S79" i="10" s="1"/>
  <c r="R92" i="11" s="1"/>
  <c r="R96" i="11" s="1"/>
  <c r="S57" i="8"/>
  <c r="T23" i="8"/>
  <c r="R105" i="6"/>
  <c r="R115" i="6" s="1"/>
  <c r="R117" i="6" s="1"/>
  <c r="S97" i="6"/>
  <c r="T71" i="6"/>
  <c r="V73" i="10"/>
  <c r="W70" i="10"/>
  <c r="T74" i="8"/>
  <c r="T78" i="8" s="1"/>
  <c r="T84" i="8" s="1"/>
  <c r="T44" i="8"/>
  <c r="T50" i="8" s="1"/>
  <c r="S18" i="11"/>
  <c r="Q166" i="13" s="1"/>
  <c r="S110" i="6"/>
  <c r="S108" i="6"/>
  <c r="S109" i="6"/>
  <c r="O167" i="13"/>
  <c r="K10" i="13"/>
  <c r="M103" i="11"/>
  <c r="V15" i="10"/>
  <c r="W10" i="10"/>
  <c r="T22" i="11"/>
  <c r="T62" i="4"/>
  <c r="S62" i="9"/>
  <c r="S31" i="9"/>
  <c r="S48" i="9" s="1"/>
  <c r="T28" i="9"/>
  <c r="T77" i="4"/>
  <c r="S103" i="4"/>
  <c r="S64" i="7"/>
  <c r="T30" i="7"/>
  <c r="S88" i="6"/>
  <c r="S91" i="6" s="1"/>
  <c r="S96" i="6"/>
  <c r="S99" i="6" s="1"/>
  <c r="S114" i="6" s="1"/>
  <c r="T70" i="6"/>
  <c r="S73" i="6"/>
  <c r="S23" i="11"/>
  <c r="Q194" i="13" s="1"/>
  <c r="S62" i="5"/>
  <c r="S73" i="5"/>
  <c r="S96" i="5"/>
  <c r="S88" i="5"/>
  <c r="S91" i="5" s="1"/>
  <c r="T70" i="5"/>
  <c r="R277" i="13"/>
  <c r="T54" i="11"/>
  <c r="R279" i="13" s="1"/>
  <c r="S69" i="8"/>
  <c r="T35" i="8"/>
  <c r="S89" i="5"/>
  <c r="T76" i="5"/>
  <c r="S79" i="5"/>
  <c r="S102" i="5"/>
  <c r="N248" i="13"/>
  <c r="P37" i="11"/>
  <c r="T77" i="5"/>
  <c r="S103" i="5"/>
  <c r="R91" i="6"/>
  <c r="S64" i="8"/>
  <c r="T30" i="8"/>
  <c r="R51" i="8"/>
  <c r="V90" i="7"/>
  <c r="W89" i="7"/>
  <c r="V91" i="7"/>
  <c r="S63" i="7"/>
  <c r="T29" i="7"/>
  <c r="U42" i="8"/>
  <c r="U76" i="8" s="1"/>
  <c r="U41" i="8"/>
  <c r="U75" i="8" s="1"/>
  <c r="V15" i="8"/>
  <c r="U43" i="8"/>
  <c r="U77" i="8" s="1"/>
  <c r="U40" i="8"/>
  <c r="U17" i="8"/>
  <c r="U53" i="11"/>
  <c r="S278" i="13" s="1"/>
  <c r="U91" i="9"/>
  <c r="V16" i="9"/>
  <c r="T36" i="9"/>
  <c r="S70" i="9"/>
  <c r="R111" i="6"/>
  <c r="R116" i="6" s="1"/>
  <c r="T24" i="11"/>
  <c r="R195" i="13" s="1"/>
  <c r="T62" i="6"/>
  <c r="S97" i="5"/>
  <c r="T71" i="5"/>
  <c r="Q85" i="9"/>
  <c r="T85" i="5"/>
  <c r="T90" i="5" s="1"/>
  <c r="G26" i="13"/>
  <c r="N421" i="13"/>
  <c r="N424" i="13" s="1"/>
  <c r="P78" i="11"/>
  <c r="P102" i="11" s="1"/>
  <c r="N11" i="13" s="1"/>
  <c r="S116" i="13"/>
  <c r="V115" i="11"/>
  <c r="J12" i="13"/>
  <c r="L106" i="11"/>
  <c r="S58" i="9"/>
  <c r="T24" i="9"/>
  <c r="V24" i="10"/>
  <c r="U40" i="10"/>
  <c r="U56" i="10"/>
  <c r="U24" i="11"/>
  <c r="S195" i="13" s="1"/>
  <c r="U62" i="6"/>
  <c r="U18" i="11" s="1"/>
  <c r="S166" i="13" s="1"/>
  <c r="S64" i="9"/>
  <c r="T30" i="9"/>
  <c r="R59" i="8"/>
  <c r="R81" i="8" s="1"/>
  <c r="I183" i="6"/>
  <c r="N290" i="13"/>
  <c r="P66" i="11"/>
  <c r="N293" i="13" s="1"/>
  <c r="S57" i="9"/>
  <c r="T23" i="9"/>
  <c r="Q284" i="13"/>
  <c r="S60" i="11"/>
  <c r="Q286" i="13" s="1"/>
  <c r="T72" i="4"/>
  <c r="S98" i="4"/>
  <c r="U85" i="4"/>
  <c r="U90" i="4" s="1"/>
  <c r="U85" i="6"/>
  <c r="U90" i="6" s="1"/>
  <c r="S62" i="8"/>
  <c r="T28" i="8"/>
  <c r="S31" i="8"/>
  <c r="S48" i="8" s="1"/>
  <c r="T72" i="5"/>
  <c r="S98" i="5"/>
  <c r="V90" i="9"/>
  <c r="W89" i="9"/>
  <c r="S104" i="6"/>
  <c r="T78" i="6"/>
  <c r="S56" i="7"/>
  <c r="S59" i="7" s="1"/>
  <c r="S81" i="7" s="1"/>
  <c r="T22" i="7"/>
  <c r="S25" i="7"/>
  <c r="S47" i="7" s="1"/>
  <c r="U35" i="10"/>
  <c r="V30" i="10"/>
  <c r="S68" i="7"/>
  <c r="T34" i="7"/>
  <c r="S37" i="7"/>
  <c r="S49" i="7" s="1"/>
  <c r="T39" i="10"/>
  <c r="T55" i="10"/>
  <c r="U23" i="10"/>
  <c r="U111" i="10"/>
  <c r="T94" i="11" s="1"/>
  <c r="V100" i="10"/>
  <c r="S70" i="8"/>
  <c r="T36" i="8"/>
  <c r="V32" i="6"/>
  <c r="V31" i="6"/>
  <c r="V28" i="6"/>
  <c r="W15" i="6"/>
  <c r="V26" i="6"/>
  <c r="V30" i="6"/>
  <c r="V22" i="6"/>
  <c r="V21" i="6"/>
  <c r="V23" i="6"/>
  <c r="V20" i="6"/>
  <c r="V27" i="6"/>
  <c r="V24" i="6"/>
  <c r="V19" i="6"/>
  <c r="V29" i="6"/>
  <c r="V34" i="6"/>
  <c r="V33" i="6"/>
  <c r="V25" i="6"/>
  <c r="V18" i="6"/>
  <c r="V82" i="6"/>
  <c r="V84" i="6"/>
  <c r="V83" i="6"/>
  <c r="H184" i="6"/>
  <c r="H185" i="6" s="1"/>
  <c r="S372" i="13"/>
  <c r="S16" i="11"/>
  <c r="S108" i="4"/>
  <c r="S109" i="4"/>
  <c r="S110" i="4"/>
  <c r="Q193" i="13"/>
  <c r="S25" i="11"/>
  <c r="Q196" i="13" s="1"/>
  <c r="R65" i="8"/>
  <c r="R82" i="8" s="1"/>
  <c r="R105" i="4"/>
  <c r="R115" i="4" s="1"/>
  <c r="U90" i="9"/>
  <c r="U92" i="9" s="1"/>
  <c r="U71" i="11" s="1"/>
  <c r="S374" i="13" s="1"/>
  <c r="S98" i="6"/>
  <c r="T72" i="6"/>
  <c r="R59" i="7"/>
  <c r="R81" i="7" s="1"/>
  <c r="R99" i="4"/>
  <c r="R114" i="4" s="1"/>
  <c r="S63" i="8"/>
  <c r="T29" i="8"/>
  <c r="Q28" i="11"/>
  <c r="Q120" i="4"/>
  <c r="Q34" i="11" s="1"/>
  <c r="S97" i="4"/>
  <c r="T71" i="4"/>
  <c r="M248" i="13"/>
  <c r="O37" i="11"/>
  <c r="U27" i="5"/>
  <c r="U24" i="5"/>
  <c r="U19" i="5"/>
  <c r="U29" i="5"/>
  <c r="U33" i="5"/>
  <c r="U25" i="5"/>
  <c r="U18" i="5"/>
  <c r="U32" i="5"/>
  <c r="U31" i="5"/>
  <c r="U28" i="5"/>
  <c r="U26" i="5"/>
  <c r="U30" i="5"/>
  <c r="U22" i="5"/>
  <c r="U21" i="5"/>
  <c r="U23" i="5"/>
  <c r="U20" i="5"/>
  <c r="V15" i="5"/>
  <c r="U82" i="5"/>
  <c r="U84" i="5"/>
  <c r="U83" i="5"/>
  <c r="U110" i="6"/>
  <c r="W64" i="10"/>
  <c r="V67" i="10"/>
  <c r="V76" i="10" s="1"/>
  <c r="I118" i="8"/>
  <c r="I119" i="8" s="1"/>
  <c r="U41" i="9"/>
  <c r="U75" i="9" s="1"/>
  <c r="U43" i="9"/>
  <c r="U77" i="9" s="1"/>
  <c r="U42" i="9"/>
  <c r="U76" i="9" s="1"/>
  <c r="U17" i="9"/>
  <c r="U40" i="9"/>
  <c r="V15" i="9"/>
  <c r="S37" i="9"/>
  <c r="S49" i="9" s="1"/>
  <c r="S68" i="9"/>
  <c r="S71" i="9" s="1"/>
  <c r="S83" i="9" s="1"/>
  <c r="T34" i="9"/>
  <c r="W46" i="10"/>
  <c r="V51" i="10"/>
  <c r="U42" i="10"/>
  <c r="U58" i="10" s="1"/>
  <c r="V26" i="10"/>
  <c r="R91" i="4"/>
  <c r="S104" i="4"/>
  <c r="T78" i="4"/>
  <c r="R71" i="7"/>
  <c r="R83" i="7" s="1"/>
  <c r="R17" i="11"/>
  <c r="R110" i="5"/>
  <c r="R108" i="5"/>
  <c r="R109" i="5"/>
  <c r="M200" i="13"/>
  <c r="O31" i="11"/>
  <c r="M203" i="13" s="1"/>
  <c r="S68" i="8"/>
  <c r="S37" i="8"/>
  <c r="S49" i="8" s="1"/>
  <c r="T34" i="8"/>
  <c r="T59" i="11"/>
  <c r="R285" i="13" s="1"/>
  <c r="J117" i="9"/>
  <c r="S62" i="7"/>
  <c r="T28" i="7"/>
  <c r="S31" i="7"/>
  <c r="S48" i="7" s="1"/>
  <c r="T123" i="10"/>
  <c r="S56" i="8"/>
  <c r="S59" i="8" s="1"/>
  <c r="S81" i="8" s="1"/>
  <c r="T22" i="8"/>
  <c r="S25" i="8"/>
  <c r="S47" i="8" s="1"/>
  <c r="S51" i="8" s="1"/>
  <c r="R71" i="9"/>
  <c r="R83" i="9" s="1"/>
  <c r="R85" i="9" s="1"/>
  <c r="S58" i="7"/>
  <c r="T24" i="7"/>
  <c r="K121" i="11"/>
  <c r="U93" i="10"/>
  <c r="T93" i="11" s="1"/>
  <c r="V90" i="10"/>
  <c r="S79" i="4"/>
  <c r="S89" i="4" s="1"/>
  <c r="S102" i="4"/>
  <c r="S105" i="4" s="1"/>
  <c r="S115" i="4" s="1"/>
  <c r="T76" i="4"/>
  <c r="S70" i="7"/>
  <c r="T36" i="7"/>
  <c r="T70" i="4"/>
  <c r="S73" i="4"/>
  <c r="S88" i="4" s="1"/>
  <c r="S96" i="4"/>
  <c r="S69" i="7"/>
  <c r="T35" i="7"/>
  <c r="V120" i="10"/>
  <c r="U95" i="11" s="1"/>
  <c r="W115" i="10"/>
  <c r="S103" i="6"/>
  <c r="T77" i="6"/>
  <c r="R71" i="8"/>
  <c r="R83" i="8" s="1"/>
  <c r="T57" i="10"/>
  <c r="U25" i="10"/>
  <c r="T41" i="10"/>
  <c r="V34" i="4"/>
  <c r="V33" i="4"/>
  <c r="V32" i="4"/>
  <c r="V31" i="4"/>
  <c r="V25" i="4"/>
  <c r="V18" i="4"/>
  <c r="V59" i="4" s="1"/>
  <c r="V63" i="4" s="1"/>
  <c r="V28" i="4"/>
  <c r="W15" i="4"/>
  <c r="V26" i="4"/>
  <c r="V30" i="4"/>
  <c r="V22" i="4"/>
  <c r="V21" i="4"/>
  <c r="V23" i="4"/>
  <c r="V20" i="4"/>
  <c r="V27" i="4"/>
  <c r="V24" i="4"/>
  <c r="V19" i="4"/>
  <c r="V29" i="4"/>
  <c r="V83" i="4"/>
  <c r="V82" i="4"/>
  <c r="V84" i="4"/>
  <c r="S56" i="9"/>
  <c r="S59" i="9" s="1"/>
  <c r="S81" i="9" s="1"/>
  <c r="S25" i="9"/>
  <c r="S47" i="9" s="1"/>
  <c r="T22" i="9"/>
  <c r="Q111" i="5"/>
  <c r="Q116" i="5" s="1"/>
  <c r="Q117" i="5" s="1"/>
  <c r="R65" i="11" l="1"/>
  <c r="P292" i="13" s="1"/>
  <c r="R95" i="9"/>
  <c r="R77" i="11" s="1"/>
  <c r="P423" i="13" s="1"/>
  <c r="Q29" i="11"/>
  <c r="O201" i="13" s="1"/>
  <c r="Q120" i="5"/>
  <c r="Q35" i="11" s="1"/>
  <c r="O249" i="13" s="1"/>
  <c r="H184" i="5"/>
  <c r="H185" i="5" s="1"/>
  <c r="M251" i="13"/>
  <c r="O101" i="11"/>
  <c r="T56" i="7"/>
  <c r="U22" i="7"/>
  <c r="T25" i="7"/>
  <c r="T47" i="7" s="1"/>
  <c r="Q65" i="11"/>
  <c r="O292" i="13" s="1"/>
  <c r="Q95" i="9"/>
  <c r="Q77" i="11" s="1"/>
  <c r="O423" i="13" s="1"/>
  <c r="I118" i="9"/>
  <c r="I119" i="9" s="1"/>
  <c r="U58" i="11"/>
  <c r="T64" i="8"/>
  <c r="U30" i="8"/>
  <c r="T69" i="8"/>
  <c r="U35" i="8"/>
  <c r="T96" i="6"/>
  <c r="T88" i="6"/>
  <c r="U70" i="6"/>
  <c r="T73" i="6"/>
  <c r="R193" i="13"/>
  <c r="W73" i="10"/>
  <c r="X70" i="10"/>
  <c r="I118" i="13"/>
  <c r="L117" i="11"/>
  <c r="R284" i="13"/>
  <c r="T60" i="11"/>
  <c r="R286" i="13" s="1"/>
  <c r="T59" i="10"/>
  <c r="T79" i="10" s="1"/>
  <c r="S92" i="11" s="1"/>
  <c r="S96" i="11" s="1"/>
  <c r="T102" i="4"/>
  <c r="U76" i="4"/>
  <c r="T79" i="4"/>
  <c r="T89" i="4" s="1"/>
  <c r="W100" i="10"/>
  <c r="V111" i="10"/>
  <c r="U94" i="11" s="1"/>
  <c r="U108" i="6"/>
  <c r="J13" i="13"/>
  <c r="L134" i="11"/>
  <c r="L116" i="11"/>
  <c r="J117" i="13" s="1"/>
  <c r="U71" i="5"/>
  <c r="T97" i="5"/>
  <c r="U74" i="8"/>
  <c r="U78" i="8" s="1"/>
  <c r="U84" i="8" s="1"/>
  <c r="U44" i="8"/>
  <c r="U50" i="8" s="1"/>
  <c r="W15" i="10"/>
  <c r="X10" i="10"/>
  <c r="U123" i="10"/>
  <c r="T43" i="10"/>
  <c r="V90" i="8"/>
  <c r="W89" i="8"/>
  <c r="T62" i="7"/>
  <c r="U28" i="7"/>
  <c r="T31" i="7"/>
  <c r="T48" i="7" s="1"/>
  <c r="V85" i="4"/>
  <c r="V90" i="4" s="1"/>
  <c r="W34" i="4"/>
  <c r="W33" i="4"/>
  <c r="W35" i="4"/>
  <c r="W32" i="4"/>
  <c r="W31" i="4"/>
  <c r="W28" i="4"/>
  <c r="X15" i="4"/>
  <c r="W26" i="4"/>
  <c r="W30" i="4"/>
  <c r="W22" i="4"/>
  <c r="W21" i="4"/>
  <c r="W23" i="4"/>
  <c r="W20" i="4"/>
  <c r="W27" i="4"/>
  <c r="W24" i="4"/>
  <c r="W19" i="4"/>
  <c r="W29" i="4"/>
  <c r="W25" i="4"/>
  <c r="W18" i="4"/>
  <c r="W82" i="4"/>
  <c r="W84" i="4"/>
  <c r="W83" i="4"/>
  <c r="T103" i="6"/>
  <c r="U77" i="6"/>
  <c r="X46" i="10"/>
  <c r="W51" i="10"/>
  <c r="X64" i="10"/>
  <c r="W67" i="10"/>
  <c r="W76" i="10" s="1"/>
  <c r="T97" i="4"/>
  <c r="U71" i="4"/>
  <c r="V85" i="6"/>
  <c r="V90" i="6" s="1"/>
  <c r="T104" i="6"/>
  <c r="U78" i="6"/>
  <c r="R85" i="8"/>
  <c r="T97" i="6"/>
  <c r="U71" i="6"/>
  <c r="T69" i="9"/>
  <c r="U35" i="9"/>
  <c r="U78" i="5"/>
  <c r="V22" i="10"/>
  <c r="U38" i="10"/>
  <c r="U54" i="10"/>
  <c r="U27" i="10"/>
  <c r="R111" i="5"/>
  <c r="R116" i="5" s="1"/>
  <c r="T68" i="9"/>
  <c r="T71" i="9" s="1"/>
  <c r="T83" i="9" s="1"/>
  <c r="T37" i="9"/>
  <c r="T49" i="9" s="1"/>
  <c r="U34" i="9"/>
  <c r="V59" i="6"/>
  <c r="V63" i="6" s="1"/>
  <c r="U55" i="10"/>
  <c r="U39" i="10"/>
  <c r="V23" i="10"/>
  <c r="T64" i="9"/>
  <c r="U30" i="9"/>
  <c r="T116" i="13"/>
  <c r="W115" i="11"/>
  <c r="T18" i="11"/>
  <c r="R166" i="13" s="1"/>
  <c r="T110" i="6"/>
  <c r="T108" i="6"/>
  <c r="T109" i="6"/>
  <c r="V42" i="8"/>
  <c r="V76" i="8" s="1"/>
  <c r="V41" i="8"/>
  <c r="V75" i="8" s="1"/>
  <c r="W15" i="8"/>
  <c r="V43" i="8"/>
  <c r="V77" i="8" s="1"/>
  <c r="V40" i="8"/>
  <c r="V17" i="8"/>
  <c r="T64" i="7"/>
  <c r="U30" i="7"/>
  <c r="K12" i="13"/>
  <c r="M106" i="11"/>
  <c r="L12" i="13"/>
  <c r="N106" i="11"/>
  <c r="T96" i="5"/>
  <c r="T99" i="5" s="1"/>
  <c r="T114" i="5" s="1"/>
  <c r="T88" i="5"/>
  <c r="T91" i="5" s="1"/>
  <c r="U70" i="5"/>
  <c r="T73" i="5"/>
  <c r="S65" i="7"/>
  <c r="S82" i="7" s="1"/>
  <c r="U59" i="5"/>
  <c r="U63" i="5" s="1"/>
  <c r="O200" i="13"/>
  <c r="Q31" i="11"/>
  <c r="O203" i="13" s="1"/>
  <c r="W84" i="6"/>
  <c r="W31" i="6"/>
  <c r="W28" i="6"/>
  <c r="X15" i="6"/>
  <c r="W26" i="6"/>
  <c r="W83" i="6"/>
  <c r="W30" i="6"/>
  <c r="W22" i="6"/>
  <c r="W21" i="6"/>
  <c r="W23" i="6"/>
  <c r="W20" i="6"/>
  <c r="W27" i="6"/>
  <c r="W24" i="6"/>
  <c r="W19" i="6"/>
  <c r="W82" i="6"/>
  <c r="W29" i="6"/>
  <c r="W34" i="6"/>
  <c r="W33" i="6"/>
  <c r="W25" i="6"/>
  <c r="W18" i="6"/>
  <c r="W35" i="6"/>
  <c r="W32" i="6"/>
  <c r="N251" i="13"/>
  <c r="P101" i="11"/>
  <c r="T57" i="8"/>
  <c r="U23" i="8"/>
  <c r="L130" i="11"/>
  <c r="T102" i="6"/>
  <c r="T105" i="6" s="1"/>
  <c r="T115" i="6" s="1"/>
  <c r="T89" i="6"/>
  <c r="U76" i="6"/>
  <c r="T79" i="6"/>
  <c r="O248" i="13"/>
  <c r="Q37" i="11"/>
  <c r="X89" i="9"/>
  <c r="T69" i="7"/>
  <c r="U35" i="7"/>
  <c r="I16" i="13"/>
  <c r="K122" i="11"/>
  <c r="I17" i="13" s="1"/>
  <c r="K123" i="11"/>
  <c r="I18" i="13" s="1"/>
  <c r="V41" i="9"/>
  <c r="V75" i="9" s="1"/>
  <c r="V43" i="9"/>
  <c r="V77" i="9" s="1"/>
  <c r="V40" i="9"/>
  <c r="V42" i="9"/>
  <c r="V76" i="9" s="1"/>
  <c r="V17" i="9"/>
  <c r="W15" i="9"/>
  <c r="U85" i="5"/>
  <c r="U90" i="5" s="1"/>
  <c r="T63" i="8"/>
  <c r="U29" i="8"/>
  <c r="U72" i="4"/>
  <c r="T98" i="4"/>
  <c r="T63" i="7"/>
  <c r="U29" i="7"/>
  <c r="S99" i="5"/>
  <c r="S114" i="5" s="1"/>
  <c r="U77" i="4"/>
  <c r="T103" i="4"/>
  <c r="T57" i="7"/>
  <c r="U23" i="7"/>
  <c r="V52" i="11"/>
  <c r="V91" i="8"/>
  <c r="W16" i="8"/>
  <c r="S105" i="6"/>
  <c r="S115" i="6" s="1"/>
  <c r="S117" i="6" s="1"/>
  <c r="U22" i="11"/>
  <c r="U62" i="4"/>
  <c r="I183" i="4"/>
  <c r="W120" i="10"/>
  <c r="V95" i="11" s="1"/>
  <c r="X115" i="10"/>
  <c r="P165" i="13"/>
  <c r="P167" i="13" s="1"/>
  <c r="R19" i="11"/>
  <c r="T58" i="7"/>
  <c r="U24" i="7"/>
  <c r="T104" i="4"/>
  <c r="U78" i="4"/>
  <c r="U44" i="9"/>
  <c r="U50" i="9" s="1"/>
  <c r="U74" i="9"/>
  <c r="U78" i="9" s="1"/>
  <c r="U84" i="9" s="1"/>
  <c r="V27" i="5"/>
  <c r="V24" i="5"/>
  <c r="V19" i="5"/>
  <c r="V29" i="5"/>
  <c r="V34" i="5"/>
  <c r="V33" i="5"/>
  <c r="V25" i="5"/>
  <c r="V18" i="5"/>
  <c r="V32" i="5"/>
  <c r="V31" i="5"/>
  <c r="V28" i="5"/>
  <c r="W15" i="5"/>
  <c r="V26" i="5"/>
  <c r="V30" i="5"/>
  <c r="V22" i="5"/>
  <c r="V21" i="5"/>
  <c r="V23" i="5"/>
  <c r="V20" i="5"/>
  <c r="V83" i="5"/>
  <c r="V82" i="5"/>
  <c r="V84" i="5"/>
  <c r="S111" i="4"/>
  <c r="S116" i="4" s="1"/>
  <c r="T68" i="7"/>
  <c r="U34" i="7"/>
  <c r="T37" i="7"/>
  <c r="T49" i="7" s="1"/>
  <c r="U72" i="5"/>
  <c r="T98" i="5"/>
  <c r="S105" i="5"/>
  <c r="S115" i="5" s="1"/>
  <c r="U28" i="9"/>
  <c r="T62" i="9"/>
  <c r="T65" i="9" s="1"/>
  <c r="T82" i="9" s="1"/>
  <c r="T31" i="9"/>
  <c r="T48" i="9" s="1"/>
  <c r="S111" i="6"/>
  <c r="S116" i="6" s="1"/>
  <c r="P31" i="11"/>
  <c r="N203" i="13" s="1"/>
  <c r="V22" i="11"/>
  <c r="V62" i="4"/>
  <c r="V16" i="11" s="1"/>
  <c r="S99" i="4"/>
  <c r="S114" i="4" s="1"/>
  <c r="U59" i="11"/>
  <c r="S285" i="13" s="1"/>
  <c r="R117" i="4"/>
  <c r="Q164" i="13"/>
  <c r="S19" i="11"/>
  <c r="S71" i="7"/>
  <c r="S83" i="7" s="1"/>
  <c r="S85" i="7" s="1"/>
  <c r="U36" i="9"/>
  <c r="T70" i="9"/>
  <c r="S17" i="11"/>
  <c r="Q165" i="13" s="1"/>
  <c r="S108" i="5"/>
  <c r="S110" i="5"/>
  <c r="S109" i="5"/>
  <c r="T63" i="9"/>
  <c r="U29" i="9"/>
  <c r="S277" i="13"/>
  <c r="U54" i="11"/>
  <c r="S279" i="13" s="1"/>
  <c r="V93" i="10"/>
  <c r="U93" i="11" s="1"/>
  <c r="W90" i="10"/>
  <c r="S91" i="4"/>
  <c r="T68" i="8"/>
  <c r="T71" i="8" s="1"/>
  <c r="T83" i="8" s="1"/>
  <c r="U34" i="8"/>
  <c r="T37" i="8"/>
  <c r="T49" i="8" s="1"/>
  <c r="R85" i="7"/>
  <c r="U72" i="11"/>
  <c r="U109" i="6"/>
  <c r="V35" i="10"/>
  <c r="W30" i="10"/>
  <c r="T62" i="8"/>
  <c r="T65" i="8" s="1"/>
  <c r="T82" i="8" s="1"/>
  <c r="U28" i="8"/>
  <c r="T31" i="8"/>
  <c r="T48" i="8" s="1"/>
  <c r="T57" i="9"/>
  <c r="U23" i="9"/>
  <c r="V53" i="11"/>
  <c r="T278" i="13" s="1"/>
  <c r="V91" i="9"/>
  <c r="V92" i="9" s="1"/>
  <c r="V71" i="11" s="1"/>
  <c r="T374" i="13" s="1"/>
  <c r="W16" i="9"/>
  <c r="W90" i="9" s="1"/>
  <c r="W90" i="7"/>
  <c r="X89" i="7"/>
  <c r="W91" i="7"/>
  <c r="T89" i="5"/>
  <c r="U76" i="5"/>
  <c r="T79" i="5"/>
  <c r="T102" i="5"/>
  <c r="S65" i="9"/>
  <c r="S82" i="9" s="1"/>
  <c r="S85" i="9" s="1"/>
  <c r="T58" i="8"/>
  <c r="U24" i="8"/>
  <c r="R30" i="11"/>
  <c r="P202" i="13" s="1"/>
  <c r="R120" i="6"/>
  <c r="R36" i="11" s="1"/>
  <c r="P250" i="13" s="1"/>
  <c r="T56" i="9"/>
  <c r="T25" i="9"/>
  <c r="T47" i="9" s="1"/>
  <c r="U22" i="9"/>
  <c r="U70" i="4"/>
  <c r="T73" i="4"/>
  <c r="T88" i="4" s="1"/>
  <c r="T91" i="4" s="1"/>
  <c r="T96" i="4"/>
  <c r="T99" i="4" s="1"/>
  <c r="T114" i="4" s="1"/>
  <c r="T98" i="6"/>
  <c r="U72" i="6"/>
  <c r="S375" i="13"/>
  <c r="T70" i="8"/>
  <c r="U36" i="8"/>
  <c r="S65" i="8"/>
  <c r="S82" i="8" s="1"/>
  <c r="S85" i="8" s="1"/>
  <c r="W24" i="10"/>
  <c r="V40" i="10"/>
  <c r="V56" i="10" s="1"/>
  <c r="V92" i="7"/>
  <c r="V69" i="11" s="1"/>
  <c r="I123" i="11"/>
  <c r="G18" i="13" s="1"/>
  <c r="R117" i="5"/>
  <c r="O421" i="13"/>
  <c r="O424" i="13" s="1"/>
  <c r="Q78" i="11"/>
  <c r="Q102" i="11" s="1"/>
  <c r="O11" i="13" s="1"/>
  <c r="U77" i="5"/>
  <c r="S51" i="9"/>
  <c r="U57" i="10"/>
  <c r="V25" i="10"/>
  <c r="U41" i="10"/>
  <c r="T70" i="7"/>
  <c r="U36" i="7"/>
  <c r="T56" i="8"/>
  <c r="U22" i="8"/>
  <c r="T25" i="8"/>
  <c r="T47" i="8" s="1"/>
  <c r="T51" i="8" s="1"/>
  <c r="S71" i="8"/>
  <c r="S83" i="8" s="1"/>
  <c r="V42" i="10"/>
  <c r="W26" i="10"/>
  <c r="V58" i="10"/>
  <c r="S51" i="7"/>
  <c r="J117" i="8"/>
  <c r="T58" i="9"/>
  <c r="U24" i="9"/>
  <c r="T16" i="11"/>
  <c r="T108" i="4"/>
  <c r="T110" i="4"/>
  <c r="T109" i="4"/>
  <c r="T23" i="11"/>
  <c r="R194" i="13" s="1"/>
  <c r="T62" i="5"/>
  <c r="T104" i="5" s="1"/>
  <c r="I183" i="5"/>
  <c r="O290" i="13"/>
  <c r="Q66" i="11"/>
  <c r="O293" i="13" s="1"/>
  <c r="S64" i="11" l="1"/>
  <c r="Q291" i="13" s="1"/>
  <c r="S95" i="8"/>
  <c r="S76" i="11" s="1"/>
  <c r="Q422" i="13" s="1"/>
  <c r="S65" i="11"/>
  <c r="Q292" i="13" s="1"/>
  <c r="S95" i="9"/>
  <c r="S77" i="11" s="1"/>
  <c r="Q423" i="13" s="1"/>
  <c r="S63" i="11"/>
  <c r="S95" i="7"/>
  <c r="S75" i="11" s="1"/>
  <c r="V77" i="5"/>
  <c r="U58" i="8"/>
  <c r="V24" i="8"/>
  <c r="U68" i="8"/>
  <c r="V34" i="8"/>
  <c r="U37" i="8"/>
  <c r="U49" i="8" s="1"/>
  <c r="T71" i="7"/>
  <c r="T83" i="7" s="1"/>
  <c r="S193" i="13"/>
  <c r="V78" i="5"/>
  <c r="T99" i="6"/>
  <c r="T114" i="6" s="1"/>
  <c r="T59" i="7"/>
  <c r="T81" i="7" s="1"/>
  <c r="U98" i="6"/>
  <c r="V72" i="6"/>
  <c r="U57" i="9"/>
  <c r="V23" i="9"/>
  <c r="T193" i="13"/>
  <c r="U104" i="4"/>
  <c r="V78" i="4"/>
  <c r="S30" i="11"/>
  <c r="Q202" i="13" s="1"/>
  <c r="S120" i="6"/>
  <c r="S36" i="11" s="1"/>
  <c r="Q250" i="13" s="1"/>
  <c r="V72" i="4"/>
  <c r="U98" i="4"/>
  <c r="V24" i="11"/>
  <c r="T195" i="13" s="1"/>
  <c r="V62" i="6"/>
  <c r="U111" i="6"/>
  <c r="U116" i="6" s="1"/>
  <c r="U69" i="8"/>
  <c r="V35" i="8"/>
  <c r="U56" i="8"/>
  <c r="U59" i="8" s="1"/>
  <c r="U81" i="8" s="1"/>
  <c r="V22" i="8"/>
  <c r="U25" i="8"/>
  <c r="U47" i="8" s="1"/>
  <c r="V36" i="9"/>
  <c r="U70" i="9"/>
  <c r="W52" i="11"/>
  <c r="W91" i="8"/>
  <c r="X16" i="8"/>
  <c r="U63" i="8"/>
  <c r="V29" i="8"/>
  <c r="L131" i="11"/>
  <c r="J23" i="13" s="1"/>
  <c r="M130" i="11"/>
  <c r="X36" i="6"/>
  <c r="X31" i="6"/>
  <c r="X28" i="6"/>
  <c r="Y15" i="6"/>
  <c r="X26" i="6"/>
  <c r="X30" i="6"/>
  <c r="X22" i="6"/>
  <c r="X21" i="6"/>
  <c r="X23" i="6"/>
  <c r="X20" i="6"/>
  <c r="X27" i="6"/>
  <c r="X24" i="6"/>
  <c r="X19" i="6"/>
  <c r="X29" i="6"/>
  <c r="X34" i="6"/>
  <c r="X33" i="6"/>
  <c r="X25" i="6"/>
  <c r="X18" i="6"/>
  <c r="X35" i="6"/>
  <c r="X32" i="6"/>
  <c r="X83" i="6"/>
  <c r="X82" i="6"/>
  <c r="X84" i="6"/>
  <c r="L13" i="13"/>
  <c r="N116" i="11"/>
  <c r="L117" i="13" s="1"/>
  <c r="N134" i="11"/>
  <c r="U68" i="9"/>
  <c r="V34" i="9"/>
  <c r="U37" i="9"/>
  <c r="U49" i="9" s="1"/>
  <c r="U69" i="9"/>
  <c r="V35" i="9"/>
  <c r="X67" i="10"/>
  <c r="Y64" i="10"/>
  <c r="X15" i="10"/>
  <c r="Y10" i="10"/>
  <c r="O103" i="11"/>
  <c r="M10" i="13"/>
  <c r="T111" i="4"/>
  <c r="T116" i="4" s="1"/>
  <c r="T59" i="8"/>
  <c r="T81" i="8" s="1"/>
  <c r="T85" i="8" s="1"/>
  <c r="R29" i="11"/>
  <c r="P201" i="13" s="1"/>
  <c r="R120" i="5"/>
  <c r="R35" i="11" s="1"/>
  <c r="P249" i="13" s="1"/>
  <c r="T105" i="5"/>
  <c r="T115" i="5" s="1"/>
  <c r="W93" i="10"/>
  <c r="V93" i="11" s="1"/>
  <c r="X90" i="10"/>
  <c r="V85" i="5"/>
  <c r="V90" i="5" s="1"/>
  <c r="V59" i="5"/>
  <c r="V63" i="5" s="1"/>
  <c r="U58" i="7"/>
  <c r="V24" i="7"/>
  <c r="U57" i="8"/>
  <c r="V23" i="8"/>
  <c r="W85" i="6"/>
  <c r="W90" i="6" s="1"/>
  <c r="T111" i="6"/>
  <c r="T116" i="6" s="1"/>
  <c r="T117" i="6" s="1"/>
  <c r="J118" i="13"/>
  <c r="M117" i="11"/>
  <c r="U64" i="8"/>
  <c r="V30" i="8"/>
  <c r="T372" i="13"/>
  <c r="Q167" i="13"/>
  <c r="U57" i="7"/>
  <c r="V23" i="7"/>
  <c r="N10" i="13"/>
  <c r="P103" i="11"/>
  <c r="U103" i="6"/>
  <c r="V77" i="6"/>
  <c r="X73" i="10"/>
  <c r="Y70" i="10"/>
  <c r="W111" i="10"/>
  <c r="V94" i="11" s="1"/>
  <c r="X100" i="10"/>
  <c r="U89" i="5"/>
  <c r="V76" i="5"/>
  <c r="U79" i="5"/>
  <c r="U56" i="9"/>
  <c r="U25" i="9"/>
  <c r="U47" i="9" s="1"/>
  <c r="U51" i="9" s="1"/>
  <c r="V22" i="9"/>
  <c r="X30" i="10"/>
  <c r="W35" i="10"/>
  <c r="R28" i="11"/>
  <c r="R120" i="4"/>
  <c r="R34" i="11" s="1"/>
  <c r="V28" i="9"/>
  <c r="U62" i="9"/>
  <c r="U31" i="9"/>
  <c r="U48" i="9" s="1"/>
  <c r="W41" i="9"/>
  <c r="W75" i="9" s="1"/>
  <c r="W42" i="9"/>
  <c r="W76" i="9" s="1"/>
  <c r="W17" i="9"/>
  <c r="W40" i="9"/>
  <c r="X15" i="9"/>
  <c r="W43" i="9"/>
  <c r="W77" i="9" s="1"/>
  <c r="Y89" i="9"/>
  <c r="U64" i="7"/>
  <c r="V30" i="7"/>
  <c r="U116" i="13"/>
  <c r="X115" i="11"/>
  <c r="V109" i="4"/>
  <c r="R64" i="11"/>
  <c r="P291" i="13" s="1"/>
  <c r="R95" i="8"/>
  <c r="R76" i="11" s="1"/>
  <c r="P422" i="13" s="1"/>
  <c r="V108" i="4"/>
  <c r="S284" i="13"/>
  <c r="U60" i="11"/>
  <c r="S286" i="13" s="1"/>
  <c r="W25" i="10"/>
  <c r="V41" i="10"/>
  <c r="V57" i="10" s="1"/>
  <c r="T51" i="9"/>
  <c r="U63" i="9"/>
  <c r="V29" i="9"/>
  <c r="S117" i="5"/>
  <c r="X120" i="10"/>
  <c r="W95" i="11" s="1"/>
  <c r="Y115" i="10"/>
  <c r="V59" i="11"/>
  <c r="T285" i="13" s="1"/>
  <c r="U104" i="6"/>
  <c r="V78" i="6"/>
  <c r="V71" i="5"/>
  <c r="U97" i="5"/>
  <c r="V123" i="10"/>
  <c r="T25" i="11"/>
  <c r="R196" i="13" s="1"/>
  <c r="Y46" i="10"/>
  <c r="X51" i="10"/>
  <c r="U58" i="9"/>
  <c r="V24" i="9"/>
  <c r="X24" i="10"/>
  <c r="W40" i="10"/>
  <c r="W56" i="10" s="1"/>
  <c r="T59" i="9"/>
  <c r="T81" i="9" s="1"/>
  <c r="T85" i="9" s="1"/>
  <c r="X90" i="7"/>
  <c r="Y89" i="7"/>
  <c r="X91" i="7"/>
  <c r="V77" i="4"/>
  <c r="U103" i="4"/>
  <c r="O251" i="13"/>
  <c r="Q101" i="11"/>
  <c r="U23" i="11"/>
  <c r="S194" i="13" s="1"/>
  <c r="U62" i="5"/>
  <c r="U102" i="5" s="1"/>
  <c r="V58" i="11"/>
  <c r="U64" i="9"/>
  <c r="V30" i="9"/>
  <c r="V28" i="7"/>
  <c r="U31" i="7"/>
  <c r="U48" i="7" s="1"/>
  <c r="U62" i="7"/>
  <c r="U65" i="7" s="1"/>
  <c r="U82" i="7" s="1"/>
  <c r="U70" i="7"/>
  <c r="V36" i="7"/>
  <c r="T277" i="13"/>
  <c r="V54" i="11"/>
  <c r="T279" i="13" s="1"/>
  <c r="K13" i="13"/>
  <c r="M134" i="11"/>
  <c r="M116" i="11"/>
  <c r="K117" i="13" s="1"/>
  <c r="M121" i="11"/>
  <c r="W92" i="7"/>
  <c r="W69" i="11" s="1"/>
  <c r="S117" i="4"/>
  <c r="V72" i="5"/>
  <c r="U98" i="5"/>
  <c r="V44" i="9"/>
  <c r="V50" i="9" s="1"/>
  <c r="V74" i="9"/>
  <c r="V78" i="9" s="1"/>
  <c r="V84" i="9" s="1"/>
  <c r="V74" i="8"/>
  <c r="V78" i="8" s="1"/>
  <c r="V84" i="8" s="1"/>
  <c r="V44" i="8"/>
  <c r="V50" i="8" s="1"/>
  <c r="U59" i="10"/>
  <c r="U79" i="10" s="1"/>
  <c r="T92" i="11" s="1"/>
  <c r="T96" i="11" s="1"/>
  <c r="W85" i="4"/>
  <c r="W90" i="4" s="1"/>
  <c r="T65" i="7"/>
  <c r="T82" i="7" s="1"/>
  <c r="J25" i="13"/>
  <c r="L135" i="11"/>
  <c r="V76" i="4"/>
  <c r="U79" i="4"/>
  <c r="U89" i="4" s="1"/>
  <c r="U102" i="4"/>
  <c r="R164" i="13"/>
  <c r="U62" i="8"/>
  <c r="V28" i="8"/>
  <c r="U31" i="8"/>
  <c r="U48" i="8" s="1"/>
  <c r="T17" i="11"/>
  <c r="R165" i="13" s="1"/>
  <c r="T109" i="5"/>
  <c r="T108" i="5"/>
  <c r="T110" i="5"/>
  <c r="W42" i="10"/>
  <c r="W58" i="10" s="1"/>
  <c r="X26" i="10"/>
  <c r="U70" i="8"/>
  <c r="V36" i="8"/>
  <c r="W53" i="11"/>
  <c r="U278" i="13" s="1"/>
  <c r="W91" i="9"/>
  <c r="W92" i="9" s="1"/>
  <c r="W71" i="11" s="1"/>
  <c r="U374" i="13" s="1"/>
  <c r="X16" i="9"/>
  <c r="X90" i="9" s="1"/>
  <c r="R63" i="11"/>
  <c r="R95" i="7"/>
  <c r="R75" i="11" s="1"/>
  <c r="T164" i="13"/>
  <c r="U63" i="7"/>
  <c r="V29" i="7"/>
  <c r="W59" i="6"/>
  <c r="W63" i="6" s="1"/>
  <c r="W23" i="10"/>
  <c r="V39" i="10"/>
  <c r="V55" i="10" s="1"/>
  <c r="U43" i="10"/>
  <c r="W59" i="4"/>
  <c r="W63" i="4" s="1"/>
  <c r="X34" i="4"/>
  <c r="X33" i="4"/>
  <c r="X35" i="4"/>
  <c r="X32" i="4"/>
  <c r="X36" i="4"/>
  <c r="X31" i="4"/>
  <c r="X28" i="4"/>
  <c r="Y15" i="4"/>
  <c r="X26" i="4"/>
  <c r="X30" i="4"/>
  <c r="X22" i="4"/>
  <c r="X21" i="4"/>
  <c r="X23" i="4"/>
  <c r="X20" i="4"/>
  <c r="X27" i="4"/>
  <c r="X24" i="4"/>
  <c r="X19" i="4"/>
  <c r="X29" i="4"/>
  <c r="X25" i="4"/>
  <c r="X18" i="4"/>
  <c r="X82" i="4"/>
  <c r="X84" i="4"/>
  <c r="X83" i="4"/>
  <c r="W90" i="8"/>
  <c r="W92" i="8" s="1"/>
  <c r="W70" i="11" s="1"/>
  <c r="U373" i="13" s="1"/>
  <c r="X89" i="8"/>
  <c r="L121" i="11"/>
  <c r="T105" i="4"/>
  <c r="T115" i="4" s="1"/>
  <c r="T117" i="4" s="1"/>
  <c r="U88" i="6"/>
  <c r="U96" i="6"/>
  <c r="V70" i="6"/>
  <c r="U73" i="6"/>
  <c r="T51" i="7"/>
  <c r="U69" i="7"/>
  <c r="V35" i="7"/>
  <c r="U97" i="6"/>
  <c r="V71" i="6"/>
  <c r="V70" i="4"/>
  <c r="U73" i="4"/>
  <c r="U88" i="4" s="1"/>
  <c r="U91" i="4" s="1"/>
  <c r="U96" i="4"/>
  <c r="U99" i="4" s="1"/>
  <c r="U114" i="4" s="1"/>
  <c r="T103" i="5"/>
  <c r="S111" i="5"/>
  <c r="S116" i="5" s="1"/>
  <c r="U68" i="7"/>
  <c r="V34" i="7"/>
  <c r="U37" i="7"/>
  <c r="U49" i="7" s="1"/>
  <c r="W29" i="5"/>
  <c r="W34" i="5"/>
  <c r="W33" i="5"/>
  <c r="W25" i="5"/>
  <c r="W18" i="5"/>
  <c r="W35" i="5"/>
  <c r="W32" i="5"/>
  <c r="W31" i="5"/>
  <c r="W28" i="5"/>
  <c r="X15" i="5"/>
  <c r="W26" i="5"/>
  <c r="W30" i="5"/>
  <c r="W22" i="5"/>
  <c r="W21" i="5"/>
  <c r="W23" i="5"/>
  <c r="W20" i="5"/>
  <c r="W27" i="5"/>
  <c r="W24" i="5"/>
  <c r="W19" i="5"/>
  <c r="W82" i="5"/>
  <c r="W84" i="5"/>
  <c r="W83" i="5"/>
  <c r="U16" i="11"/>
  <c r="U110" i="4"/>
  <c r="U108" i="4"/>
  <c r="U109" i="4"/>
  <c r="U102" i="6"/>
  <c r="U105" i="6" s="1"/>
  <c r="U115" i="6" s="1"/>
  <c r="U117" i="6" s="1"/>
  <c r="V76" i="6"/>
  <c r="U89" i="6"/>
  <c r="U79" i="6"/>
  <c r="U96" i="5"/>
  <c r="U99" i="5" s="1"/>
  <c r="U114" i="5" s="1"/>
  <c r="U88" i="5"/>
  <c r="U91" i="5" s="1"/>
  <c r="V70" i="5"/>
  <c r="U73" i="5"/>
  <c r="W42" i="8"/>
  <c r="W76" i="8" s="1"/>
  <c r="W43" i="8"/>
  <c r="W77" i="8" s="1"/>
  <c r="W41" i="8"/>
  <c r="W75" i="8" s="1"/>
  <c r="X15" i="8"/>
  <c r="W40" i="8"/>
  <c r="W17" i="8"/>
  <c r="V38" i="10"/>
  <c r="V43" i="10" s="1"/>
  <c r="V27" i="10"/>
  <c r="W22" i="10"/>
  <c r="U97" i="4"/>
  <c r="V71" i="4"/>
  <c r="V92" i="8"/>
  <c r="V70" i="11" s="1"/>
  <c r="T373" i="13" s="1"/>
  <c r="V110" i="4"/>
  <c r="T91" i="6"/>
  <c r="U56" i="7"/>
  <c r="U59" i="7" s="1"/>
  <c r="U81" i="7" s="1"/>
  <c r="V22" i="7"/>
  <c r="U25" i="7"/>
  <c r="U47" i="7" s="1"/>
  <c r="U51" i="7" s="1"/>
  <c r="T28" i="11" l="1"/>
  <c r="T120" i="4"/>
  <c r="T34" i="11" s="1"/>
  <c r="T30" i="11"/>
  <c r="R202" i="13" s="1"/>
  <c r="T120" i="6"/>
  <c r="T36" i="11" s="1"/>
  <c r="R250" i="13" s="1"/>
  <c r="I184" i="6"/>
  <c r="I185" i="6" s="1"/>
  <c r="U91" i="6"/>
  <c r="Y26" i="10"/>
  <c r="X42" i="10"/>
  <c r="X58" i="10" s="1"/>
  <c r="V70" i="7"/>
  <c r="W36" i="7"/>
  <c r="X40" i="10"/>
  <c r="X56" i="10"/>
  <c r="Y24" i="10"/>
  <c r="Z89" i="9"/>
  <c r="T375" i="13"/>
  <c r="V23" i="11"/>
  <c r="V62" i="5"/>
  <c r="U51" i="8"/>
  <c r="V58" i="8"/>
  <c r="W24" i="8"/>
  <c r="V54" i="10"/>
  <c r="V59" i="10" s="1"/>
  <c r="V79" i="10" s="1"/>
  <c r="U92" i="11" s="1"/>
  <c r="U96" i="11" s="1"/>
  <c r="W76" i="4"/>
  <c r="V79" i="4"/>
  <c r="V89" i="4" s="1"/>
  <c r="V102" i="4"/>
  <c r="V58" i="9"/>
  <c r="W24" i="9"/>
  <c r="P200" i="13"/>
  <c r="R31" i="11"/>
  <c r="P203" i="13" s="1"/>
  <c r="Y73" i="10"/>
  <c r="Z70" i="10"/>
  <c r="V64" i="8"/>
  <c r="W30" i="8"/>
  <c r="M12" i="13"/>
  <c r="O106" i="11"/>
  <c r="V56" i="8"/>
  <c r="W22" i="8"/>
  <c r="V25" i="8"/>
  <c r="V47" i="8" s="1"/>
  <c r="T85" i="7"/>
  <c r="W59" i="5"/>
  <c r="W63" i="5" s="1"/>
  <c r="W70" i="4"/>
  <c r="V73" i="4"/>
  <c r="V88" i="4" s="1"/>
  <c r="V96" i="4"/>
  <c r="J16" i="13"/>
  <c r="L122" i="11"/>
  <c r="J17" i="13" s="1"/>
  <c r="L123" i="11"/>
  <c r="J18" i="13" s="1"/>
  <c r="P421" i="13"/>
  <c r="P424" i="13" s="1"/>
  <c r="R78" i="11"/>
  <c r="R102" i="11" s="1"/>
  <c r="P11" i="13" s="1"/>
  <c r="J26" i="13"/>
  <c r="W72" i="5"/>
  <c r="V98" i="5"/>
  <c r="O10" i="13"/>
  <c r="Q103" i="11"/>
  <c r="Z10" i="10"/>
  <c r="Y15" i="10"/>
  <c r="N121" i="11"/>
  <c r="M131" i="11"/>
  <c r="K23" i="13" s="1"/>
  <c r="N130" i="11"/>
  <c r="W72" i="4"/>
  <c r="V98" i="4"/>
  <c r="U103" i="5"/>
  <c r="P290" i="13"/>
  <c r="R66" i="11"/>
  <c r="P293" i="13" s="1"/>
  <c r="W58" i="11"/>
  <c r="V102" i="6"/>
  <c r="W76" i="6"/>
  <c r="V89" i="6"/>
  <c r="V79" i="6"/>
  <c r="V97" i="6"/>
  <c r="W71" i="6"/>
  <c r="X90" i="8"/>
  <c r="Y89" i="8"/>
  <c r="T111" i="5"/>
  <c r="T116" i="5" s="1"/>
  <c r="S28" i="11"/>
  <c r="S120" i="4"/>
  <c r="S34" i="11" s="1"/>
  <c r="Y120" i="10"/>
  <c r="X95" i="11" s="1"/>
  <c r="Z115" i="10"/>
  <c r="V111" i="4"/>
  <c r="V116" i="4" s="1"/>
  <c r="X43" i="9"/>
  <c r="X77" i="9" s="1"/>
  <c r="X40" i="9"/>
  <c r="X42" i="9"/>
  <c r="X76" i="9" s="1"/>
  <c r="X17" i="9"/>
  <c r="X41" i="9"/>
  <c r="X75" i="9" s="1"/>
  <c r="Y15" i="9"/>
  <c r="Y30" i="10"/>
  <c r="X35" i="10"/>
  <c r="V103" i="6"/>
  <c r="W77" i="6"/>
  <c r="K118" i="13"/>
  <c r="N117" i="11"/>
  <c r="X93" i="10"/>
  <c r="W93" i="11" s="1"/>
  <c r="Y90" i="10"/>
  <c r="V69" i="8"/>
  <c r="W35" i="8"/>
  <c r="V104" i="5"/>
  <c r="W78" i="5"/>
  <c r="W77" i="5"/>
  <c r="V103" i="5"/>
  <c r="U104" i="5"/>
  <c r="U105" i="5" s="1"/>
  <c r="U115" i="5" s="1"/>
  <c r="U117" i="5" s="1"/>
  <c r="Q421" i="13"/>
  <c r="Q424" i="13" s="1"/>
  <c r="S78" i="11"/>
  <c r="S102" i="11" s="1"/>
  <c r="Q11" i="13" s="1"/>
  <c r="X85" i="6"/>
  <c r="X90" i="6" s="1"/>
  <c r="W77" i="4"/>
  <c r="V103" i="4"/>
  <c r="S29" i="11"/>
  <c r="Q201" i="13" s="1"/>
  <c r="S120" i="5"/>
  <c r="S35" i="11" s="1"/>
  <c r="Q249" i="13" s="1"/>
  <c r="W59" i="11"/>
  <c r="U285" i="13" s="1"/>
  <c r="T117" i="5"/>
  <c r="X76" i="10"/>
  <c r="V104" i="4"/>
  <c r="W78" i="4"/>
  <c r="Q290" i="13"/>
  <c r="S66" i="11"/>
  <c r="Q293" i="13" s="1"/>
  <c r="V56" i="7"/>
  <c r="V59" i="7" s="1"/>
  <c r="V81" i="7" s="1"/>
  <c r="W22" i="7"/>
  <c r="V25" i="7"/>
  <c r="V47" i="7" s="1"/>
  <c r="V25" i="9"/>
  <c r="V47" i="9" s="1"/>
  <c r="V56" i="9"/>
  <c r="W22" i="9"/>
  <c r="X53" i="11"/>
  <c r="V278" i="13" s="1"/>
  <c r="X91" i="9"/>
  <c r="X92" i="9" s="1"/>
  <c r="X71" i="11" s="1"/>
  <c r="V374" i="13" s="1"/>
  <c r="Y16" i="9"/>
  <c r="Y90" i="9" s="1"/>
  <c r="U111" i="4"/>
  <c r="U116" i="4" s="1"/>
  <c r="K16" i="13"/>
  <c r="M122" i="11"/>
  <c r="K17" i="13" s="1"/>
  <c r="V64" i="9"/>
  <c r="W30" i="9"/>
  <c r="V63" i="9"/>
  <c r="W29" i="9"/>
  <c r="U59" i="9"/>
  <c r="U81" i="9" s="1"/>
  <c r="N12" i="13"/>
  <c r="P106" i="11"/>
  <c r="V69" i="9"/>
  <c r="W35" i="9"/>
  <c r="X52" i="11"/>
  <c r="X91" i="8"/>
  <c r="Y16" i="8"/>
  <c r="U25" i="11"/>
  <c r="S196" i="13" s="1"/>
  <c r="U30" i="11"/>
  <c r="S202" i="13" s="1"/>
  <c r="U120" i="6"/>
  <c r="U36" i="11" s="1"/>
  <c r="S250" i="13" s="1"/>
  <c r="U372" i="13"/>
  <c r="U375" i="13" s="1"/>
  <c r="W72" i="11"/>
  <c r="X85" i="4"/>
  <c r="X90" i="4" s="1"/>
  <c r="W39" i="10"/>
  <c r="W55" i="10" s="1"/>
  <c r="X23" i="10"/>
  <c r="V62" i="8"/>
  <c r="V65" i="8" s="1"/>
  <c r="V82" i="8" s="1"/>
  <c r="W28" i="8"/>
  <c r="V31" i="8"/>
  <c r="V48" i="8" s="1"/>
  <c r="Y90" i="7"/>
  <c r="Z89" i="7"/>
  <c r="Y91" i="7"/>
  <c r="W123" i="10"/>
  <c r="V62" i="7"/>
  <c r="V31" i="7"/>
  <c r="V48" i="7" s="1"/>
  <c r="W28" i="7"/>
  <c r="V63" i="8"/>
  <c r="W29" i="8"/>
  <c r="S164" i="13"/>
  <c r="S167" i="13" s="1"/>
  <c r="V68" i="7"/>
  <c r="W34" i="7"/>
  <c r="V37" i="7"/>
  <c r="V49" i="7" s="1"/>
  <c r="X59" i="4"/>
  <c r="X63" i="4" s="1"/>
  <c r="Y34" i="4"/>
  <c r="Y33" i="4"/>
  <c r="Y35" i="4"/>
  <c r="Y32" i="4"/>
  <c r="Y36" i="4"/>
  <c r="Y31" i="4"/>
  <c r="Y37" i="4"/>
  <c r="Y28" i="4"/>
  <c r="Z15" i="4"/>
  <c r="Y26" i="4"/>
  <c r="Y30" i="4"/>
  <c r="Y22" i="4"/>
  <c r="Y21" i="4"/>
  <c r="Y23" i="4"/>
  <c r="Y20" i="4"/>
  <c r="Y27" i="4"/>
  <c r="Y24" i="4"/>
  <c r="Y19" i="4"/>
  <c r="Y29" i="4"/>
  <c r="Y25" i="4"/>
  <c r="Y18" i="4"/>
  <c r="Y82" i="4"/>
  <c r="Y84" i="4"/>
  <c r="Y83" i="4"/>
  <c r="U65" i="8"/>
  <c r="U82" i="8" s="1"/>
  <c r="U85" i="8" s="1"/>
  <c r="K25" i="13"/>
  <c r="M135" i="11"/>
  <c r="K26" i="13" s="1"/>
  <c r="X92" i="7"/>
  <c r="X69" i="11" s="1"/>
  <c r="W71" i="5"/>
  <c r="V97" i="5"/>
  <c r="V116" i="13"/>
  <c r="Y115" i="11"/>
  <c r="V57" i="7"/>
  <c r="W23" i="7"/>
  <c r="V57" i="8"/>
  <c r="W23" i="8"/>
  <c r="X59" i="6"/>
  <c r="X63" i="6" s="1"/>
  <c r="U277" i="13"/>
  <c r="W54" i="11"/>
  <c r="U279" i="13" s="1"/>
  <c r="V18" i="11"/>
  <c r="T166" i="13" s="1"/>
  <c r="V108" i="6"/>
  <c r="V111" i="6" s="1"/>
  <c r="V116" i="6" s="1"/>
  <c r="V110" i="6"/>
  <c r="V109" i="6"/>
  <c r="W22" i="11"/>
  <c r="W62" i="4"/>
  <c r="Y51" i="10"/>
  <c r="Z46" i="10"/>
  <c r="V97" i="4"/>
  <c r="W71" i="4"/>
  <c r="X34" i="5"/>
  <c r="X33" i="5"/>
  <c r="X25" i="5"/>
  <c r="X18" i="5"/>
  <c r="X35" i="5"/>
  <c r="X32" i="5"/>
  <c r="X36" i="5"/>
  <c r="X31" i="5"/>
  <c r="X28" i="5"/>
  <c r="Y15" i="5"/>
  <c r="X26" i="5"/>
  <c r="X30" i="5"/>
  <c r="X22" i="5"/>
  <c r="X21" i="5"/>
  <c r="X23" i="5"/>
  <c r="X20" i="5"/>
  <c r="X27" i="5"/>
  <c r="X24" i="5"/>
  <c r="X29" i="5"/>
  <c r="X19" i="5"/>
  <c r="X84" i="5"/>
  <c r="X83" i="5"/>
  <c r="X82" i="5"/>
  <c r="U71" i="7"/>
  <c r="U83" i="7" s="1"/>
  <c r="U85" i="7" s="1"/>
  <c r="W24" i="11"/>
  <c r="U195" i="13" s="1"/>
  <c r="W62" i="6"/>
  <c r="V70" i="8"/>
  <c r="W36" i="8"/>
  <c r="T19" i="11"/>
  <c r="T65" i="11"/>
  <c r="R292" i="13" s="1"/>
  <c r="T95" i="9"/>
  <c r="T77" i="11" s="1"/>
  <c r="R423" i="13" s="1"/>
  <c r="U65" i="9"/>
  <c r="U82" i="9" s="1"/>
  <c r="V89" i="5"/>
  <c r="W76" i="5"/>
  <c r="V79" i="5"/>
  <c r="V102" i="5"/>
  <c r="V105" i="5" s="1"/>
  <c r="V115" i="5" s="1"/>
  <c r="V68" i="9"/>
  <c r="V37" i="9"/>
  <c r="V49" i="9" s="1"/>
  <c r="W34" i="9"/>
  <c r="W23" i="9"/>
  <c r="V57" i="9"/>
  <c r="W74" i="8"/>
  <c r="W78" i="8" s="1"/>
  <c r="W84" i="8" s="1"/>
  <c r="W44" i="8"/>
  <c r="W50" i="8" s="1"/>
  <c r="W44" i="9"/>
  <c r="W50" i="9" s="1"/>
  <c r="W74" i="9"/>
  <c r="W78" i="9" s="1"/>
  <c r="W84" i="9" s="1"/>
  <c r="Y67" i="10"/>
  <c r="Y76" i="10" s="1"/>
  <c r="Z64" i="10"/>
  <c r="V96" i="5"/>
  <c r="V88" i="5"/>
  <c r="W70" i="5"/>
  <c r="V73" i="5"/>
  <c r="V88" i="6"/>
  <c r="V96" i="6"/>
  <c r="V99" i="6" s="1"/>
  <c r="V114" i="6" s="1"/>
  <c r="W70" i="6"/>
  <c r="V73" i="6"/>
  <c r="V63" i="7"/>
  <c r="W29" i="7"/>
  <c r="R167" i="13"/>
  <c r="T284" i="13"/>
  <c r="V60" i="11"/>
  <c r="T286" i="13" s="1"/>
  <c r="V104" i="6"/>
  <c r="W78" i="6"/>
  <c r="W41" i="10"/>
  <c r="W57" i="10" s="1"/>
  <c r="X25" i="10"/>
  <c r="V64" i="7"/>
  <c r="W30" i="7"/>
  <c r="W28" i="9"/>
  <c r="V62" i="9"/>
  <c r="V65" i="9" s="1"/>
  <c r="V82" i="9" s="1"/>
  <c r="V31" i="9"/>
  <c r="V48" i="9" s="1"/>
  <c r="V58" i="7"/>
  <c r="W24" i="7"/>
  <c r="T64" i="11"/>
  <c r="R291" i="13" s="1"/>
  <c r="T95" i="8"/>
  <c r="T76" i="11" s="1"/>
  <c r="R422" i="13" s="1"/>
  <c r="U71" i="9"/>
  <c r="U83" i="9" s="1"/>
  <c r="Y26" i="6"/>
  <c r="Y37" i="6"/>
  <c r="Y30" i="6"/>
  <c r="Y22" i="6"/>
  <c r="Y21" i="6"/>
  <c r="Y23" i="6"/>
  <c r="Y20" i="6"/>
  <c r="Y27" i="6"/>
  <c r="Y24" i="6"/>
  <c r="Y19" i="6"/>
  <c r="Y29" i="6"/>
  <c r="Y34" i="6"/>
  <c r="Y33" i="6"/>
  <c r="Y25" i="6"/>
  <c r="Y18" i="6"/>
  <c r="Y35" i="6"/>
  <c r="Y32" i="6"/>
  <c r="Y36" i="6"/>
  <c r="Y31" i="6"/>
  <c r="Y28" i="6"/>
  <c r="Z15" i="6"/>
  <c r="Y83" i="6"/>
  <c r="Y82" i="6"/>
  <c r="Y84" i="6"/>
  <c r="V68" i="8"/>
  <c r="V71" i="8" s="1"/>
  <c r="V83" i="8" s="1"/>
  <c r="W34" i="8"/>
  <c r="V37" i="8"/>
  <c r="V49" i="8" s="1"/>
  <c r="X43" i="8"/>
  <c r="X77" i="8" s="1"/>
  <c r="Y15" i="8"/>
  <c r="X40" i="8"/>
  <c r="X17" i="8"/>
  <c r="X42" i="8"/>
  <c r="X76" i="8" s="1"/>
  <c r="X41" i="8"/>
  <c r="X75" i="8" s="1"/>
  <c r="V69" i="7"/>
  <c r="W35" i="7"/>
  <c r="X22" i="10"/>
  <c r="W38" i="10"/>
  <c r="W43" i="10" s="1"/>
  <c r="W54" i="10"/>
  <c r="W27" i="10"/>
  <c r="W85" i="5"/>
  <c r="W90" i="5" s="1"/>
  <c r="U99" i="6"/>
  <c r="U114" i="6" s="1"/>
  <c r="U105" i="4"/>
  <c r="U115" i="4" s="1"/>
  <c r="U117" i="4" s="1"/>
  <c r="U17" i="11"/>
  <c r="S165" i="13" s="1"/>
  <c r="U110" i="5"/>
  <c r="U109" i="5"/>
  <c r="U108" i="5"/>
  <c r="U111" i="5" s="1"/>
  <c r="U116" i="5" s="1"/>
  <c r="P248" i="13"/>
  <c r="R37" i="11"/>
  <c r="Y100" i="10"/>
  <c r="X111" i="10"/>
  <c r="W94" i="11" s="1"/>
  <c r="V72" i="11"/>
  <c r="L25" i="13"/>
  <c r="N135" i="11"/>
  <c r="L26" i="13" s="1"/>
  <c r="W36" i="9"/>
  <c r="V70" i="9"/>
  <c r="V98" i="6"/>
  <c r="W72" i="6"/>
  <c r="U71" i="8"/>
  <c r="U83" i="8" s="1"/>
  <c r="U63" i="11" l="1"/>
  <c r="U95" i="7"/>
  <c r="U75" i="11" s="1"/>
  <c r="U64" i="11"/>
  <c r="S291" i="13" s="1"/>
  <c r="U95" i="8"/>
  <c r="U76" i="11" s="1"/>
  <c r="S422" i="13" s="1"/>
  <c r="J118" i="8"/>
  <c r="J119" i="8" s="1"/>
  <c r="U28" i="11"/>
  <c r="U120" i="4"/>
  <c r="U34" i="11" s="1"/>
  <c r="I184" i="4"/>
  <c r="I185" i="4" s="1"/>
  <c r="U29" i="11"/>
  <c r="S201" i="13" s="1"/>
  <c r="U120" i="5"/>
  <c r="U35" i="11" s="1"/>
  <c r="S249" i="13" s="1"/>
  <c r="I184" i="5"/>
  <c r="I185" i="5" s="1"/>
  <c r="Y92" i="9"/>
  <c r="Y71" i="11" s="1"/>
  <c r="W374" i="13" s="1"/>
  <c r="X74" i="8"/>
  <c r="X78" i="8" s="1"/>
  <c r="X84" i="8" s="1"/>
  <c r="X44" i="8"/>
  <c r="X50" i="8" s="1"/>
  <c r="W63" i="7"/>
  <c r="X29" i="7"/>
  <c r="Z67" i="10"/>
  <c r="AA64" i="10"/>
  <c r="W56" i="7"/>
  <c r="W59" i="7" s="1"/>
  <c r="W81" i="7" s="1"/>
  <c r="W85" i="7" s="1"/>
  <c r="X22" i="7"/>
  <c r="W25" i="7"/>
  <c r="W47" i="7" s="1"/>
  <c r="W69" i="8"/>
  <c r="X35" i="8"/>
  <c r="X92" i="8"/>
  <c r="X70" i="11" s="1"/>
  <c r="V373" i="13" s="1"/>
  <c r="V51" i="8"/>
  <c r="T194" i="13"/>
  <c r="V25" i="11"/>
  <c r="T196" i="13" s="1"/>
  <c r="Y43" i="8"/>
  <c r="Y77" i="8" s="1"/>
  <c r="Y40" i="8"/>
  <c r="Y17" i="8"/>
  <c r="Y42" i="8"/>
  <c r="Y76" i="8" s="1"/>
  <c r="Y41" i="8"/>
  <c r="Y75" i="8" s="1"/>
  <c r="Z15" i="8"/>
  <c r="W62" i="9"/>
  <c r="W31" i="9"/>
  <c r="W48" i="9" s="1"/>
  <c r="X28" i="9"/>
  <c r="X71" i="5"/>
  <c r="W97" i="5"/>
  <c r="W63" i="8"/>
  <c r="X29" i="8"/>
  <c r="X39" i="10"/>
  <c r="Y23" i="10"/>
  <c r="X55" i="10"/>
  <c r="V277" i="13"/>
  <c r="X54" i="11"/>
  <c r="V279" i="13" s="1"/>
  <c r="X59" i="11"/>
  <c r="V285" i="13" s="1"/>
  <c r="W97" i="6"/>
  <c r="X71" i="6"/>
  <c r="X72" i="4"/>
  <c r="W98" i="4"/>
  <c r="W56" i="8"/>
  <c r="X22" i="8"/>
  <c r="W25" i="8"/>
  <c r="W47" i="8" s="1"/>
  <c r="V105" i="4"/>
  <c r="V115" i="4" s="1"/>
  <c r="W68" i="8"/>
  <c r="X34" i="8"/>
  <c r="W37" i="8"/>
  <c r="W49" i="8" s="1"/>
  <c r="W64" i="7"/>
  <c r="X30" i="7"/>
  <c r="W89" i="5"/>
  <c r="X76" i="5"/>
  <c r="W79" i="5"/>
  <c r="X85" i="5"/>
  <c r="X90" i="5" s="1"/>
  <c r="W97" i="4"/>
  <c r="X71" i="4"/>
  <c r="V372" i="13"/>
  <c r="V375" i="13" s="1"/>
  <c r="X72" i="11"/>
  <c r="X35" i="9"/>
  <c r="W69" i="9"/>
  <c r="X77" i="4"/>
  <c r="W103" i="4"/>
  <c r="V59" i="8"/>
  <c r="V81" i="8" s="1"/>
  <c r="V85" i="8" s="1"/>
  <c r="Z90" i="9"/>
  <c r="AA89" i="9"/>
  <c r="Y59" i="6"/>
  <c r="Y63" i="6" s="1"/>
  <c r="W88" i="6"/>
  <c r="W91" i="6" s="1"/>
  <c r="W96" i="6"/>
  <c r="X70" i="6"/>
  <c r="W73" i="6"/>
  <c r="Y34" i="5"/>
  <c r="Y33" i="5"/>
  <c r="Y25" i="5"/>
  <c r="Y18" i="5"/>
  <c r="Y35" i="5"/>
  <c r="Y32" i="5"/>
  <c r="Y36" i="5"/>
  <c r="Y31" i="5"/>
  <c r="Y28" i="5"/>
  <c r="Z15" i="5"/>
  <c r="Y26" i="5"/>
  <c r="Y37" i="5"/>
  <c r="Y30" i="5"/>
  <c r="Y22" i="5"/>
  <c r="Y21" i="5"/>
  <c r="Y23" i="5"/>
  <c r="Y20" i="5"/>
  <c r="Y27" i="5"/>
  <c r="Y24" i="5"/>
  <c r="Y19" i="5"/>
  <c r="Y29" i="5"/>
  <c r="Y84" i="5"/>
  <c r="Y83" i="5"/>
  <c r="Y82" i="5"/>
  <c r="W62" i="7"/>
  <c r="W65" i="7" s="1"/>
  <c r="W82" i="7" s="1"/>
  <c r="X28" i="7"/>
  <c r="W31" i="7"/>
  <c r="W48" i="7" s="1"/>
  <c r="Z90" i="10"/>
  <c r="Y93" i="10"/>
  <c r="X93" i="11" s="1"/>
  <c r="X74" i="9"/>
  <c r="X78" i="9" s="1"/>
  <c r="X84" i="9" s="1"/>
  <c r="X44" i="9"/>
  <c r="X50" i="9" s="1"/>
  <c r="N131" i="11"/>
  <c r="L23" i="13" s="1"/>
  <c r="O130" i="11"/>
  <c r="M13" i="13"/>
  <c r="O134" i="11"/>
  <c r="O116" i="11"/>
  <c r="M117" i="13" s="1"/>
  <c r="O121" i="11"/>
  <c r="X76" i="4"/>
  <c r="W79" i="4"/>
  <c r="W89" i="4" s="1"/>
  <c r="W102" i="4"/>
  <c r="W105" i="4" s="1"/>
  <c r="W115" i="4" s="1"/>
  <c r="Y40" i="10"/>
  <c r="Y56" i="10"/>
  <c r="Z24" i="10"/>
  <c r="W59" i="10"/>
  <c r="W79" i="10" s="1"/>
  <c r="V92" i="11" s="1"/>
  <c r="V96" i="11" s="1"/>
  <c r="Y53" i="11"/>
  <c r="W278" i="13" s="1"/>
  <c r="Y91" i="9"/>
  <c r="Z16" i="9"/>
  <c r="W104" i="4"/>
  <c r="X78" i="4"/>
  <c r="V65" i="7"/>
  <c r="V82" i="7" s="1"/>
  <c r="V85" i="7" s="1"/>
  <c r="L118" i="13"/>
  <c r="O117" i="11"/>
  <c r="W89" i="6"/>
  <c r="W102" i="6"/>
  <c r="W79" i="6"/>
  <c r="X76" i="6"/>
  <c r="L16" i="13"/>
  <c r="N123" i="11"/>
  <c r="L18" i="13" s="1"/>
  <c r="N122" i="11"/>
  <c r="L17" i="13" s="1"/>
  <c r="W64" i="8"/>
  <c r="X30" i="8"/>
  <c r="P251" i="13"/>
  <c r="R101" i="11"/>
  <c r="X38" i="10"/>
  <c r="X43" i="10" s="1"/>
  <c r="X27" i="10"/>
  <c r="Y22" i="10"/>
  <c r="W57" i="8"/>
  <c r="X23" i="8"/>
  <c r="U85" i="9"/>
  <c r="AA115" i="10"/>
  <c r="Z120" i="10"/>
  <c r="Y95" i="11" s="1"/>
  <c r="V105" i="6"/>
  <c r="V115" i="6" s="1"/>
  <c r="V117" i="6" s="1"/>
  <c r="W58" i="8"/>
  <c r="X24" i="8"/>
  <c r="R248" i="13"/>
  <c r="T37" i="11"/>
  <c r="X24" i="11"/>
  <c r="V195" i="13" s="1"/>
  <c r="X62" i="6"/>
  <c r="W69" i="7"/>
  <c r="X35" i="7"/>
  <c r="Y85" i="6"/>
  <c r="Y90" i="6" s="1"/>
  <c r="W104" i="6"/>
  <c r="X78" i="6"/>
  <c r="W57" i="9"/>
  <c r="X23" i="9"/>
  <c r="W16" i="11"/>
  <c r="W109" i="4"/>
  <c r="W108" i="4"/>
  <c r="W111" i="4" s="1"/>
  <c r="W116" i="4" s="1"/>
  <c r="W110" i="4"/>
  <c r="X22" i="11"/>
  <c r="X62" i="4"/>
  <c r="W63" i="9"/>
  <c r="X29" i="9"/>
  <c r="X123" i="10"/>
  <c r="W103" i="6"/>
  <c r="X77" i="6"/>
  <c r="AA10" i="10"/>
  <c r="Z15" i="10"/>
  <c r="V99" i="4"/>
  <c r="V114" i="4" s="1"/>
  <c r="Z73" i="10"/>
  <c r="AA70" i="10"/>
  <c r="W70" i="7"/>
  <c r="X36" i="7"/>
  <c r="R200" i="13"/>
  <c r="T31" i="11"/>
  <c r="R203" i="13" s="1"/>
  <c r="X41" i="10"/>
  <c r="X57" i="10" s="1"/>
  <c r="Y25" i="10"/>
  <c r="Z51" i="10"/>
  <c r="AA46" i="10"/>
  <c r="N13" i="13"/>
  <c r="P116" i="11"/>
  <c r="N117" i="13" s="1"/>
  <c r="P134" i="11"/>
  <c r="W98" i="6"/>
  <c r="X72" i="6"/>
  <c r="W96" i="5"/>
  <c r="W99" i="5" s="1"/>
  <c r="W114" i="5" s="1"/>
  <c r="W88" i="5"/>
  <c r="W91" i="5" s="1"/>
  <c r="X70" i="5"/>
  <c r="W73" i="5"/>
  <c r="W70" i="8"/>
  <c r="X36" i="8"/>
  <c r="W57" i="7"/>
  <c r="X23" i="7"/>
  <c r="Z90" i="7"/>
  <c r="Z92" i="7" s="1"/>
  <c r="Z69" i="11" s="1"/>
  <c r="AA89" i="7"/>
  <c r="Z91" i="7"/>
  <c r="W56" i="9"/>
  <c r="X22" i="9"/>
  <c r="W25" i="9"/>
  <c r="W47" i="9" s="1"/>
  <c r="W51" i="9" s="1"/>
  <c r="T29" i="11"/>
  <c r="R201" i="13" s="1"/>
  <c r="T120" i="5"/>
  <c r="T35" i="11" s="1"/>
  <c r="R249" i="13" s="1"/>
  <c r="Q248" i="13"/>
  <c r="S37" i="11"/>
  <c r="U284" i="13"/>
  <c r="W60" i="11"/>
  <c r="U286" i="13" s="1"/>
  <c r="O12" i="13"/>
  <c r="Q106" i="11"/>
  <c r="V91" i="4"/>
  <c r="V91" i="6"/>
  <c r="Z37" i="6"/>
  <c r="Z30" i="6"/>
  <c r="Z22" i="6"/>
  <c r="Z21" i="6"/>
  <c r="Z23" i="6"/>
  <c r="Z20" i="6"/>
  <c r="Z27" i="6"/>
  <c r="Z24" i="6"/>
  <c r="Z19" i="6"/>
  <c r="Z38" i="6"/>
  <c r="Z29" i="6"/>
  <c r="Z34" i="6"/>
  <c r="Z33" i="6"/>
  <c r="Z25" i="6"/>
  <c r="Z18" i="6"/>
  <c r="Z35" i="6"/>
  <c r="Z32" i="6"/>
  <c r="Z36" i="6"/>
  <c r="Z31" i="6"/>
  <c r="Z28" i="6"/>
  <c r="AA15" i="6"/>
  <c r="Z26" i="6"/>
  <c r="Z83" i="6"/>
  <c r="Z82" i="6"/>
  <c r="Z84" i="6"/>
  <c r="W58" i="7"/>
  <c r="X24" i="7"/>
  <c r="V91" i="5"/>
  <c r="W68" i="9"/>
  <c r="X34" i="9"/>
  <c r="W37" i="9"/>
  <c r="W49" i="9" s="1"/>
  <c r="X59" i="5"/>
  <c r="X63" i="5" s="1"/>
  <c r="U193" i="13"/>
  <c r="W25" i="11"/>
  <c r="U196" i="13" s="1"/>
  <c r="Y85" i="4"/>
  <c r="Y90" i="4" s="1"/>
  <c r="W68" i="7"/>
  <c r="W71" i="7" s="1"/>
  <c r="W83" i="7" s="1"/>
  <c r="X34" i="7"/>
  <c r="W37" i="7"/>
  <c r="W49" i="7" s="1"/>
  <c r="Y92" i="7"/>
  <c r="Y69" i="11" s="1"/>
  <c r="W64" i="9"/>
  <c r="X30" i="9"/>
  <c r="V59" i="9"/>
  <c r="V81" i="9" s="1"/>
  <c r="X77" i="5"/>
  <c r="Q200" i="13"/>
  <c r="S31" i="11"/>
  <c r="Q203" i="13" s="1"/>
  <c r="W73" i="4"/>
  <c r="W88" i="4" s="1"/>
  <c r="W91" i="4" s="1"/>
  <c r="W96" i="4"/>
  <c r="X70" i="4"/>
  <c r="V17" i="11"/>
  <c r="V110" i="5"/>
  <c r="V109" i="5"/>
  <c r="V108" i="5"/>
  <c r="V99" i="5"/>
  <c r="V114" i="5" s="1"/>
  <c r="W18" i="11"/>
  <c r="U166" i="13" s="1"/>
  <c r="W108" i="6"/>
  <c r="W109" i="6"/>
  <c r="W110" i="6"/>
  <c r="W116" i="13"/>
  <c r="Z115" i="11"/>
  <c r="Y59" i="4"/>
  <c r="Y63" i="4" s="1"/>
  <c r="Z38" i="4"/>
  <c r="Z34" i="4"/>
  <c r="Z33" i="4"/>
  <c r="Z35" i="4"/>
  <c r="Z32" i="4"/>
  <c r="Z36" i="4"/>
  <c r="Z31" i="4"/>
  <c r="Z37" i="4"/>
  <c r="Z26" i="4"/>
  <c r="Z30" i="4"/>
  <c r="Z22" i="4"/>
  <c r="Z21" i="4"/>
  <c r="Z23" i="4"/>
  <c r="Z20" i="4"/>
  <c r="Z27" i="4"/>
  <c r="Z24" i="4"/>
  <c r="Z19" i="4"/>
  <c r="Z29" i="4"/>
  <c r="Z25" i="4"/>
  <c r="Z18" i="4"/>
  <c r="Z28" i="4"/>
  <c r="AA15" i="4"/>
  <c r="Z84" i="4"/>
  <c r="Z83" i="4"/>
  <c r="Z82" i="4"/>
  <c r="V71" i="7"/>
  <c r="V83" i="7" s="1"/>
  <c r="V51" i="9"/>
  <c r="X78" i="5"/>
  <c r="Z30" i="10"/>
  <c r="Y35" i="10"/>
  <c r="W23" i="11"/>
  <c r="U194" i="13" s="1"/>
  <c r="W62" i="5"/>
  <c r="Z26" i="10"/>
  <c r="Y42" i="10"/>
  <c r="Y58" i="10" s="1"/>
  <c r="Y111" i="10"/>
  <c r="X94" i="11" s="1"/>
  <c r="Z100" i="10"/>
  <c r="W70" i="9"/>
  <c r="X36" i="9"/>
  <c r="X58" i="11"/>
  <c r="V71" i="9"/>
  <c r="V83" i="9" s="1"/>
  <c r="U19" i="11"/>
  <c r="W62" i="8"/>
  <c r="W65" i="8" s="1"/>
  <c r="W82" i="8" s="1"/>
  <c r="W31" i="8"/>
  <c r="W48" i="8" s="1"/>
  <c r="X28" i="8"/>
  <c r="Y52" i="11"/>
  <c r="Y91" i="8"/>
  <c r="Z16" i="8"/>
  <c r="M123" i="11"/>
  <c r="K18" i="13" s="1"/>
  <c r="V51" i="7"/>
  <c r="Y43" i="9"/>
  <c r="Y77" i="9" s="1"/>
  <c r="Y40" i="9"/>
  <c r="Y42" i="9"/>
  <c r="Y76" i="9" s="1"/>
  <c r="Y41" i="9"/>
  <c r="Y75" i="9" s="1"/>
  <c r="Z15" i="9"/>
  <c r="Y17" i="9"/>
  <c r="K117" i="9" s="1"/>
  <c r="Z89" i="8"/>
  <c r="Y90" i="8"/>
  <c r="Y92" i="8" s="1"/>
  <c r="Y70" i="11" s="1"/>
  <c r="W373" i="13" s="1"/>
  <c r="W98" i="5"/>
  <c r="X72" i="5"/>
  <c r="T63" i="11"/>
  <c r="T95" i="7"/>
  <c r="T75" i="11" s="1"/>
  <c r="J118" i="7"/>
  <c r="J119" i="7" s="1"/>
  <c r="W58" i="9"/>
  <c r="X24" i="9"/>
  <c r="V63" i="11" l="1"/>
  <c r="V95" i="7"/>
  <c r="V75" i="11" s="1"/>
  <c r="Z43" i="9"/>
  <c r="Z77" i="9" s="1"/>
  <c r="Z40" i="9"/>
  <c r="Z42" i="9"/>
  <c r="Z76" i="9" s="1"/>
  <c r="Z41" i="9"/>
  <c r="Z75" i="9" s="1"/>
  <c r="AA15" i="9"/>
  <c r="Z17" i="9"/>
  <c r="W17" i="11"/>
  <c r="U165" i="13" s="1"/>
  <c r="W110" i="5"/>
  <c r="W109" i="5"/>
  <c r="W108" i="5"/>
  <c r="AA38" i="4"/>
  <c r="AA34" i="4"/>
  <c r="AA33" i="4"/>
  <c r="AA35" i="4"/>
  <c r="AA32" i="4"/>
  <c r="AA39" i="4"/>
  <c r="AA36" i="4"/>
  <c r="AA31" i="4"/>
  <c r="AA37" i="4"/>
  <c r="AA30" i="4"/>
  <c r="AA22" i="4"/>
  <c r="AA21" i="4"/>
  <c r="AA23" i="4"/>
  <c r="AA20" i="4"/>
  <c r="AA27" i="4"/>
  <c r="AA24" i="4"/>
  <c r="AA19" i="4"/>
  <c r="AA29" i="4"/>
  <c r="AA25" i="4"/>
  <c r="AA18" i="4"/>
  <c r="AA28" i="4"/>
  <c r="AB15" i="4"/>
  <c r="AA26" i="4"/>
  <c r="AA82" i="4"/>
  <c r="AA84" i="4"/>
  <c r="AA83" i="4"/>
  <c r="X96" i="4"/>
  <c r="Y70" i="4"/>
  <c r="X73" i="4"/>
  <c r="X88" i="4" s="1"/>
  <c r="X91" i="4" s="1"/>
  <c r="X68" i="7"/>
  <c r="Y34" i="7"/>
  <c r="X37" i="7"/>
  <c r="X49" i="7" s="1"/>
  <c r="AB10" i="10"/>
  <c r="AA15" i="10"/>
  <c r="X102" i="6"/>
  <c r="X89" i="6"/>
  <c r="Y76" i="6"/>
  <c r="X79" i="6"/>
  <c r="W65" i="9"/>
  <c r="W82" i="9" s="1"/>
  <c r="X69" i="8"/>
  <c r="Y35" i="8"/>
  <c r="W99" i="4"/>
  <c r="W114" i="4" s="1"/>
  <c r="W117" i="4" s="1"/>
  <c r="X56" i="9"/>
  <c r="X59" i="9" s="1"/>
  <c r="X81" i="9" s="1"/>
  <c r="Y22" i="9"/>
  <c r="X25" i="9"/>
  <c r="X47" i="9" s="1"/>
  <c r="X96" i="5"/>
  <c r="X88" i="5"/>
  <c r="Y70" i="5"/>
  <c r="X73" i="5"/>
  <c r="Y41" i="10"/>
  <c r="Y57" i="10" s="1"/>
  <c r="Z25" i="10"/>
  <c r="X103" i="6"/>
  <c r="Y77" i="6"/>
  <c r="Y38" i="10"/>
  <c r="Y43" i="10" s="1"/>
  <c r="Y54" i="10"/>
  <c r="Y27" i="10"/>
  <c r="Z22" i="10"/>
  <c r="Z40" i="10"/>
  <c r="Z56" i="10" s="1"/>
  <c r="AA24" i="10"/>
  <c r="Y24" i="11"/>
  <c r="W195" i="13" s="1"/>
  <c r="Y62" i="6"/>
  <c r="W51" i="8"/>
  <c r="Z40" i="8"/>
  <c r="Z43" i="8"/>
  <c r="Z77" i="8" s="1"/>
  <c r="Z17" i="8"/>
  <c r="Z42" i="8"/>
  <c r="Z76" i="8" s="1"/>
  <c r="Z41" i="8"/>
  <c r="Z75" i="8" s="1"/>
  <c r="AA15" i="8"/>
  <c r="Z35" i="10"/>
  <c r="AA30" i="10"/>
  <c r="X58" i="9"/>
  <c r="Y24" i="9"/>
  <c r="Z59" i="4"/>
  <c r="Z63" i="4" s="1"/>
  <c r="Z85" i="6"/>
  <c r="Z90" i="6" s="1"/>
  <c r="W59" i="9"/>
  <c r="W81" i="9" s="1"/>
  <c r="W85" i="9" s="1"/>
  <c r="U164" i="13"/>
  <c r="U167" i="13" s="1"/>
  <c r="W19" i="11"/>
  <c r="R251" i="13"/>
  <c r="T101" i="11"/>
  <c r="W105" i="6"/>
  <c r="W115" i="6" s="1"/>
  <c r="AB89" i="9"/>
  <c r="X56" i="8"/>
  <c r="Y22" i="8"/>
  <c r="X25" i="8"/>
  <c r="X47" i="8" s="1"/>
  <c r="Y39" i="10"/>
  <c r="Z23" i="10"/>
  <c r="Y55" i="10"/>
  <c r="W51" i="7"/>
  <c r="Y74" i="9"/>
  <c r="Y78" i="9" s="1"/>
  <c r="Y84" i="9" s="1"/>
  <c r="Y44" i="9"/>
  <c r="Y50" i="9" s="1"/>
  <c r="W111" i="6"/>
  <c r="W116" i="6" s="1"/>
  <c r="X57" i="9"/>
  <c r="Y23" i="9"/>
  <c r="X54" i="10"/>
  <c r="X59" i="10" s="1"/>
  <c r="X79" i="10" s="1"/>
  <c r="W92" i="11" s="1"/>
  <c r="W96" i="11" s="1"/>
  <c r="Z92" i="9"/>
  <c r="Z71" i="11" s="1"/>
  <c r="X374" i="13" s="1"/>
  <c r="W102" i="5"/>
  <c r="W105" i="5" s="1"/>
  <c r="W115" i="5" s="1"/>
  <c r="W59" i="8"/>
  <c r="W81" i="8" s="1"/>
  <c r="X56" i="7"/>
  <c r="Y22" i="7"/>
  <c r="X25" i="7"/>
  <c r="X47" i="7" s="1"/>
  <c r="W63" i="11"/>
  <c r="W95" i="7"/>
  <c r="W75" i="11" s="1"/>
  <c r="Y78" i="5"/>
  <c r="AA37" i="6"/>
  <c r="AA30" i="6"/>
  <c r="AA22" i="6"/>
  <c r="AA21" i="6"/>
  <c r="AA23" i="6"/>
  <c r="AA20" i="6"/>
  <c r="AA27" i="6"/>
  <c r="AA24" i="6"/>
  <c r="AA19" i="6"/>
  <c r="AA38" i="6"/>
  <c r="AA29" i="6"/>
  <c r="AA34" i="6"/>
  <c r="AA33" i="6"/>
  <c r="AA25" i="6"/>
  <c r="AA18" i="6"/>
  <c r="AA35" i="6"/>
  <c r="AA32" i="6"/>
  <c r="AA39" i="6"/>
  <c r="AA36" i="6"/>
  <c r="AA31" i="6"/>
  <c r="AA28" i="6"/>
  <c r="AB15" i="6"/>
  <c r="AA26" i="6"/>
  <c r="AA82" i="6"/>
  <c r="AA84" i="6"/>
  <c r="AA83" i="6"/>
  <c r="X372" i="13"/>
  <c r="X98" i="6"/>
  <c r="Y72" i="6"/>
  <c r="X63" i="9"/>
  <c r="Y29" i="9"/>
  <c r="X104" i="6"/>
  <c r="Y78" i="6"/>
  <c r="R103" i="11"/>
  <c r="P10" i="13"/>
  <c r="X89" i="5"/>
  <c r="Y76" i="5"/>
  <c r="X79" i="5"/>
  <c r="Y72" i="4"/>
  <c r="X98" i="4"/>
  <c r="Y44" i="8"/>
  <c r="Y50" i="8" s="1"/>
  <c r="Y74" i="8"/>
  <c r="Y78" i="8" s="1"/>
  <c r="Y84" i="8" s="1"/>
  <c r="S248" i="13"/>
  <c r="U37" i="11"/>
  <c r="P117" i="11"/>
  <c r="M118" i="13"/>
  <c r="X63" i="8"/>
  <c r="Y29" i="8"/>
  <c r="X70" i="9"/>
  <c r="Y36" i="9"/>
  <c r="Y77" i="5"/>
  <c r="X103" i="5"/>
  <c r="R290" i="13"/>
  <c r="T66" i="11"/>
  <c r="R293" i="13" s="1"/>
  <c r="W104" i="5"/>
  <c r="W103" i="5"/>
  <c r="X23" i="11"/>
  <c r="V194" i="13" s="1"/>
  <c r="X62" i="5"/>
  <c r="X102" i="5" s="1"/>
  <c r="X70" i="7"/>
  <c r="Y36" i="7"/>
  <c r="V30" i="11"/>
  <c r="T202" i="13" s="1"/>
  <c r="V120" i="6"/>
  <c r="V36" i="11" s="1"/>
  <c r="T250" i="13" s="1"/>
  <c r="Y76" i="4"/>
  <c r="X79" i="4"/>
  <c r="X89" i="4" s="1"/>
  <c r="X102" i="4"/>
  <c r="X62" i="7"/>
  <c r="Y28" i="7"/>
  <c r="X31" i="7"/>
  <c r="X48" i="7" s="1"/>
  <c r="Y77" i="4"/>
  <c r="X103" i="4"/>
  <c r="X97" i="6"/>
  <c r="Y71" i="6"/>
  <c r="AA67" i="10"/>
  <c r="AA76" i="10" s="1"/>
  <c r="AB64" i="10"/>
  <c r="S200" i="13"/>
  <c r="U31" i="11"/>
  <c r="S203" i="13" s="1"/>
  <c r="X58" i="8"/>
  <c r="Y24" i="8"/>
  <c r="X98" i="5"/>
  <c r="Y72" i="5"/>
  <c r="Z52" i="11"/>
  <c r="Z91" i="8"/>
  <c r="AA16" i="8"/>
  <c r="Z111" i="10"/>
  <c r="Y94" i="11" s="1"/>
  <c r="AA100" i="10"/>
  <c r="V85" i="9"/>
  <c r="X57" i="7"/>
  <c r="Y23" i="7"/>
  <c r="P121" i="11"/>
  <c r="X64" i="8"/>
  <c r="Y30" i="8"/>
  <c r="X104" i="4"/>
  <c r="Y78" i="4"/>
  <c r="M16" i="13"/>
  <c r="O122" i="11"/>
  <c r="M17" i="13" s="1"/>
  <c r="O123" i="11"/>
  <c r="M18" i="13" s="1"/>
  <c r="X64" i="7"/>
  <c r="Y30" i="7"/>
  <c r="Y71" i="5"/>
  <c r="X97" i="5"/>
  <c r="Z76" i="10"/>
  <c r="V284" i="13"/>
  <c r="X60" i="11"/>
  <c r="V286" i="13" s="1"/>
  <c r="V111" i="5"/>
  <c r="V116" i="5" s="1"/>
  <c r="V117" i="5" s="1"/>
  <c r="X64" i="9"/>
  <c r="Y30" i="9"/>
  <c r="X68" i="9"/>
  <c r="X71" i="9" s="1"/>
  <c r="X83" i="9" s="1"/>
  <c r="X37" i="9"/>
  <c r="X49" i="9" s="1"/>
  <c r="Y34" i="9"/>
  <c r="Q251" i="13"/>
  <c r="S101" i="11"/>
  <c r="N25" i="13"/>
  <c r="P135" i="11"/>
  <c r="N26" i="13" s="1"/>
  <c r="AB70" i="10"/>
  <c r="AA73" i="10"/>
  <c r="X16" i="11"/>
  <c r="X109" i="4"/>
  <c r="X108" i="4"/>
  <c r="X110" i="4"/>
  <c r="AB115" i="10"/>
  <c r="AA120" i="10"/>
  <c r="Z95" i="11" s="1"/>
  <c r="Y85" i="5"/>
  <c r="Y90" i="5" s="1"/>
  <c r="Y35" i="9"/>
  <c r="X69" i="9"/>
  <c r="X63" i="7"/>
  <c r="Y29" i="7"/>
  <c r="Z93" i="10"/>
  <c r="Y93" i="11" s="1"/>
  <c r="AA90" i="10"/>
  <c r="V64" i="11"/>
  <c r="T291" i="13" s="1"/>
  <c r="V95" i="8"/>
  <c r="V76" i="11" s="1"/>
  <c r="T422" i="13" s="1"/>
  <c r="W277" i="13"/>
  <c r="Y54" i="11"/>
  <c r="W279" i="13" s="1"/>
  <c r="Z85" i="4"/>
  <c r="Z90" i="4" s="1"/>
  <c r="W71" i="9"/>
  <c r="W83" i="9" s="1"/>
  <c r="X70" i="8"/>
  <c r="Y36" i="8"/>
  <c r="V193" i="13"/>
  <c r="X25" i="11"/>
  <c r="V196" i="13" s="1"/>
  <c r="X69" i="7"/>
  <c r="Y35" i="7"/>
  <c r="U65" i="11"/>
  <c r="S292" i="13" s="1"/>
  <c r="U95" i="9"/>
  <c r="U77" i="11" s="1"/>
  <c r="S423" i="13" s="1"/>
  <c r="J118" i="9"/>
  <c r="J119" i="9" s="1"/>
  <c r="Z53" i="11"/>
  <c r="X278" i="13" s="1"/>
  <c r="Z91" i="9"/>
  <c r="AA16" i="9"/>
  <c r="AA90" i="9" s="1"/>
  <c r="M25" i="13"/>
  <c r="O135" i="11"/>
  <c r="M26" i="13" s="1"/>
  <c r="Y123" i="10"/>
  <c r="O13" i="13"/>
  <c r="Q116" i="11"/>
  <c r="O117" i="13" s="1"/>
  <c r="Q134" i="11"/>
  <c r="Q121" i="11"/>
  <c r="Y58" i="11"/>
  <c r="K117" i="8"/>
  <c r="AA89" i="8"/>
  <c r="Z90" i="8"/>
  <c r="X62" i="8"/>
  <c r="Y28" i="8"/>
  <c r="X31" i="8"/>
  <c r="X48" i="8" s="1"/>
  <c r="AA26" i="10"/>
  <c r="Z42" i="10"/>
  <c r="Z58" i="10" s="1"/>
  <c r="Y22" i="11"/>
  <c r="Y62" i="4"/>
  <c r="J183" i="4"/>
  <c r="W372" i="13"/>
  <c r="W375" i="13" s="1"/>
  <c r="Y72" i="11"/>
  <c r="V117" i="4"/>
  <c r="X57" i="8"/>
  <c r="Y23" i="8"/>
  <c r="Z35" i="5"/>
  <c r="Z32" i="5"/>
  <c r="Z36" i="5"/>
  <c r="Z31" i="5"/>
  <c r="Z28" i="5"/>
  <c r="AA15" i="5"/>
  <c r="Z26" i="5"/>
  <c r="Z37" i="5"/>
  <c r="Z30" i="5"/>
  <c r="Z22" i="5"/>
  <c r="Z21" i="5"/>
  <c r="Z23" i="5"/>
  <c r="Z20" i="5"/>
  <c r="Z27" i="5"/>
  <c r="Z24" i="5"/>
  <c r="Z19" i="5"/>
  <c r="Z38" i="5"/>
  <c r="Z29" i="5"/>
  <c r="Z34" i="5"/>
  <c r="Z33" i="5"/>
  <c r="Z25" i="5"/>
  <c r="Z18" i="5"/>
  <c r="Z83" i="5"/>
  <c r="Z82" i="5"/>
  <c r="Z84" i="5"/>
  <c r="X88" i="6"/>
  <c r="X91" i="6" s="1"/>
  <c r="X96" i="6"/>
  <c r="X99" i="6" s="1"/>
  <c r="X114" i="6" s="1"/>
  <c r="Y70" i="6"/>
  <c r="X73" i="6"/>
  <c r="X68" i="8"/>
  <c r="X71" i="8" s="1"/>
  <c r="X83" i="8" s="1"/>
  <c r="Y34" i="8"/>
  <c r="X37" i="8"/>
  <c r="X49" i="8" s="1"/>
  <c r="X62" i="9"/>
  <c r="X31" i="9"/>
  <c r="X48" i="9" s="1"/>
  <c r="Y28" i="9"/>
  <c r="S421" i="13"/>
  <c r="U78" i="11"/>
  <c r="U102" i="11" s="1"/>
  <c r="S11" i="13" s="1"/>
  <c r="AA90" i="7"/>
  <c r="AA92" i="7" s="1"/>
  <c r="AA69" i="11" s="1"/>
  <c r="AB89" i="7"/>
  <c r="AA91" i="7"/>
  <c r="Y59" i="5"/>
  <c r="Y63" i="5" s="1"/>
  <c r="R421" i="13"/>
  <c r="R424" i="13" s="1"/>
  <c r="T78" i="11"/>
  <c r="T102" i="11" s="1"/>
  <c r="R11" i="13" s="1"/>
  <c r="Y59" i="11"/>
  <c r="W285" i="13" s="1"/>
  <c r="X116" i="13"/>
  <c r="AA115" i="11"/>
  <c r="T165" i="13"/>
  <c r="T167" i="13" s="1"/>
  <c r="V19" i="11"/>
  <c r="X58" i="7"/>
  <c r="Y24" i="7"/>
  <c r="Z59" i="6"/>
  <c r="Z63" i="6" s="1"/>
  <c r="J183" i="6"/>
  <c r="AA51" i="10"/>
  <c r="AB46" i="10"/>
  <c r="X18" i="11"/>
  <c r="V166" i="13" s="1"/>
  <c r="X109" i="6"/>
  <c r="X108" i="6"/>
  <c r="X110" i="6"/>
  <c r="O131" i="11"/>
  <c r="M23" i="13" s="1"/>
  <c r="P130" i="11"/>
  <c r="W99" i="6"/>
  <c r="W114" i="6" s="1"/>
  <c r="Y71" i="4"/>
  <c r="X97" i="4"/>
  <c r="W71" i="8"/>
  <c r="W83" i="8" s="1"/>
  <c r="S290" i="13"/>
  <c r="Z71" i="4" l="1"/>
  <c r="Y97" i="4"/>
  <c r="Y58" i="7"/>
  <c r="Z24" i="7"/>
  <c r="Y96" i="6"/>
  <c r="Y88" i="6"/>
  <c r="Z70" i="6"/>
  <c r="Y73" i="6"/>
  <c r="Y16" i="11"/>
  <c r="Y109" i="4"/>
  <c r="Y110" i="4"/>
  <c r="Y108" i="4"/>
  <c r="Q10" i="13"/>
  <c r="S103" i="11"/>
  <c r="Z71" i="5"/>
  <c r="Y97" i="5"/>
  <c r="Z76" i="4"/>
  <c r="Y79" i="4"/>
  <c r="Y89" i="4" s="1"/>
  <c r="Y102" i="4"/>
  <c r="Y56" i="7"/>
  <c r="Z22" i="7"/>
  <c r="Y25" i="7"/>
  <c r="Y47" i="7" s="1"/>
  <c r="Y51" i="7" s="1"/>
  <c r="X51" i="9"/>
  <c r="AB34" i="4"/>
  <c r="AB33" i="4"/>
  <c r="AB35" i="4"/>
  <c r="AB32" i="4"/>
  <c r="AB39" i="4"/>
  <c r="AB36" i="4"/>
  <c r="AB31" i="4"/>
  <c r="AB37" i="4"/>
  <c r="AB40" i="4"/>
  <c r="AB38" i="4"/>
  <c r="AB30" i="4"/>
  <c r="AB22" i="4"/>
  <c r="AB21" i="4"/>
  <c r="AB23" i="4"/>
  <c r="AB20" i="4"/>
  <c r="AB27" i="4"/>
  <c r="AB24" i="4"/>
  <c r="AB19" i="4"/>
  <c r="AB29" i="4"/>
  <c r="AB25" i="4"/>
  <c r="AB18" i="4"/>
  <c r="AB28" i="4"/>
  <c r="AC15" i="4"/>
  <c r="AB26" i="4"/>
  <c r="AB84" i="4"/>
  <c r="AB83" i="4"/>
  <c r="AB82" i="4"/>
  <c r="AB90" i="7"/>
  <c r="AC89" i="7"/>
  <c r="AB91" i="7"/>
  <c r="W193" i="13"/>
  <c r="W284" i="13"/>
  <c r="Y60" i="11"/>
  <c r="W286" i="13" s="1"/>
  <c r="Y64" i="7"/>
  <c r="Z30" i="7"/>
  <c r="V65" i="11"/>
  <c r="T292" i="13" s="1"/>
  <c r="V95" i="9"/>
  <c r="V77" i="11" s="1"/>
  <c r="T423" i="13" s="1"/>
  <c r="AB67" i="10"/>
  <c r="AC64" i="10"/>
  <c r="Y98" i="6"/>
  <c r="Z72" i="6"/>
  <c r="X59" i="7"/>
  <c r="X81" i="7" s="1"/>
  <c r="Z58" i="11"/>
  <c r="Y59" i="10"/>
  <c r="Y79" i="10" s="1"/>
  <c r="X92" i="11" s="1"/>
  <c r="X96" i="11" s="1"/>
  <c r="Y25" i="9"/>
  <c r="Y47" i="9" s="1"/>
  <c r="Y56" i="9"/>
  <c r="Z22" i="9"/>
  <c r="AC10" i="10"/>
  <c r="AB15" i="10"/>
  <c r="P131" i="11"/>
  <c r="N23" i="13" s="1"/>
  <c r="Q130" i="11"/>
  <c r="Y372" i="13"/>
  <c r="O16" i="13"/>
  <c r="Q122" i="11"/>
  <c r="O17" i="13" s="1"/>
  <c r="Y68" i="9"/>
  <c r="Z34" i="9"/>
  <c r="Y37" i="9"/>
  <c r="Y49" i="9" s="1"/>
  <c r="AA111" i="10"/>
  <c r="Z94" i="11" s="1"/>
  <c r="AB100" i="10"/>
  <c r="Z77" i="5"/>
  <c r="Z72" i="4"/>
  <c r="Y98" i="4"/>
  <c r="W85" i="8"/>
  <c r="AA23" i="10"/>
  <c r="Z39" i="10"/>
  <c r="Z55" i="10" s="1"/>
  <c r="W65" i="11"/>
  <c r="U292" i="13" s="1"/>
  <c r="W95" i="9"/>
  <c r="W77" i="11" s="1"/>
  <c r="U423" i="13" s="1"/>
  <c r="AA59" i="4"/>
  <c r="AA63" i="4" s="1"/>
  <c r="Z59" i="11"/>
  <c r="X285" i="13" s="1"/>
  <c r="O25" i="13"/>
  <c r="Q135" i="11"/>
  <c r="O26" i="13" s="1"/>
  <c r="AB120" i="10"/>
  <c r="AA95" i="11" s="1"/>
  <c r="AC115" i="10"/>
  <c r="Y97" i="6"/>
  <c r="Z71" i="6"/>
  <c r="Y70" i="9"/>
  <c r="Z36" i="9"/>
  <c r="Z44" i="8"/>
  <c r="Z50" i="8" s="1"/>
  <c r="Z74" i="8"/>
  <c r="Z78" i="8" s="1"/>
  <c r="Z84" i="8" s="1"/>
  <c r="Y103" i="6"/>
  <c r="Z77" i="6"/>
  <c r="Y68" i="7"/>
  <c r="Z34" i="7"/>
  <c r="Y37" i="7"/>
  <c r="Y49" i="7" s="1"/>
  <c r="AA43" i="9"/>
  <c r="AA77" i="9" s="1"/>
  <c r="AA40" i="9"/>
  <c r="AA41" i="9"/>
  <c r="AA75" i="9" s="1"/>
  <c r="AA42" i="9"/>
  <c r="AA76" i="9" s="1"/>
  <c r="AB15" i="9"/>
  <c r="AA17" i="9"/>
  <c r="Y116" i="13"/>
  <c r="AB115" i="11"/>
  <c r="S424" i="13"/>
  <c r="Z85" i="5"/>
  <c r="Z90" i="5" s="1"/>
  <c r="AB26" i="10"/>
  <c r="AA42" i="10"/>
  <c r="AA58" i="10" s="1"/>
  <c r="Y69" i="7"/>
  <c r="Z35" i="7"/>
  <c r="AA52" i="11"/>
  <c r="AA91" i="8"/>
  <c r="AB16" i="8"/>
  <c r="Y70" i="7"/>
  <c r="Z36" i="7"/>
  <c r="AA59" i="6"/>
  <c r="AA63" i="6" s="1"/>
  <c r="X51" i="8"/>
  <c r="W28" i="11"/>
  <c r="W120" i="4"/>
  <c r="W34" i="11" s="1"/>
  <c r="X71" i="7"/>
  <c r="X83" i="7" s="1"/>
  <c r="X111" i="6"/>
  <c r="X116" i="6" s="1"/>
  <c r="Z28" i="9"/>
  <c r="Y62" i="9"/>
  <c r="Y31" i="9"/>
  <c r="Y48" i="9" s="1"/>
  <c r="Y57" i="8"/>
  <c r="Z23" i="8"/>
  <c r="X111" i="4"/>
  <c r="X116" i="4" s="1"/>
  <c r="Y64" i="9"/>
  <c r="Z30" i="9"/>
  <c r="Y63" i="8"/>
  <c r="Z29" i="8"/>
  <c r="Y89" i="5"/>
  <c r="Z76" i="5"/>
  <c r="Y79" i="5"/>
  <c r="Y56" i="8"/>
  <c r="Z22" i="8"/>
  <c r="Y25" i="8"/>
  <c r="Y47" i="8" s="1"/>
  <c r="Z22" i="11"/>
  <c r="Z62" i="4"/>
  <c r="Y18" i="11"/>
  <c r="W166" i="13" s="1"/>
  <c r="Y108" i="6"/>
  <c r="Y109" i="6"/>
  <c r="Y110" i="6"/>
  <c r="AA25" i="10"/>
  <c r="Z41" i="10"/>
  <c r="Z57" i="10"/>
  <c r="Y69" i="8"/>
  <c r="Z35" i="8"/>
  <c r="AA93" i="10"/>
  <c r="Z93" i="11" s="1"/>
  <c r="AB90" i="10"/>
  <c r="Y104" i="4"/>
  <c r="Z78" i="4"/>
  <c r="X277" i="13"/>
  <c r="Z54" i="11"/>
  <c r="X279" i="13" s="1"/>
  <c r="Z77" i="4"/>
  <c r="Y103" i="4"/>
  <c r="X17" i="11"/>
  <c r="V165" i="13" s="1"/>
  <c r="X109" i="5"/>
  <c r="X110" i="5"/>
  <c r="X108" i="5"/>
  <c r="Y57" i="9"/>
  <c r="Z23" i="9"/>
  <c r="X59" i="8"/>
  <c r="X81" i="8" s="1"/>
  <c r="X85" i="8" s="1"/>
  <c r="Z24" i="9"/>
  <c r="Y58" i="9"/>
  <c r="Y96" i="4"/>
  <c r="Y99" i="4" s="1"/>
  <c r="Y114" i="4" s="1"/>
  <c r="Z70" i="4"/>
  <c r="Y73" i="4"/>
  <c r="Y88" i="4" s="1"/>
  <c r="Y91" i="4" s="1"/>
  <c r="Z74" i="9"/>
  <c r="Z78" i="9" s="1"/>
  <c r="Z84" i="9" s="1"/>
  <c r="Z44" i="9"/>
  <c r="Z50" i="9" s="1"/>
  <c r="X65" i="9"/>
  <c r="X82" i="9" s="1"/>
  <c r="X85" i="9" s="1"/>
  <c r="V28" i="11"/>
  <c r="V120" i="4"/>
  <c r="V34" i="11" s="1"/>
  <c r="Y62" i="8"/>
  <c r="Z28" i="8"/>
  <c r="Y31" i="8"/>
  <c r="Y48" i="8" s="1"/>
  <c r="V164" i="13"/>
  <c r="V167" i="13" s="1"/>
  <c r="X19" i="11"/>
  <c r="V29" i="11"/>
  <c r="T201" i="13" s="1"/>
  <c r="V120" i="5"/>
  <c r="V35" i="11" s="1"/>
  <c r="T249" i="13" s="1"/>
  <c r="Y98" i="5"/>
  <c r="Z72" i="5"/>
  <c r="AA85" i="6"/>
  <c r="AA90" i="6" s="1"/>
  <c r="Z78" i="5"/>
  <c r="AB90" i="9"/>
  <c r="AC89" i="9"/>
  <c r="X99" i="4"/>
  <c r="X114" i="4" s="1"/>
  <c r="U66" i="11"/>
  <c r="S293" i="13" s="1"/>
  <c r="AB51" i="10"/>
  <c r="AC46" i="10"/>
  <c r="X65" i="8"/>
  <c r="X82" i="8" s="1"/>
  <c r="Y70" i="8"/>
  <c r="Z36" i="8"/>
  <c r="Y63" i="7"/>
  <c r="Z29" i="7"/>
  <c r="Y64" i="8"/>
  <c r="Z30" i="8"/>
  <c r="Y62" i="7"/>
  <c r="Y65" i="7" s="1"/>
  <c r="Y82" i="7" s="1"/>
  <c r="Z28" i="7"/>
  <c r="Y31" i="7"/>
  <c r="Y48" i="7" s="1"/>
  <c r="N118" i="13"/>
  <c r="Q117" i="11"/>
  <c r="P12" i="13"/>
  <c r="R106" i="11"/>
  <c r="X104" i="5"/>
  <c r="X105" i="5" s="1"/>
  <c r="X115" i="5" s="1"/>
  <c r="AA35" i="10"/>
  <c r="AB30" i="10"/>
  <c r="AB24" i="10"/>
  <c r="AA40" i="10"/>
  <c r="AA56" i="10" s="1"/>
  <c r="T421" i="13"/>
  <c r="T424" i="13" s="1"/>
  <c r="V78" i="11"/>
  <c r="V102" i="11" s="1"/>
  <c r="T11" i="13" s="1"/>
  <c r="Y68" i="8"/>
  <c r="Y71" i="8" s="1"/>
  <c r="Y83" i="8" s="1"/>
  <c r="Z34" i="8"/>
  <c r="Y37" i="8"/>
  <c r="Y49" i="8" s="1"/>
  <c r="Z92" i="8"/>
  <c r="Z70" i="11" s="1"/>
  <c r="AB73" i="10"/>
  <c r="AC70" i="10"/>
  <c r="Y58" i="8"/>
  <c r="Z24" i="8"/>
  <c r="X65" i="7"/>
  <c r="X82" i="7" s="1"/>
  <c r="S251" i="13"/>
  <c r="U101" i="11"/>
  <c r="Y104" i="6"/>
  <c r="Z78" i="6"/>
  <c r="AB23" i="6"/>
  <c r="AB20" i="6"/>
  <c r="AB40" i="6"/>
  <c r="AB27" i="6"/>
  <c r="AB24" i="6"/>
  <c r="AB19" i="6"/>
  <c r="AB38" i="6"/>
  <c r="AB29" i="6"/>
  <c r="AB34" i="6"/>
  <c r="AB33" i="6"/>
  <c r="AB25" i="6"/>
  <c r="AB18" i="6"/>
  <c r="AB35" i="6"/>
  <c r="AB32" i="6"/>
  <c r="AB39" i="6"/>
  <c r="AB36" i="6"/>
  <c r="AB31" i="6"/>
  <c r="AB28" i="6"/>
  <c r="AC15" i="6"/>
  <c r="AB26" i="6"/>
  <c r="AB37" i="6"/>
  <c r="AB30" i="6"/>
  <c r="AB22" i="6"/>
  <c r="AB21" i="6"/>
  <c r="AB82" i="6"/>
  <c r="AB84" i="6"/>
  <c r="AB83" i="6"/>
  <c r="U421" i="13"/>
  <c r="W117" i="6"/>
  <c r="Y88" i="5"/>
  <c r="Y91" i="5" s="1"/>
  <c r="Z70" i="5"/>
  <c r="Y73" i="5"/>
  <c r="Y96" i="5"/>
  <c r="Y99" i="5" s="1"/>
  <c r="Y114" i="5" s="1"/>
  <c r="Y89" i="6"/>
  <c r="Z76" i="6"/>
  <c r="Y102" i="6"/>
  <c r="Y79" i="6"/>
  <c r="Z59" i="5"/>
  <c r="Z63" i="5" s="1"/>
  <c r="AA39" i="5"/>
  <c r="AA36" i="5"/>
  <c r="AA31" i="5"/>
  <c r="AA28" i="5"/>
  <c r="AB15" i="5"/>
  <c r="AA26" i="5"/>
  <c r="AA37" i="5"/>
  <c r="AA30" i="5"/>
  <c r="AA22" i="5"/>
  <c r="AA21" i="5"/>
  <c r="AA23" i="5"/>
  <c r="AA20" i="5"/>
  <c r="AA27" i="5"/>
  <c r="AA24" i="5"/>
  <c r="AA38" i="5"/>
  <c r="AA29" i="5"/>
  <c r="AA34" i="5"/>
  <c r="AA33" i="5"/>
  <c r="AA25" i="5"/>
  <c r="AA35" i="5"/>
  <c r="AA32" i="5"/>
  <c r="AA18" i="5"/>
  <c r="AA19" i="5"/>
  <c r="AA84" i="5"/>
  <c r="AA83" i="5"/>
  <c r="AA82" i="5"/>
  <c r="AB89" i="8"/>
  <c r="AA90" i="8"/>
  <c r="AA92" i="8" s="1"/>
  <c r="AA70" i="11" s="1"/>
  <c r="Y373" i="13" s="1"/>
  <c r="AA53" i="11"/>
  <c r="Y278" i="13" s="1"/>
  <c r="AA91" i="9"/>
  <c r="AA92" i="9" s="1"/>
  <c r="AA71" i="11" s="1"/>
  <c r="Y374" i="13" s="1"/>
  <c r="AB16" i="9"/>
  <c r="Z123" i="10"/>
  <c r="N16" i="13"/>
  <c r="P122" i="11"/>
  <c r="N17" i="13" s="1"/>
  <c r="X105" i="4"/>
  <c r="X115" i="4" s="1"/>
  <c r="U290" i="13"/>
  <c r="R10" i="13"/>
  <c r="T103" i="11"/>
  <c r="AA43" i="8"/>
  <c r="AA77" i="8" s="1"/>
  <c r="AA42" i="8"/>
  <c r="AA76" i="8" s="1"/>
  <c r="AA40" i="8"/>
  <c r="AA17" i="8"/>
  <c r="AA41" i="8"/>
  <c r="AA75" i="8" s="1"/>
  <c r="AB15" i="8"/>
  <c r="X91" i="5"/>
  <c r="AA85" i="4"/>
  <c r="AA90" i="4" s="1"/>
  <c r="W111" i="5"/>
  <c r="W116" i="5" s="1"/>
  <c r="W117" i="5" s="1"/>
  <c r="T290" i="13"/>
  <c r="V66" i="11"/>
  <c r="T293" i="13" s="1"/>
  <c r="Z24" i="11"/>
  <c r="X195" i="13" s="1"/>
  <c r="Z62" i="6"/>
  <c r="Y23" i="11"/>
  <c r="W194" i="13" s="1"/>
  <c r="Y62" i="5"/>
  <c r="Y103" i="5" s="1"/>
  <c r="J183" i="5"/>
  <c r="Z35" i="9"/>
  <c r="Y69" i="9"/>
  <c r="Y57" i="7"/>
  <c r="Z23" i="7"/>
  <c r="Y63" i="9"/>
  <c r="Z29" i="9"/>
  <c r="X51" i="7"/>
  <c r="Z38" i="10"/>
  <c r="Z43" i="10" s="1"/>
  <c r="Z54" i="10"/>
  <c r="Z27" i="10"/>
  <c r="AA22" i="10"/>
  <c r="X99" i="5"/>
  <c r="X114" i="5" s="1"/>
  <c r="X105" i="6"/>
  <c r="X115" i="6" s="1"/>
  <c r="X117" i="6" s="1"/>
  <c r="W29" i="11" l="1"/>
  <c r="U201" i="13" s="1"/>
  <c r="W120" i="5"/>
  <c r="W35" i="11" s="1"/>
  <c r="U249" i="13" s="1"/>
  <c r="X65" i="11"/>
  <c r="V292" i="13" s="1"/>
  <c r="X95" i="9"/>
  <c r="X77" i="11" s="1"/>
  <c r="V423" i="13" s="1"/>
  <c r="X30" i="11"/>
  <c r="V202" i="13" s="1"/>
  <c r="X120" i="6"/>
  <c r="X36" i="11" s="1"/>
  <c r="V250" i="13" s="1"/>
  <c r="AA35" i="9"/>
  <c r="Z69" i="9"/>
  <c r="AB90" i="8"/>
  <c r="AC89" i="8"/>
  <c r="Z62" i="7"/>
  <c r="AA28" i="7"/>
  <c r="Z31" i="7"/>
  <c r="Z48" i="7" s="1"/>
  <c r="X117" i="4"/>
  <c r="Z96" i="4"/>
  <c r="AA70" i="4"/>
  <c r="Z73" i="4"/>
  <c r="Z88" i="4" s="1"/>
  <c r="AB25" i="10"/>
  <c r="AA41" i="10"/>
  <c r="AA57" i="10"/>
  <c r="AC115" i="11"/>
  <c r="Z116" i="13"/>
  <c r="AC34" i="4"/>
  <c r="AC33" i="4"/>
  <c r="AC35" i="4"/>
  <c r="AC32" i="4"/>
  <c r="AC39" i="4"/>
  <c r="AC36" i="4"/>
  <c r="AC31" i="4"/>
  <c r="AC41" i="4"/>
  <c r="AC37" i="4"/>
  <c r="AC40" i="4"/>
  <c r="AC38" i="4"/>
  <c r="AC23" i="4"/>
  <c r="AC20" i="4"/>
  <c r="AC27" i="4"/>
  <c r="AC24" i="4"/>
  <c r="AC19" i="4"/>
  <c r="AC29" i="4"/>
  <c r="AC25" i="4"/>
  <c r="AC18" i="4"/>
  <c r="AC28" i="4"/>
  <c r="AD15" i="4"/>
  <c r="AC26" i="4"/>
  <c r="AC30" i="4"/>
  <c r="AC22" i="4"/>
  <c r="AC21" i="4"/>
  <c r="AC82" i="4"/>
  <c r="AC84" i="4"/>
  <c r="AC83" i="4"/>
  <c r="Z88" i="5"/>
  <c r="Z91" i="5" s="1"/>
  <c r="AA70" i="5"/>
  <c r="Z73" i="5"/>
  <c r="Z96" i="5"/>
  <c r="AD89" i="9"/>
  <c r="AA77" i="4"/>
  <c r="Z103" i="4"/>
  <c r="Y102" i="5"/>
  <c r="AB52" i="11"/>
  <c r="AB91" i="8"/>
  <c r="AC16" i="8"/>
  <c r="AA72" i="4"/>
  <c r="Z98" i="4"/>
  <c r="Z56" i="7"/>
  <c r="Z25" i="7"/>
  <c r="Z47" i="7" s="1"/>
  <c r="AA22" i="7"/>
  <c r="W164" i="13"/>
  <c r="AA38" i="10"/>
  <c r="AA54" i="10"/>
  <c r="AA27" i="10"/>
  <c r="AB22" i="10"/>
  <c r="AA85" i="5"/>
  <c r="AA90" i="5" s="1"/>
  <c r="AC40" i="6"/>
  <c r="AC27" i="6"/>
  <c r="AC24" i="6"/>
  <c r="AC19" i="6"/>
  <c r="AC38" i="6"/>
  <c r="AC29" i="6"/>
  <c r="AC34" i="6"/>
  <c r="AC33" i="6"/>
  <c r="AC25" i="6"/>
  <c r="AC18" i="6"/>
  <c r="AC35" i="6"/>
  <c r="AC32" i="6"/>
  <c r="AC39" i="6"/>
  <c r="AC36" i="6"/>
  <c r="AC31" i="6"/>
  <c r="AC28" i="6"/>
  <c r="AD15" i="6"/>
  <c r="AC41" i="6"/>
  <c r="AC26" i="6"/>
  <c r="AC37" i="6"/>
  <c r="AC30" i="6"/>
  <c r="AC22" i="6"/>
  <c r="AC21" i="6"/>
  <c r="AC23" i="6"/>
  <c r="AC20" i="6"/>
  <c r="AC83" i="6"/>
  <c r="AC82" i="6"/>
  <c r="AC84" i="6"/>
  <c r="Z58" i="8"/>
  <c r="AA24" i="8"/>
  <c r="AC24" i="10"/>
  <c r="AB40" i="10"/>
  <c r="AB56" i="10" s="1"/>
  <c r="Z64" i="8"/>
  <c r="AA30" i="8"/>
  <c r="Y65" i="9"/>
  <c r="Y82" i="9" s="1"/>
  <c r="AA59" i="11"/>
  <c r="Y285" i="13" s="1"/>
  <c r="AA72" i="11"/>
  <c r="X284" i="13"/>
  <c r="Z60" i="11"/>
  <c r="X286" i="13" s="1"/>
  <c r="AB59" i="4"/>
  <c r="AB63" i="4" s="1"/>
  <c r="Y59" i="7"/>
  <c r="Y81" i="7" s="1"/>
  <c r="Y17" i="11"/>
  <c r="W165" i="13" s="1"/>
  <c r="Y109" i="5"/>
  <c r="Y110" i="5"/>
  <c r="Y108" i="5"/>
  <c r="Y111" i="5" s="1"/>
  <c r="Y116" i="5" s="1"/>
  <c r="W30" i="11"/>
  <c r="U202" i="13" s="1"/>
  <c r="W120" i="6"/>
  <c r="W36" i="11" s="1"/>
  <c r="U250" i="13" s="1"/>
  <c r="AA78" i="5"/>
  <c r="Z62" i="8"/>
  <c r="AA28" i="8"/>
  <c r="Z31" i="8"/>
  <c r="Z48" i="8" s="1"/>
  <c r="Z58" i="9"/>
  <c r="AA24" i="9"/>
  <c r="Y111" i="6"/>
  <c r="Y116" i="6" s="1"/>
  <c r="AA76" i="5"/>
  <c r="Z79" i="5"/>
  <c r="Z89" i="5"/>
  <c r="Z62" i="9"/>
  <c r="Z31" i="9"/>
  <c r="Z48" i="9" s="1"/>
  <c r="AA28" i="9"/>
  <c r="Y277" i="13"/>
  <c r="AA54" i="11"/>
  <c r="Y279" i="13" s="1"/>
  <c r="AB42" i="9"/>
  <c r="AB76" i="9" s="1"/>
  <c r="AB41" i="9"/>
  <c r="AB75" i="9" s="1"/>
  <c r="AC15" i="9"/>
  <c r="AB40" i="9"/>
  <c r="AB43" i="9"/>
  <c r="AB77" i="9" s="1"/>
  <c r="AB17" i="9"/>
  <c r="AA77" i="5"/>
  <c r="Y375" i="13"/>
  <c r="X85" i="7"/>
  <c r="Y25" i="11"/>
  <c r="W196" i="13" s="1"/>
  <c r="Y105" i="4"/>
  <c r="Y115" i="4" s="1"/>
  <c r="Y117" i="4" s="1"/>
  <c r="Z96" i="6"/>
  <c r="AA70" i="6"/>
  <c r="Z73" i="6"/>
  <c r="Z88" i="6"/>
  <c r="Z91" i="6" s="1"/>
  <c r="Z59" i="10"/>
  <c r="Z79" i="10" s="1"/>
  <c r="Y92" i="11" s="1"/>
  <c r="Y96" i="11" s="1"/>
  <c r="AB43" i="8"/>
  <c r="AB77" i="8" s="1"/>
  <c r="AB17" i="8"/>
  <c r="AB42" i="8"/>
  <c r="AB76" i="8" s="1"/>
  <c r="AB41" i="8"/>
  <c r="AB75" i="8" s="1"/>
  <c r="AC15" i="8"/>
  <c r="AB40" i="8"/>
  <c r="P123" i="11"/>
  <c r="N18" i="13" s="1"/>
  <c r="AC73" i="10"/>
  <c r="AD70" i="10"/>
  <c r="AB35" i="10"/>
  <c r="AC30" i="10"/>
  <c r="Z63" i="7"/>
  <c r="AA29" i="7"/>
  <c r="Y104" i="5"/>
  <c r="Y65" i="8"/>
  <c r="Y82" i="8" s="1"/>
  <c r="X64" i="11"/>
  <c r="V291" i="13" s="1"/>
  <c r="X95" i="8"/>
  <c r="X76" i="11" s="1"/>
  <c r="V422" i="13" s="1"/>
  <c r="Z104" i="4"/>
  <c r="AA78" i="4"/>
  <c r="Z69" i="7"/>
  <c r="AA35" i="7"/>
  <c r="Z70" i="9"/>
  <c r="AA36" i="9"/>
  <c r="AA22" i="11"/>
  <c r="AA62" i="4"/>
  <c r="Q131" i="11"/>
  <c r="O23" i="13" s="1"/>
  <c r="R130" i="11"/>
  <c r="Z98" i="6"/>
  <c r="AA72" i="6"/>
  <c r="Y91" i="6"/>
  <c r="Z23" i="11"/>
  <c r="X194" i="13" s="1"/>
  <c r="Z62" i="5"/>
  <c r="T248" i="13"/>
  <c r="V37" i="11"/>
  <c r="Z57" i="9"/>
  <c r="AA23" i="9"/>
  <c r="Z63" i="8"/>
  <c r="AA29" i="8"/>
  <c r="AA123" i="10"/>
  <c r="AA76" i="4"/>
  <c r="Z79" i="4"/>
  <c r="Z89" i="4" s="1"/>
  <c r="Z102" i="4"/>
  <c r="Z105" i="4" s="1"/>
  <c r="Z115" i="4" s="1"/>
  <c r="Y99" i="6"/>
  <c r="Y114" i="6" s="1"/>
  <c r="Z18" i="11"/>
  <c r="X166" i="13" s="1"/>
  <c r="Z109" i="6"/>
  <c r="Z108" i="6"/>
  <c r="Z110" i="6"/>
  <c r="AA59" i="5"/>
  <c r="AA63" i="5" s="1"/>
  <c r="X373" i="13"/>
  <c r="X375" i="13" s="1"/>
  <c r="Z72" i="11"/>
  <c r="Z70" i="8"/>
  <c r="AA36" i="8"/>
  <c r="AB93" i="10"/>
  <c r="AA93" i="11" s="1"/>
  <c r="AC90" i="10"/>
  <c r="U248" i="13"/>
  <c r="W37" i="11"/>
  <c r="AA74" i="9"/>
  <c r="AA78" i="9" s="1"/>
  <c r="AA84" i="9" s="1"/>
  <c r="AA44" i="9"/>
  <c r="AA50" i="9" s="1"/>
  <c r="Z97" i="6"/>
  <c r="AA71" i="6"/>
  <c r="AB111" i="10"/>
  <c r="AA94" i="11" s="1"/>
  <c r="AC100" i="10"/>
  <c r="AC67" i="10"/>
  <c r="AC76" i="10" s="1"/>
  <c r="AD64" i="10"/>
  <c r="AC90" i="7"/>
  <c r="AC92" i="7" s="1"/>
  <c r="AC69" i="11" s="1"/>
  <c r="AD89" i="7"/>
  <c r="AC91" i="7"/>
  <c r="Z58" i="7"/>
  <c r="AA24" i="7"/>
  <c r="Z63" i="9"/>
  <c r="AA29" i="9"/>
  <c r="AA44" i="8"/>
  <c r="AA50" i="8" s="1"/>
  <c r="AA74" i="8"/>
  <c r="AA78" i="8" s="1"/>
  <c r="AA84" i="8" s="1"/>
  <c r="P13" i="13"/>
  <c r="R134" i="11"/>
  <c r="R116" i="11"/>
  <c r="P117" i="13" s="1"/>
  <c r="Z98" i="5"/>
  <c r="AA72" i="5"/>
  <c r="T200" i="13"/>
  <c r="V31" i="11"/>
  <c r="T203" i="13" s="1"/>
  <c r="Z16" i="11"/>
  <c r="Z108" i="4"/>
  <c r="Z110" i="4"/>
  <c r="Z109" i="4"/>
  <c r="AA30" i="9"/>
  <c r="Z64" i="9"/>
  <c r="U200" i="13"/>
  <c r="W31" i="11"/>
  <c r="U203" i="13" s="1"/>
  <c r="AB58" i="10"/>
  <c r="AB42" i="10"/>
  <c r="AC26" i="10"/>
  <c r="AC15" i="10"/>
  <c r="AD10" i="10"/>
  <c r="AB76" i="10"/>
  <c r="AB92" i="7"/>
  <c r="AB69" i="11" s="1"/>
  <c r="AA71" i="5"/>
  <c r="Z97" i="5"/>
  <c r="AB53" i="11"/>
  <c r="Z278" i="13" s="1"/>
  <c r="AB91" i="9"/>
  <c r="AB92" i="9" s="1"/>
  <c r="AB71" i="11" s="1"/>
  <c r="Z374" i="13" s="1"/>
  <c r="AC16" i="9"/>
  <c r="Y105" i="6"/>
  <c r="Y115" i="6" s="1"/>
  <c r="AB85" i="6"/>
  <c r="AB90" i="6" s="1"/>
  <c r="Z68" i="8"/>
  <c r="AA34" i="8"/>
  <c r="Z37" i="8"/>
  <c r="Z49" i="8" s="1"/>
  <c r="X111" i="5"/>
  <c r="X116" i="5" s="1"/>
  <c r="X117" i="5" s="1"/>
  <c r="Z69" i="8"/>
  <c r="AA35" i="8"/>
  <c r="X193" i="13"/>
  <c r="Z25" i="11"/>
  <c r="X196" i="13" s="1"/>
  <c r="AC120" i="10"/>
  <c r="AB95" i="11" s="1"/>
  <c r="AD115" i="10"/>
  <c r="AA22" i="9"/>
  <c r="Z25" i="9"/>
  <c r="Z47" i="9" s="1"/>
  <c r="Z56" i="9"/>
  <c r="Z59" i="9" s="1"/>
  <c r="Z81" i="9" s="1"/>
  <c r="AB85" i="4"/>
  <c r="AB90" i="4" s="1"/>
  <c r="Q12" i="13"/>
  <c r="S106" i="11"/>
  <c r="AA58" i="11"/>
  <c r="Z57" i="7"/>
  <c r="AA23" i="7"/>
  <c r="Z89" i="6"/>
  <c r="Z102" i="6"/>
  <c r="AA76" i="6"/>
  <c r="Z79" i="6"/>
  <c r="AB59" i="6"/>
  <c r="AB63" i="6" s="1"/>
  <c r="Z104" i="6"/>
  <c r="AA78" i="6"/>
  <c r="O118" i="13"/>
  <c r="AC51" i="10"/>
  <c r="AD46" i="10"/>
  <c r="Y51" i="8"/>
  <c r="AA24" i="11"/>
  <c r="Y195" i="13" s="1"/>
  <c r="AA62" i="6"/>
  <c r="Z68" i="7"/>
  <c r="AA34" i="7"/>
  <c r="Z37" i="7"/>
  <c r="Z49" i="7" s="1"/>
  <c r="Z68" i="9"/>
  <c r="Z71" i="9" s="1"/>
  <c r="Z83" i="9" s="1"/>
  <c r="Z37" i="9"/>
  <c r="Z49" i="9" s="1"/>
  <c r="AA34" i="9"/>
  <c r="Y59" i="9"/>
  <c r="Y81" i="9" s="1"/>
  <c r="Y85" i="9" s="1"/>
  <c r="AA71" i="4"/>
  <c r="Z97" i="4"/>
  <c r="R12" i="13"/>
  <c r="T106" i="11"/>
  <c r="Z56" i="8"/>
  <c r="AA22" i="8"/>
  <c r="Z25" i="8"/>
  <c r="Z47" i="8" s="1"/>
  <c r="Z51" i="8" s="1"/>
  <c r="Z57" i="8"/>
  <c r="AA23" i="8"/>
  <c r="Y71" i="7"/>
  <c r="Y83" i="7" s="1"/>
  <c r="AB23" i="10"/>
  <c r="AA39" i="10"/>
  <c r="AA55" i="10"/>
  <c r="Y71" i="9"/>
  <c r="Y83" i="9" s="1"/>
  <c r="Y51" i="9"/>
  <c r="Y111" i="4"/>
  <c r="Y116" i="4" s="1"/>
  <c r="AB39" i="5"/>
  <c r="AB36" i="5"/>
  <c r="AB31" i="5"/>
  <c r="AB28" i="5"/>
  <c r="AC15" i="5"/>
  <c r="AB26" i="5"/>
  <c r="AB37" i="5"/>
  <c r="AB30" i="5"/>
  <c r="AB22" i="5"/>
  <c r="AB21" i="5"/>
  <c r="AB23" i="5"/>
  <c r="AB20" i="5"/>
  <c r="AB40" i="5"/>
  <c r="AB27" i="5"/>
  <c r="AB24" i="5"/>
  <c r="AB19" i="5"/>
  <c r="AB38" i="5"/>
  <c r="AB29" i="5"/>
  <c r="AB34" i="5"/>
  <c r="AB33" i="5"/>
  <c r="AB25" i="5"/>
  <c r="AB18" i="5"/>
  <c r="AB35" i="5"/>
  <c r="AB32" i="5"/>
  <c r="AB84" i="5"/>
  <c r="AB83" i="5"/>
  <c r="AB82" i="5"/>
  <c r="S10" i="13"/>
  <c r="U103" i="11"/>
  <c r="Y59" i="8"/>
  <c r="Y81" i="8" s="1"/>
  <c r="Y85" i="8" s="1"/>
  <c r="K118" i="8" s="1"/>
  <c r="K119" i="8" s="1"/>
  <c r="Z70" i="7"/>
  <c r="AA36" i="7"/>
  <c r="Z103" i="6"/>
  <c r="AA77" i="6"/>
  <c r="W64" i="11"/>
  <c r="W95" i="8"/>
  <c r="W76" i="11" s="1"/>
  <c r="Q123" i="11"/>
  <c r="O18" i="13" s="1"/>
  <c r="Z64" i="7"/>
  <c r="AA30" i="7"/>
  <c r="X29" i="11" l="1"/>
  <c r="V201" i="13" s="1"/>
  <c r="X120" i="5"/>
  <c r="X35" i="11" s="1"/>
  <c r="V249" i="13" s="1"/>
  <c r="Y28" i="11"/>
  <c r="Y120" i="4"/>
  <c r="Y34" i="11" s="1"/>
  <c r="AA70" i="7"/>
  <c r="AB36" i="7"/>
  <c r="AB71" i="4"/>
  <c r="AA97" i="4"/>
  <c r="AA57" i="7"/>
  <c r="AB23" i="7"/>
  <c r="AC53" i="11"/>
  <c r="AA278" i="13" s="1"/>
  <c r="AC91" i="9"/>
  <c r="AD16" i="9"/>
  <c r="AE89" i="7"/>
  <c r="AD90" i="7"/>
  <c r="AD91" i="7"/>
  <c r="AC93" i="10"/>
  <c r="AB93" i="11" s="1"/>
  <c r="AD90" i="10"/>
  <c r="Z17" i="11"/>
  <c r="X165" i="13" s="1"/>
  <c r="Z108" i="5"/>
  <c r="Z110" i="5"/>
  <c r="Z109" i="5"/>
  <c r="AA70" i="9"/>
  <c r="AB36" i="9"/>
  <c r="AC35" i="10"/>
  <c r="AD30" i="10"/>
  <c r="AC85" i="6"/>
  <c r="AC90" i="6" s="1"/>
  <c r="AA56" i="7"/>
  <c r="AB22" i="7"/>
  <c r="AA25" i="7"/>
  <c r="AA47" i="7" s="1"/>
  <c r="AC90" i="9"/>
  <c r="AC92" i="9" s="1"/>
  <c r="AC71" i="11" s="1"/>
  <c r="AA374" i="13" s="1"/>
  <c r="AD51" i="10"/>
  <c r="AE46" i="10"/>
  <c r="R121" i="11"/>
  <c r="AA372" i="13"/>
  <c r="AB74" i="9"/>
  <c r="AB78" i="9" s="1"/>
  <c r="AB84" i="9" s="1"/>
  <c r="AB44" i="9"/>
  <c r="AB50" i="9" s="1"/>
  <c r="AA79" i="5"/>
  <c r="AA89" i="5"/>
  <c r="AB76" i="5"/>
  <c r="Z51" i="7"/>
  <c r="AE89" i="9"/>
  <c r="AD35" i="4"/>
  <c r="AD32" i="4"/>
  <c r="AD84" i="4"/>
  <c r="AD39" i="4"/>
  <c r="AD36" i="4"/>
  <c r="AD31" i="4"/>
  <c r="AD41" i="4"/>
  <c r="AD83" i="4"/>
  <c r="AD37" i="4"/>
  <c r="AD40" i="4"/>
  <c r="AD82" i="4"/>
  <c r="AD38" i="4"/>
  <c r="AD42" i="4"/>
  <c r="AD34" i="4"/>
  <c r="AD33" i="4"/>
  <c r="AD27" i="4"/>
  <c r="AD24" i="4"/>
  <c r="AD19" i="4"/>
  <c r="AD29" i="4"/>
  <c r="AD25" i="4"/>
  <c r="AD18" i="4"/>
  <c r="AD28" i="4"/>
  <c r="AE15" i="4"/>
  <c r="AD26" i="4"/>
  <c r="AD30" i="4"/>
  <c r="AD22" i="4"/>
  <c r="AD21" i="4"/>
  <c r="AD23" i="4"/>
  <c r="AD20" i="4"/>
  <c r="AA69" i="9"/>
  <c r="AB35" i="9"/>
  <c r="P25" i="13"/>
  <c r="R135" i="11"/>
  <c r="P26" i="13" s="1"/>
  <c r="AD67" i="10"/>
  <c r="AD76" i="10" s="1"/>
  <c r="AE64" i="10"/>
  <c r="AA70" i="8"/>
  <c r="AB36" i="8"/>
  <c r="AA69" i="7"/>
  <c r="AB35" i="7"/>
  <c r="AD73" i="10"/>
  <c r="AE70" i="10"/>
  <c r="AC17" i="9"/>
  <c r="AC42" i="9"/>
  <c r="AC76" i="9" s="1"/>
  <c r="AC43" i="9"/>
  <c r="AC77" i="9" s="1"/>
  <c r="AD15" i="9"/>
  <c r="AC41" i="9"/>
  <c r="AC75" i="9" s="1"/>
  <c r="AC40" i="9"/>
  <c r="Z59" i="7"/>
  <c r="Z81" i="7" s="1"/>
  <c r="Z99" i="5"/>
  <c r="Z114" i="5" s="1"/>
  <c r="AC25" i="10"/>
  <c r="AB41" i="10"/>
  <c r="AB57" i="10" s="1"/>
  <c r="Y65" i="11"/>
  <c r="W292" i="13" s="1"/>
  <c r="Y95" i="9"/>
  <c r="Y77" i="11" s="1"/>
  <c r="W423" i="13" s="1"/>
  <c r="S12" i="13"/>
  <c r="U106" i="11"/>
  <c r="AC41" i="5"/>
  <c r="AC26" i="5"/>
  <c r="AC37" i="5"/>
  <c r="AC30" i="5"/>
  <c r="AC22" i="5"/>
  <c r="AC21" i="5"/>
  <c r="AC23" i="5"/>
  <c r="AC20" i="5"/>
  <c r="AC40" i="5"/>
  <c r="AC27" i="5"/>
  <c r="AC24" i="5"/>
  <c r="AC19" i="5"/>
  <c r="AC38" i="5"/>
  <c r="AC29" i="5"/>
  <c r="AC34" i="5"/>
  <c r="AC33" i="5"/>
  <c r="AC25" i="5"/>
  <c r="AC18" i="5"/>
  <c r="AC35" i="5"/>
  <c r="AC32" i="5"/>
  <c r="AC39" i="5"/>
  <c r="AC36" i="5"/>
  <c r="AC31" i="5"/>
  <c r="AC28" i="5"/>
  <c r="AD15" i="5"/>
  <c r="AC83" i="5"/>
  <c r="AC82" i="5"/>
  <c r="AC84" i="5"/>
  <c r="AA68" i="9"/>
  <c r="AB34" i="9"/>
  <c r="AA37" i="9"/>
  <c r="AA49" i="9" s="1"/>
  <c r="Y284" i="13"/>
  <c r="AA60" i="11"/>
  <c r="Y286" i="13" s="1"/>
  <c r="AA69" i="8"/>
  <c r="AB35" i="8"/>
  <c r="AA64" i="9"/>
  <c r="AB30" i="9"/>
  <c r="AB76" i="4"/>
  <c r="AA79" i="4"/>
  <c r="AA89" i="4" s="1"/>
  <c r="AA102" i="4"/>
  <c r="AA96" i="6"/>
  <c r="AA73" i="6"/>
  <c r="AA88" i="6"/>
  <c r="AB70" i="6"/>
  <c r="AA58" i="9"/>
  <c r="AB24" i="9"/>
  <c r="AC59" i="4"/>
  <c r="AC63" i="4" s="1"/>
  <c r="Z91" i="4"/>
  <c r="AA64" i="7"/>
  <c r="AB30" i="7"/>
  <c r="AA57" i="8"/>
  <c r="AB23" i="8"/>
  <c r="R117" i="11"/>
  <c r="Q13" i="13"/>
  <c r="S134" i="11"/>
  <c r="S116" i="11"/>
  <c r="Q117" i="13" s="1"/>
  <c r="AA97" i="5"/>
  <c r="AB71" i="5"/>
  <c r="AC111" i="10"/>
  <c r="AB94" i="11" s="1"/>
  <c r="AD100" i="10"/>
  <c r="AA104" i="4"/>
  <c r="AB78" i="4"/>
  <c r="Z99" i="6"/>
  <c r="Z114" i="6" s="1"/>
  <c r="AA64" i="8"/>
  <c r="AB30" i="8"/>
  <c r="AA98" i="4"/>
  <c r="AB72" i="4"/>
  <c r="AA88" i="5"/>
  <c r="AA91" i="5" s="1"/>
  <c r="AB70" i="5"/>
  <c r="AA73" i="5"/>
  <c r="AA96" i="5"/>
  <c r="AA99" i="5" s="1"/>
  <c r="AA114" i="5" s="1"/>
  <c r="AA96" i="4"/>
  <c r="AB70" i="4"/>
  <c r="AA73" i="4"/>
  <c r="AA88" i="4" s="1"/>
  <c r="AA91" i="4" s="1"/>
  <c r="K118" i="9"/>
  <c r="K119" i="9" s="1"/>
  <c r="AB85" i="5"/>
  <c r="AB90" i="5" s="1"/>
  <c r="AA104" i="6"/>
  <c r="AB78" i="6"/>
  <c r="Z372" i="13"/>
  <c r="AA63" i="8"/>
  <c r="AB29" i="8"/>
  <c r="AA98" i="6"/>
  <c r="AB72" i="6"/>
  <c r="AC59" i="6"/>
  <c r="AC63" i="6" s="1"/>
  <c r="AC52" i="11"/>
  <c r="AC91" i="8"/>
  <c r="AD16" i="8"/>
  <c r="Z99" i="4"/>
  <c r="Z114" i="4" s="1"/>
  <c r="Z117" i="4" s="1"/>
  <c r="AB123" i="10"/>
  <c r="Z111" i="4"/>
  <c r="Z116" i="4" s="1"/>
  <c r="AA97" i="6"/>
  <c r="AB71" i="6"/>
  <c r="AB74" i="8"/>
  <c r="AB78" i="8" s="1"/>
  <c r="AB84" i="8" s="1"/>
  <c r="AB44" i="8"/>
  <c r="AB50" i="8" s="1"/>
  <c r="AA62" i="8"/>
  <c r="AB28" i="8"/>
  <c r="AA31" i="8"/>
  <c r="AA48" i="8" s="1"/>
  <c r="Y85" i="7"/>
  <c r="AB27" i="10"/>
  <c r="AB38" i="10"/>
  <c r="AC22" i="10"/>
  <c r="X28" i="11"/>
  <c r="X120" i="4"/>
  <c r="X34" i="11" s="1"/>
  <c r="J184" i="4"/>
  <c r="J185" i="4" s="1"/>
  <c r="AA56" i="8"/>
  <c r="AA25" i="8"/>
  <c r="AA47" i="8" s="1"/>
  <c r="AB22" i="8"/>
  <c r="AA68" i="7"/>
  <c r="AA71" i="7" s="1"/>
  <c r="AA83" i="7" s="1"/>
  <c r="AB34" i="7"/>
  <c r="AA37" i="7"/>
  <c r="AA49" i="7" s="1"/>
  <c r="AB24" i="11"/>
  <c r="Z195" i="13" s="1"/>
  <c r="AB62" i="6"/>
  <c r="AA68" i="8"/>
  <c r="AA71" i="8" s="1"/>
  <c r="AA83" i="8" s="1"/>
  <c r="AB34" i="8"/>
  <c r="AA37" i="8"/>
  <c r="AA49" i="8" s="1"/>
  <c r="AD15" i="10"/>
  <c r="AE10" i="10"/>
  <c r="X164" i="13"/>
  <c r="X167" i="13" s="1"/>
  <c r="Z19" i="11"/>
  <c r="AA63" i="9"/>
  <c r="AB29" i="9"/>
  <c r="AA23" i="11"/>
  <c r="Y194" i="13" s="1"/>
  <c r="AA62" i="5"/>
  <c r="AA102" i="5" s="1"/>
  <c r="AA105" i="5" s="1"/>
  <c r="AA115" i="5" s="1"/>
  <c r="AA57" i="9"/>
  <c r="AB23" i="9"/>
  <c r="S130" i="11"/>
  <c r="R131" i="11"/>
  <c r="P23" i="13" s="1"/>
  <c r="AC43" i="8"/>
  <c r="AC77" i="8" s="1"/>
  <c r="AC42" i="8"/>
  <c r="AC76" i="8" s="1"/>
  <c r="AC17" i="8"/>
  <c r="AC41" i="8"/>
  <c r="AC75" i="8" s="1"/>
  <c r="AD15" i="8"/>
  <c r="AC40" i="8"/>
  <c r="X63" i="11"/>
  <c r="X95" i="7"/>
  <c r="X75" i="11" s="1"/>
  <c r="AA62" i="9"/>
  <c r="AA31" i="9"/>
  <c r="AA48" i="9" s="1"/>
  <c r="AB28" i="9"/>
  <c r="Z65" i="8"/>
  <c r="Z82" i="8" s="1"/>
  <c r="AB22" i="11"/>
  <c r="AB62" i="4"/>
  <c r="K183" i="4"/>
  <c r="AC56" i="10"/>
  <c r="AD24" i="10"/>
  <c r="AC40" i="10"/>
  <c r="Z277" i="13"/>
  <c r="AB54" i="11"/>
  <c r="Z279" i="13" s="1"/>
  <c r="AC23" i="10"/>
  <c r="AB39" i="10"/>
  <c r="AB55" i="10" s="1"/>
  <c r="U422" i="13"/>
  <c r="U424" i="13" s="1"/>
  <c r="W78" i="11"/>
  <c r="W102" i="11" s="1"/>
  <c r="U11" i="13" s="1"/>
  <c r="Z59" i="8"/>
  <c r="Z81" i="8" s="1"/>
  <c r="Z71" i="7"/>
  <c r="Z83" i="7" s="1"/>
  <c r="Z71" i="8"/>
  <c r="Z83" i="8" s="1"/>
  <c r="AA104" i="5"/>
  <c r="AB78" i="5"/>
  <c r="AA59" i="10"/>
  <c r="AA79" i="10" s="1"/>
  <c r="Z92" i="11" s="1"/>
  <c r="Z96" i="11" s="1"/>
  <c r="Y105" i="5"/>
  <c r="Y115" i="5" s="1"/>
  <c r="Y117" i="5" s="1"/>
  <c r="AC85" i="4"/>
  <c r="AC90" i="4" s="1"/>
  <c r="AA62" i="7"/>
  <c r="AB28" i="7"/>
  <c r="AA31" i="7"/>
  <c r="AA48" i="7" s="1"/>
  <c r="U291" i="13"/>
  <c r="W66" i="11"/>
  <c r="U293" i="13" s="1"/>
  <c r="R13" i="13"/>
  <c r="T116" i="11"/>
  <c r="R117" i="13" s="1"/>
  <c r="T134" i="11"/>
  <c r="T121" i="11"/>
  <c r="AA18" i="11"/>
  <c r="Y166" i="13" s="1"/>
  <c r="AA110" i="6"/>
  <c r="AA108" i="6"/>
  <c r="AA109" i="6"/>
  <c r="AA102" i="6"/>
  <c r="AA105" i="6" s="1"/>
  <c r="AA115" i="6" s="1"/>
  <c r="AB76" i="6"/>
  <c r="AA79" i="6"/>
  <c r="AA89" i="6"/>
  <c r="Z51" i="9"/>
  <c r="AC58" i="10"/>
  <c r="AC42" i="10"/>
  <c r="AD26" i="10"/>
  <c r="AA58" i="7"/>
  <c r="AB24" i="7"/>
  <c r="Z111" i="6"/>
  <c r="Z116" i="6" s="1"/>
  <c r="T251" i="13"/>
  <c r="V101" i="11"/>
  <c r="Z103" i="5"/>
  <c r="Z65" i="9"/>
  <c r="Z82" i="9" s="1"/>
  <c r="Z85" i="9" s="1"/>
  <c r="Z104" i="5"/>
  <c r="AA58" i="8"/>
  <c r="AB24" i="8"/>
  <c r="AA43" i="10"/>
  <c r="Z65" i="7"/>
  <c r="Z82" i="7" s="1"/>
  <c r="Y64" i="11"/>
  <c r="W291" i="13" s="1"/>
  <c r="Y95" i="8"/>
  <c r="Y76" i="11" s="1"/>
  <c r="W422" i="13" s="1"/>
  <c r="AA103" i="6"/>
  <c r="AB77" i="6"/>
  <c r="AB59" i="5"/>
  <c r="AB63" i="5" s="1"/>
  <c r="Z105" i="6"/>
  <c r="Z115" i="6" s="1"/>
  <c r="Z117" i="6" s="1"/>
  <c r="AA25" i="9"/>
  <c r="AA47" i="9" s="1"/>
  <c r="AA51" i="9" s="1"/>
  <c r="AA56" i="9"/>
  <c r="AA59" i="9" s="1"/>
  <c r="AA81" i="9" s="1"/>
  <c r="AB22" i="9"/>
  <c r="AB72" i="5"/>
  <c r="AA98" i="5"/>
  <c r="U251" i="13"/>
  <c r="W101" i="11"/>
  <c r="AA16" i="11"/>
  <c r="AA110" i="4"/>
  <c r="AA108" i="4"/>
  <c r="AA109" i="4"/>
  <c r="AA63" i="7"/>
  <c r="AB29" i="7"/>
  <c r="AB58" i="11"/>
  <c r="AB77" i="5"/>
  <c r="AA103" i="5"/>
  <c r="AD40" i="6"/>
  <c r="AD27" i="6"/>
  <c r="AD24" i="6"/>
  <c r="AD19" i="6"/>
  <c r="AD82" i="6"/>
  <c r="AD38" i="6"/>
  <c r="AD29" i="6"/>
  <c r="AD42" i="6"/>
  <c r="AD34" i="6"/>
  <c r="AD33" i="6"/>
  <c r="AD25" i="6"/>
  <c r="AD18" i="6"/>
  <c r="AD35" i="6"/>
  <c r="AD32" i="6"/>
  <c r="AD84" i="6"/>
  <c r="AD39" i="6"/>
  <c r="AD36" i="6"/>
  <c r="AD31" i="6"/>
  <c r="AD28" i="6"/>
  <c r="AE15" i="6"/>
  <c r="AD41" i="6"/>
  <c r="AD26" i="6"/>
  <c r="AD83" i="6"/>
  <c r="AD37" i="6"/>
  <c r="AD30" i="6"/>
  <c r="AD22" i="6"/>
  <c r="AD21" i="6"/>
  <c r="AD23" i="6"/>
  <c r="AD20" i="6"/>
  <c r="Y19" i="11"/>
  <c r="AA103" i="4"/>
  <c r="AB77" i="4"/>
  <c r="AC90" i="8"/>
  <c r="AC92" i="8" s="1"/>
  <c r="AC70" i="11" s="1"/>
  <c r="AA373" i="13" s="1"/>
  <c r="AD89" i="8"/>
  <c r="AD120" i="10"/>
  <c r="AC95" i="11" s="1"/>
  <c r="AE115" i="10"/>
  <c r="Y117" i="6"/>
  <c r="Y193" i="13"/>
  <c r="AA25" i="11"/>
  <c r="Y196" i="13" s="1"/>
  <c r="AB59" i="11"/>
  <c r="Z285" i="13" s="1"/>
  <c r="Z102" i="5"/>
  <c r="Z105" i="5" s="1"/>
  <c r="Z115" i="5" s="1"/>
  <c r="L117" i="9"/>
  <c r="W167" i="13"/>
  <c r="AA116" i="13"/>
  <c r="AD115" i="11"/>
  <c r="AB92" i="8"/>
  <c r="AB70" i="11" s="1"/>
  <c r="Z373" i="13" s="1"/>
  <c r="Z65" i="11" l="1"/>
  <c r="X292" i="13" s="1"/>
  <c r="Z95" i="9"/>
  <c r="Z77" i="11" s="1"/>
  <c r="X423" i="13" s="1"/>
  <c r="Z284" i="13"/>
  <c r="AB60" i="11"/>
  <c r="Z286" i="13" s="1"/>
  <c r="AD40" i="10"/>
  <c r="AD56" i="10" s="1"/>
  <c r="AE24" i="10"/>
  <c r="V290" i="13"/>
  <c r="X66" i="11"/>
  <c r="V293" i="13" s="1"/>
  <c r="AB18" i="11"/>
  <c r="Z166" i="13" s="1"/>
  <c r="AB108" i="6"/>
  <c r="AB109" i="6"/>
  <c r="AB110" i="6"/>
  <c r="V200" i="13"/>
  <c r="X31" i="11"/>
  <c r="V203" i="13" s="1"/>
  <c r="AC71" i="6"/>
  <c r="AB97" i="6"/>
  <c r="AA99" i="4"/>
  <c r="AA114" i="4" s="1"/>
  <c r="AD111" i="10"/>
  <c r="AC94" i="11" s="1"/>
  <c r="AE100" i="10"/>
  <c r="AC85" i="5"/>
  <c r="AC90" i="5" s="1"/>
  <c r="AC74" i="9"/>
  <c r="AC78" i="9" s="1"/>
  <c r="AC84" i="9" s="1"/>
  <c r="AC44" i="9"/>
  <c r="AC50" i="9" s="1"/>
  <c r="AE67" i="10"/>
  <c r="AF64" i="10"/>
  <c r="AE39" i="4"/>
  <c r="AE36" i="4"/>
  <c r="AE31" i="4"/>
  <c r="AE41" i="4"/>
  <c r="AE37" i="4"/>
  <c r="AE43" i="4"/>
  <c r="AE40" i="4"/>
  <c r="AE38" i="4"/>
  <c r="AE42" i="4"/>
  <c r="AE34" i="4"/>
  <c r="AE33" i="4"/>
  <c r="AE35" i="4"/>
  <c r="AE32" i="4"/>
  <c r="AE27" i="4"/>
  <c r="AE24" i="4"/>
  <c r="AE19" i="4"/>
  <c r="AE29" i="4"/>
  <c r="AE25" i="4"/>
  <c r="AE18" i="4"/>
  <c r="AE59" i="4" s="1"/>
  <c r="AE63" i="4" s="1"/>
  <c r="AE28" i="4"/>
  <c r="AF15" i="4"/>
  <c r="AE26" i="4"/>
  <c r="AE30" i="4"/>
  <c r="AE22" i="4"/>
  <c r="AE21" i="4"/>
  <c r="AE23" i="4"/>
  <c r="AE20" i="4"/>
  <c r="AE82" i="4"/>
  <c r="AE84" i="4"/>
  <c r="AE83" i="4"/>
  <c r="AD85" i="4"/>
  <c r="AD90" i="4" s="1"/>
  <c r="AF89" i="9"/>
  <c r="AE51" i="10"/>
  <c r="AF46" i="10"/>
  <c r="AB57" i="7"/>
  <c r="AC23" i="7"/>
  <c r="AC77" i="4"/>
  <c r="AB103" i="4"/>
  <c r="AE38" i="6"/>
  <c r="AE29" i="6"/>
  <c r="AE42" i="6"/>
  <c r="AE34" i="6"/>
  <c r="AE33" i="6"/>
  <c r="AE25" i="6"/>
  <c r="AE18" i="6"/>
  <c r="AE35" i="6"/>
  <c r="AE32" i="6"/>
  <c r="AE39" i="6"/>
  <c r="AE36" i="6"/>
  <c r="AE31" i="6"/>
  <c r="AE28" i="6"/>
  <c r="AF15" i="6"/>
  <c r="AE41" i="6"/>
  <c r="AE26" i="6"/>
  <c r="AE37" i="6"/>
  <c r="AE30" i="6"/>
  <c r="AE22" i="6"/>
  <c r="AE21" i="6"/>
  <c r="AE23" i="6"/>
  <c r="AE20" i="6"/>
  <c r="AE43" i="6"/>
  <c r="AE40" i="6"/>
  <c r="AE27" i="6"/>
  <c r="AE24" i="6"/>
  <c r="AE19" i="6"/>
  <c r="AE83" i="6"/>
  <c r="AE84" i="6"/>
  <c r="AE82" i="6"/>
  <c r="AC29" i="7"/>
  <c r="AB63" i="7"/>
  <c r="AC74" i="8"/>
  <c r="AC78" i="8" s="1"/>
  <c r="AC84" i="8" s="1"/>
  <c r="AC44" i="8"/>
  <c r="AC50" i="8" s="1"/>
  <c r="AB63" i="8"/>
  <c r="AC29" i="8"/>
  <c r="AC123" i="10"/>
  <c r="Z30" i="11"/>
  <c r="X202" i="13" s="1"/>
  <c r="Z120" i="6"/>
  <c r="Z36" i="11" s="1"/>
  <c r="X250" i="13" s="1"/>
  <c r="AB89" i="6"/>
  <c r="AB102" i="6"/>
  <c r="AC76" i="6"/>
  <c r="AB79" i="6"/>
  <c r="Z85" i="8"/>
  <c r="AD43" i="8"/>
  <c r="AD77" i="8" s="1"/>
  <c r="AD42" i="8"/>
  <c r="AD76" i="8" s="1"/>
  <c r="AD41" i="8"/>
  <c r="AD75" i="8" s="1"/>
  <c r="AE15" i="8"/>
  <c r="AD40" i="8"/>
  <c r="AD17" i="8"/>
  <c r="AB63" i="9"/>
  <c r="AC29" i="9"/>
  <c r="AC27" i="10"/>
  <c r="AC38" i="10"/>
  <c r="AD22" i="10"/>
  <c r="AB97" i="5"/>
  <c r="AC71" i="5"/>
  <c r="AC22" i="11"/>
  <c r="AC62" i="4"/>
  <c r="AB64" i="9"/>
  <c r="AC30" i="9"/>
  <c r="AD83" i="5"/>
  <c r="AD37" i="5"/>
  <c r="AD30" i="5"/>
  <c r="AD22" i="5"/>
  <c r="AD21" i="5"/>
  <c r="AD23" i="5"/>
  <c r="AD20" i="5"/>
  <c r="AD40" i="5"/>
  <c r="AD27" i="5"/>
  <c r="AD24" i="5"/>
  <c r="AD19" i="5"/>
  <c r="AD82" i="5"/>
  <c r="AD38" i="5"/>
  <c r="AD29" i="5"/>
  <c r="AD42" i="5"/>
  <c r="AD34" i="5"/>
  <c r="AD33" i="5"/>
  <c r="AD25" i="5"/>
  <c r="AD35" i="5"/>
  <c r="AD32" i="5"/>
  <c r="AD84" i="5"/>
  <c r="AD39" i="5"/>
  <c r="AD36" i="5"/>
  <c r="AD31" i="5"/>
  <c r="AD28" i="5"/>
  <c r="AD41" i="5"/>
  <c r="AD26" i="5"/>
  <c r="AD18" i="5"/>
  <c r="AE15" i="5"/>
  <c r="AD42" i="9"/>
  <c r="AD76" i="9" s="1"/>
  <c r="AD41" i="9"/>
  <c r="AD75" i="9" s="1"/>
  <c r="AD43" i="9"/>
  <c r="AD77" i="9" s="1"/>
  <c r="AD40" i="9"/>
  <c r="AE15" i="9"/>
  <c r="AD17" i="9"/>
  <c r="AD59" i="4"/>
  <c r="AD63" i="4" s="1"/>
  <c r="Z111" i="5"/>
  <c r="Z116" i="5" s="1"/>
  <c r="Z117" i="5" s="1"/>
  <c r="AB23" i="11"/>
  <c r="Z194" i="13" s="1"/>
  <c r="AB62" i="5"/>
  <c r="T10" i="13"/>
  <c r="V103" i="11"/>
  <c r="AB62" i="7"/>
  <c r="AC28" i="7"/>
  <c r="AB31" i="7"/>
  <c r="AB48" i="7" s="1"/>
  <c r="AB43" i="10"/>
  <c r="AB72" i="11"/>
  <c r="AB88" i="5"/>
  <c r="AC70" i="5"/>
  <c r="AB73" i="5"/>
  <c r="AB96" i="5"/>
  <c r="AC24" i="9"/>
  <c r="AB58" i="9"/>
  <c r="S13" i="13"/>
  <c r="U121" i="11"/>
  <c r="U116" i="11"/>
  <c r="S117" i="13" s="1"/>
  <c r="U134" i="11"/>
  <c r="AB102" i="5"/>
  <c r="AB89" i="5"/>
  <c r="AC76" i="5"/>
  <c r="AB79" i="5"/>
  <c r="AA51" i="7"/>
  <c r="AC71" i="4"/>
  <c r="AB97" i="4"/>
  <c r="AD85" i="6"/>
  <c r="AD90" i="6" s="1"/>
  <c r="AA111" i="4"/>
  <c r="AA116" i="4" s="1"/>
  <c r="AB103" i="6"/>
  <c r="AC77" i="6"/>
  <c r="AA65" i="7"/>
  <c r="AA82" i="7" s="1"/>
  <c r="AB16" i="11"/>
  <c r="AB110" i="4"/>
  <c r="AB108" i="4"/>
  <c r="AB109" i="4"/>
  <c r="AC58" i="11"/>
  <c r="AB68" i="7"/>
  <c r="AC34" i="7"/>
  <c r="AB37" i="7"/>
  <c r="AB49" i="7" s="1"/>
  <c r="Z375" i="13"/>
  <c r="S121" i="11"/>
  <c r="AB69" i="8"/>
  <c r="AC35" i="8"/>
  <c r="AB69" i="9"/>
  <c r="AC35" i="9"/>
  <c r="AB56" i="7"/>
  <c r="AB59" i="7" s="1"/>
  <c r="AB81" i="7" s="1"/>
  <c r="AC22" i="7"/>
  <c r="AB25" i="7"/>
  <c r="AB47" i="7" s="1"/>
  <c r="AE90" i="10"/>
  <c r="AD93" i="10"/>
  <c r="AC93" i="11" s="1"/>
  <c r="AB70" i="7"/>
  <c r="AC36" i="7"/>
  <c r="AA111" i="6"/>
  <c r="AA116" i="6" s="1"/>
  <c r="AA117" i="6" s="1"/>
  <c r="Z193" i="13"/>
  <c r="AB25" i="11"/>
  <c r="Z196" i="13" s="1"/>
  <c r="AB54" i="10"/>
  <c r="AB59" i="10" s="1"/>
  <c r="AB79" i="10" s="1"/>
  <c r="AA92" i="11" s="1"/>
  <c r="AA96" i="11" s="1"/>
  <c r="AB104" i="6"/>
  <c r="AC78" i="6"/>
  <c r="AB98" i="4"/>
  <c r="AC72" i="4"/>
  <c r="AB96" i="6"/>
  <c r="AB88" i="6"/>
  <c r="AB91" i="6" s="1"/>
  <c r="AC70" i="6"/>
  <c r="AB73" i="6"/>
  <c r="AC59" i="11"/>
  <c r="AA285" i="13" s="1"/>
  <c r="AA59" i="7"/>
  <c r="AA81" i="7" s="1"/>
  <c r="AA85" i="7" s="1"/>
  <c r="AB58" i="7"/>
  <c r="AC24" i="7"/>
  <c r="AE15" i="10"/>
  <c r="AF10" i="10"/>
  <c r="AB56" i="8"/>
  <c r="AC22" i="8"/>
  <c r="AB25" i="8"/>
  <c r="AB47" i="8" s="1"/>
  <c r="Y63" i="11"/>
  <c r="Y95" i="7"/>
  <c r="Y75" i="11" s="1"/>
  <c r="Z28" i="11"/>
  <c r="Z120" i="4"/>
  <c r="Z34" i="11" s="1"/>
  <c r="Q25" i="13"/>
  <c r="S135" i="11"/>
  <c r="Q26" i="13" s="1"/>
  <c r="AA91" i="6"/>
  <c r="AE73" i="10"/>
  <c r="AF70" i="10"/>
  <c r="W248" i="13"/>
  <c r="U10" i="13"/>
  <c r="W103" i="11"/>
  <c r="Y29" i="11"/>
  <c r="W201" i="13" s="1"/>
  <c r="Y120" i="5"/>
  <c r="Y35" i="11" s="1"/>
  <c r="W249" i="13" s="1"/>
  <c r="AD23" i="10"/>
  <c r="AC39" i="10"/>
  <c r="AC55" i="10"/>
  <c r="AB62" i="9"/>
  <c r="AB31" i="9"/>
  <c r="AB48" i="9" s="1"/>
  <c r="AC28" i="9"/>
  <c r="AA51" i="8"/>
  <c r="AD52" i="11"/>
  <c r="AD91" i="8"/>
  <c r="AE16" i="8"/>
  <c r="AB64" i="8"/>
  <c r="AC30" i="8"/>
  <c r="AD92" i="7"/>
  <c r="AD69" i="11" s="1"/>
  <c r="W200" i="13"/>
  <c r="Y31" i="11"/>
  <c r="W203" i="13" s="1"/>
  <c r="Y30" i="11"/>
  <c r="W202" i="13" s="1"/>
  <c r="Y120" i="6"/>
  <c r="Y36" i="11" s="1"/>
  <c r="W250" i="13" s="1"/>
  <c r="J184" i="6"/>
  <c r="J185" i="6" s="1"/>
  <c r="AD42" i="10"/>
  <c r="AD58" i="10" s="1"/>
  <c r="AE26" i="10"/>
  <c r="R16" i="13"/>
  <c r="T122" i="11"/>
  <c r="R17" i="13" s="1"/>
  <c r="T123" i="11"/>
  <c r="R18" i="13" s="1"/>
  <c r="S131" i="11"/>
  <c r="Q23" i="13" s="1"/>
  <c r="T130" i="11"/>
  <c r="AA59" i="8"/>
  <c r="AA81" i="8" s="1"/>
  <c r="AA85" i="8" s="1"/>
  <c r="AB62" i="8"/>
  <c r="AC28" i="8"/>
  <c r="AB31" i="8"/>
  <c r="AB48" i="8" s="1"/>
  <c r="P118" i="13"/>
  <c r="S117" i="11"/>
  <c r="AA99" i="6"/>
  <c r="AA114" i="6" s="1"/>
  <c r="AB69" i="7"/>
  <c r="AC35" i="7"/>
  <c r="AD35" i="10"/>
  <c r="AE30" i="10"/>
  <c r="AF89" i="7"/>
  <c r="AE90" i="7"/>
  <c r="AE91" i="7"/>
  <c r="L117" i="8"/>
  <c r="Y164" i="13"/>
  <c r="AE120" i="10"/>
  <c r="AD95" i="11" s="1"/>
  <c r="AF115" i="10"/>
  <c r="AD59" i="6"/>
  <c r="AD63" i="6" s="1"/>
  <c r="T135" i="11"/>
  <c r="R26" i="13" s="1"/>
  <c r="R25" i="13"/>
  <c r="AB104" i="5"/>
  <c r="AC78" i="5"/>
  <c r="AA65" i="9"/>
  <c r="AA82" i="9" s="1"/>
  <c r="AA85" i="9" s="1"/>
  <c r="AB57" i="9"/>
  <c r="AC23" i="9"/>
  <c r="AB68" i="8"/>
  <c r="AC34" i="8"/>
  <c r="AB37" i="8"/>
  <c r="AB49" i="8" s="1"/>
  <c r="AA65" i="8"/>
  <c r="AA82" i="8" s="1"/>
  <c r="AA277" i="13"/>
  <c r="AC54" i="11"/>
  <c r="AA279" i="13" s="1"/>
  <c r="AB57" i="8"/>
  <c r="AC23" i="8"/>
  <c r="AA105" i="4"/>
  <c r="AA115" i="4" s="1"/>
  <c r="AC34" i="9"/>
  <c r="AB37" i="9"/>
  <c r="AB49" i="9" s="1"/>
  <c r="AB68" i="9"/>
  <c r="AC59" i="5"/>
  <c r="AC63" i="5" s="1"/>
  <c r="K183" i="5" s="1"/>
  <c r="AD25" i="10"/>
  <c r="AC41" i="10"/>
  <c r="AC57" i="10"/>
  <c r="AC72" i="11"/>
  <c r="AD53" i="11"/>
  <c r="AB278" i="13" s="1"/>
  <c r="AD91" i="9"/>
  <c r="AE16" i="9"/>
  <c r="J184" i="5"/>
  <c r="J185" i="5" s="1"/>
  <c r="AB116" i="13"/>
  <c r="AE115" i="11"/>
  <c r="AC77" i="5"/>
  <c r="AB103" i="5"/>
  <c r="AC72" i="5"/>
  <c r="AB98" i="5"/>
  <c r="AB58" i="8"/>
  <c r="AC24" i="8"/>
  <c r="K118" i="7"/>
  <c r="K119" i="7" s="1"/>
  <c r="AC24" i="11"/>
  <c r="AA195" i="13" s="1"/>
  <c r="AC62" i="6"/>
  <c r="AB104" i="4"/>
  <c r="AC78" i="4"/>
  <c r="AA71" i="9"/>
  <c r="AA83" i="9" s="1"/>
  <c r="AB70" i="8"/>
  <c r="AC36" i="8"/>
  <c r="AA375" i="13"/>
  <c r="AB70" i="9"/>
  <c r="AC36" i="9"/>
  <c r="AD90" i="8"/>
  <c r="AD92" i="8" s="1"/>
  <c r="AD70" i="11" s="1"/>
  <c r="AB373" i="13" s="1"/>
  <c r="AE89" i="8"/>
  <c r="AB56" i="9"/>
  <c r="AB59" i="9" s="1"/>
  <c r="AB81" i="9" s="1"/>
  <c r="AB25" i="9"/>
  <c r="AB47" i="9" s="1"/>
  <c r="AC22" i="9"/>
  <c r="V421" i="13"/>
  <c r="V424" i="13" s="1"/>
  <c r="X78" i="11"/>
  <c r="X102" i="11" s="1"/>
  <c r="V11" i="13" s="1"/>
  <c r="AA17" i="11"/>
  <c r="Y165" i="13" s="1"/>
  <c r="AA108" i="5"/>
  <c r="AA110" i="5"/>
  <c r="AA109" i="5"/>
  <c r="K183" i="6"/>
  <c r="V248" i="13"/>
  <c r="X37" i="11"/>
  <c r="AB98" i="6"/>
  <c r="AC72" i="6"/>
  <c r="AB96" i="4"/>
  <c r="AB99" i="4" s="1"/>
  <c r="AB114" i="4" s="1"/>
  <c r="AC70" i="4"/>
  <c r="AB73" i="4"/>
  <c r="AB88" i="4" s="1"/>
  <c r="AB64" i="7"/>
  <c r="AC30" i="7"/>
  <c r="AC76" i="4"/>
  <c r="AB79" i="4"/>
  <c r="AB89" i="4" s="1"/>
  <c r="AB102" i="4"/>
  <c r="AB105" i="4" s="1"/>
  <c r="AB115" i="4" s="1"/>
  <c r="Z85" i="7"/>
  <c r="AD90" i="9"/>
  <c r="AD92" i="9" s="1"/>
  <c r="AD71" i="11" s="1"/>
  <c r="AB374" i="13" s="1"/>
  <c r="R122" i="11"/>
  <c r="P17" i="13" s="1"/>
  <c r="P16" i="13"/>
  <c r="AA30" i="11" l="1"/>
  <c r="Y202" i="13" s="1"/>
  <c r="AA120" i="6"/>
  <c r="AA36" i="11" s="1"/>
  <c r="Y250" i="13" s="1"/>
  <c r="AA65" i="11"/>
  <c r="Y292" i="13" s="1"/>
  <c r="AA95" i="9"/>
  <c r="AA77" i="11" s="1"/>
  <c r="Y423" i="13" s="1"/>
  <c r="Z29" i="11"/>
  <c r="X201" i="13" s="1"/>
  <c r="Z120" i="5"/>
  <c r="Z35" i="11" s="1"/>
  <c r="X249" i="13" s="1"/>
  <c r="AD78" i="5"/>
  <c r="AG89" i="7"/>
  <c r="AF90" i="7"/>
  <c r="AF92" i="7" s="1"/>
  <c r="AF69" i="11" s="1"/>
  <c r="AF91" i="7"/>
  <c r="AA64" i="11"/>
  <c r="Y291" i="13" s="1"/>
  <c r="AA95" i="8"/>
  <c r="AA76" i="11" s="1"/>
  <c r="Y422" i="13" s="1"/>
  <c r="AC58" i="7"/>
  <c r="AD24" i="7"/>
  <c r="AC104" i="6"/>
  <c r="AD78" i="6"/>
  <c r="AD71" i="4"/>
  <c r="AC97" i="4"/>
  <c r="AC58" i="9"/>
  <c r="AD24" i="9"/>
  <c r="AE22" i="11"/>
  <c r="AE62" i="4"/>
  <c r="AE16" i="11" s="1"/>
  <c r="Z63" i="11"/>
  <c r="Z95" i="7"/>
  <c r="Z75" i="11" s="1"/>
  <c r="V251" i="13"/>
  <c r="X101" i="11"/>
  <c r="AE90" i="8"/>
  <c r="AE92" i="8" s="1"/>
  <c r="AE70" i="11" s="1"/>
  <c r="AC373" i="13" s="1"/>
  <c r="AF89" i="8"/>
  <c r="AE53" i="11"/>
  <c r="AC278" i="13" s="1"/>
  <c r="AE91" i="9"/>
  <c r="AF16" i="9"/>
  <c r="AC57" i="8"/>
  <c r="AD23" i="8"/>
  <c r="AE35" i="10"/>
  <c r="AF30" i="10"/>
  <c r="U130" i="11"/>
  <c r="T131" i="11"/>
  <c r="R23" i="13" s="1"/>
  <c r="AC69" i="9"/>
  <c r="AD35" i="9"/>
  <c r="AB111" i="4"/>
  <c r="AB116" i="4" s="1"/>
  <c r="AB99" i="5"/>
  <c r="AB114" i="5" s="1"/>
  <c r="AE37" i="5"/>
  <c r="AE30" i="5"/>
  <c r="AE22" i="5"/>
  <c r="AE21" i="5"/>
  <c r="AE23" i="5"/>
  <c r="AE20" i="5"/>
  <c r="AE43" i="5"/>
  <c r="AE40" i="5"/>
  <c r="AE27" i="5"/>
  <c r="AE24" i="5"/>
  <c r="AE19" i="5"/>
  <c r="AE38" i="5"/>
  <c r="AE29" i="5"/>
  <c r="AE42" i="5"/>
  <c r="AE34" i="5"/>
  <c r="AE33" i="5"/>
  <c r="AE25" i="5"/>
  <c r="AE18" i="5"/>
  <c r="AE35" i="5"/>
  <c r="AE32" i="5"/>
  <c r="AE39" i="5"/>
  <c r="AE36" i="5"/>
  <c r="AE31" i="5"/>
  <c r="AE28" i="5"/>
  <c r="AE41" i="5"/>
  <c r="AE26" i="5"/>
  <c r="AF15" i="5"/>
  <c r="AE83" i="5"/>
  <c r="AE82" i="5"/>
  <c r="AE84" i="5"/>
  <c r="AD27" i="10"/>
  <c r="AD38" i="10"/>
  <c r="AE22" i="10"/>
  <c r="AF42" i="6"/>
  <c r="AF34" i="6"/>
  <c r="AF33" i="6"/>
  <c r="AF25" i="6"/>
  <c r="AF18" i="6"/>
  <c r="AF35" i="6"/>
  <c r="AF32" i="6"/>
  <c r="AF39" i="6"/>
  <c r="AF36" i="6"/>
  <c r="AF31" i="6"/>
  <c r="AF28" i="6"/>
  <c r="AG15" i="6"/>
  <c r="AF41" i="6"/>
  <c r="AF26" i="6"/>
  <c r="AF37" i="6"/>
  <c r="AF30" i="6"/>
  <c r="AF22" i="6"/>
  <c r="AF21" i="6"/>
  <c r="AF44" i="6"/>
  <c r="AF23" i="6"/>
  <c r="AF20" i="6"/>
  <c r="AF43" i="6"/>
  <c r="AF40" i="6"/>
  <c r="AF27" i="6"/>
  <c r="AF24" i="6"/>
  <c r="AF19" i="6"/>
  <c r="AF38" i="6"/>
  <c r="AF29" i="6"/>
  <c r="AF82" i="6"/>
  <c r="AF83" i="6"/>
  <c r="AF84" i="6"/>
  <c r="AE109" i="4"/>
  <c r="AE111" i="10"/>
  <c r="AD94" i="11" s="1"/>
  <c r="AF100" i="10"/>
  <c r="AB372" i="13"/>
  <c r="AB375" i="13" s="1"/>
  <c r="AD72" i="11"/>
  <c r="AD39" i="10"/>
  <c r="AD55" i="10"/>
  <c r="AE23" i="10"/>
  <c r="X248" i="13"/>
  <c r="Z37" i="11"/>
  <c r="AB17" i="11"/>
  <c r="Z165" i="13" s="1"/>
  <c r="AB110" i="5"/>
  <c r="AB108" i="5"/>
  <c r="AB111" i="5" s="1"/>
  <c r="AB116" i="5" s="1"/>
  <c r="AB109" i="5"/>
  <c r="AD59" i="5"/>
  <c r="AD63" i="5" s="1"/>
  <c r="AC43" i="10"/>
  <c r="Z64" i="11"/>
  <c r="X291" i="13" s="1"/>
  <c r="Z95" i="8"/>
  <c r="Z76" i="11" s="1"/>
  <c r="X422" i="13" s="1"/>
  <c r="AE110" i="4"/>
  <c r="AE40" i="10"/>
  <c r="AE56" i="10"/>
  <c r="AF24" i="10"/>
  <c r="AC70" i="9"/>
  <c r="AD36" i="9"/>
  <c r="AC58" i="8"/>
  <c r="AD24" i="8"/>
  <c r="AC64" i="8"/>
  <c r="AD30" i="8"/>
  <c r="AA63" i="11"/>
  <c r="AA95" i="7"/>
  <c r="AA75" i="11" s="1"/>
  <c r="AC69" i="8"/>
  <c r="AD35" i="8"/>
  <c r="Z164" i="13"/>
  <c r="Z167" i="13" s="1"/>
  <c r="AC89" i="5"/>
  <c r="AD76" i="5"/>
  <c r="AC79" i="5"/>
  <c r="AC88" i="5"/>
  <c r="AC91" i="5" s="1"/>
  <c r="AD70" i="5"/>
  <c r="AC73" i="5"/>
  <c r="AC96" i="5"/>
  <c r="AC54" i="10"/>
  <c r="AC59" i="10" s="1"/>
  <c r="AC79" i="10" s="1"/>
  <c r="AB92" i="11" s="1"/>
  <c r="AB96" i="11" s="1"/>
  <c r="AC63" i="8"/>
  <c r="AD29" i="8"/>
  <c r="AE108" i="4"/>
  <c r="AE85" i="4"/>
  <c r="AE90" i="4" s="1"/>
  <c r="AA117" i="4"/>
  <c r="AD24" i="11"/>
  <c r="AB195" i="13" s="1"/>
  <c r="AD62" i="6"/>
  <c r="AC69" i="7"/>
  <c r="AD35" i="7"/>
  <c r="X200" i="13"/>
  <c r="Z31" i="11"/>
  <c r="X203" i="13" s="1"/>
  <c r="AB91" i="5"/>
  <c r="AC89" i="6"/>
  <c r="AC102" i="6"/>
  <c r="AC105" i="6" s="1"/>
  <c r="AC115" i="6" s="1"/>
  <c r="AD76" i="6"/>
  <c r="AC79" i="6"/>
  <c r="AD77" i="4"/>
  <c r="AC103" i="4"/>
  <c r="AG115" i="10"/>
  <c r="AF120" i="10"/>
  <c r="AE95" i="11" s="1"/>
  <c r="AE52" i="11"/>
  <c r="AE91" i="8"/>
  <c r="AF16" i="8"/>
  <c r="W106" i="11"/>
  <c r="U12" i="13"/>
  <c r="W421" i="13"/>
  <c r="W424" i="13" s="1"/>
  <c r="Y78" i="11"/>
  <c r="Y102" i="11" s="1"/>
  <c r="W11" i="13" s="1"/>
  <c r="Q16" i="13"/>
  <c r="S122" i="11"/>
  <c r="Q17" i="13" s="1"/>
  <c r="AC103" i="6"/>
  <c r="AD77" i="6"/>
  <c r="AB105" i="5"/>
  <c r="AB115" i="5" s="1"/>
  <c r="AC63" i="9"/>
  <c r="AD29" i="9"/>
  <c r="AB105" i="6"/>
  <c r="AB115" i="6" s="1"/>
  <c r="AC57" i="7"/>
  <c r="AD23" i="7"/>
  <c r="AC97" i="6"/>
  <c r="AD71" i="6"/>
  <c r="AC64" i="7"/>
  <c r="AD30" i="7"/>
  <c r="AA111" i="5"/>
  <c r="AA116" i="5" s="1"/>
  <c r="AA117" i="5" s="1"/>
  <c r="AC70" i="8"/>
  <c r="AD36" i="8"/>
  <c r="AD72" i="5"/>
  <c r="AC98" i="5"/>
  <c r="AE42" i="10"/>
  <c r="AE58" i="10" s="1"/>
  <c r="AF26" i="10"/>
  <c r="W290" i="13"/>
  <c r="Y66" i="11"/>
  <c r="W293" i="13" s="1"/>
  <c r="AC70" i="7"/>
  <c r="AD36" i="7"/>
  <c r="AD22" i="11"/>
  <c r="AD62" i="4"/>
  <c r="AD85" i="5"/>
  <c r="AD90" i="5" s="1"/>
  <c r="AC64" i="9"/>
  <c r="AD30" i="9"/>
  <c r="AD41" i="10"/>
  <c r="AD57" i="10"/>
  <c r="AE25" i="10"/>
  <c r="AC68" i="8"/>
  <c r="AD34" i="8"/>
  <c r="AC37" i="8"/>
  <c r="AC49" i="8" s="1"/>
  <c r="AA19" i="11"/>
  <c r="Q118" i="13"/>
  <c r="T117" i="11"/>
  <c r="AB277" i="13"/>
  <c r="AD54" i="11"/>
  <c r="AB279" i="13" s="1"/>
  <c r="Y37" i="11"/>
  <c r="AB51" i="8"/>
  <c r="AC96" i="6"/>
  <c r="AC88" i="6"/>
  <c r="AC91" i="6" s="1"/>
  <c r="AD70" i="6"/>
  <c r="AC73" i="6"/>
  <c r="U135" i="11"/>
  <c r="S26" i="13" s="1"/>
  <c r="S25" i="13"/>
  <c r="AD59" i="11"/>
  <c r="AB285" i="13" s="1"/>
  <c r="AD58" i="11"/>
  <c r="AF51" i="10"/>
  <c r="AG46" i="10"/>
  <c r="AF67" i="10"/>
  <c r="AG64" i="10"/>
  <c r="AB91" i="4"/>
  <c r="AD77" i="5"/>
  <c r="AC23" i="11"/>
  <c r="AA194" i="13" s="1"/>
  <c r="AC62" i="5"/>
  <c r="AC102" i="5" s="1"/>
  <c r="AB71" i="8"/>
  <c r="AB83" i="8" s="1"/>
  <c r="Y167" i="13"/>
  <c r="AC56" i="8"/>
  <c r="AC59" i="8" s="1"/>
  <c r="AC81" i="8" s="1"/>
  <c r="AD22" i="8"/>
  <c r="AC25" i="8"/>
  <c r="AC47" i="8" s="1"/>
  <c r="AC68" i="7"/>
  <c r="AD34" i="7"/>
  <c r="AC37" i="7"/>
  <c r="AC49" i="7" s="1"/>
  <c r="AC62" i="7"/>
  <c r="AD28" i="7"/>
  <c r="AC31" i="7"/>
  <c r="AC48" i="7" s="1"/>
  <c r="AE42" i="9"/>
  <c r="AE76" i="9" s="1"/>
  <c r="AE43" i="9"/>
  <c r="AE77" i="9" s="1"/>
  <c r="AE40" i="9"/>
  <c r="AF15" i="9"/>
  <c r="AE41" i="9"/>
  <c r="AE75" i="9" s="1"/>
  <c r="AE17" i="9"/>
  <c r="AD74" i="8"/>
  <c r="AD78" i="8" s="1"/>
  <c r="AD84" i="8" s="1"/>
  <c r="AD44" i="8"/>
  <c r="AD50" i="8" s="1"/>
  <c r="AC63" i="7"/>
  <c r="AD29" i="7"/>
  <c r="AE59" i="6"/>
  <c r="AE63" i="6" s="1"/>
  <c r="AE76" i="10"/>
  <c r="AD70" i="4"/>
  <c r="AC73" i="4"/>
  <c r="AC88" i="4" s="1"/>
  <c r="AC91" i="4" s="1"/>
  <c r="AC96" i="4"/>
  <c r="AC104" i="4"/>
  <c r="AD78" i="4"/>
  <c r="AB71" i="9"/>
  <c r="AB83" i="9" s="1"/>
  <c r="AD23" i="9"/>
  <c r="AC57" i="9"/>
  <c r="AD28" i="9"/>
  <c r="AC62" i="9"/>
  <c r="AC65" i="9" s="1"/>
  <c r="AC82" i="9" s="1"/>
  <c r="AC31" i="9"/>
  <c r="AC48" i="9" s="1"/>
  <c r="AF73" i="10"/>
  <c r="AG70" i="10"/>
  <c r="AB59" i="8"/>
  <c r="AB81" i="8" s="1"/>
  <c r="AB99" i="6"/>
  <c r="AB114" i="6" s="1"/>
  <c r="AF90" i="10"/>
  <c r="AE93" i="10"/>
  <c r="AD93" i="11" s="1"/>
  <c r="AB71" i="7"/>
  <c r="AB83" i="7" s="1"/>
  <c r="S16" i="13"/>
  <c r="U122" i="11"/>
  <c r="S17" i="13" s="1"/>
  <c r="AB65" i="7"/>
  <c r="AB82" i="7" s="1"/>
  <c r="AB85" i="7" s="1"/>
  <c r="AD74" i="9"/>
  <c r="AD78" i="9" s="1"/>
  <c r="AD84" i="9" s="1"/>
  <c r="AD44" i="9"/>
  <c r="AD50" i="9" s="1"/>
  <c r="AC16" i="11"/>
  <c r="AC110" i="4"/>
  <c r="AC108" i="4"/>
  <c r="AC111" i="4" s="1"/>
  <c r="AC116" i="4" s="1"/>
  <c r="AC109" i="4"/>
  <c r="AE43" i="8"/>
  <c r="AE77" i="8" s="1"/>
  <c r="AE42" i="8"/>
  <c r="AE76" i="8" s="1"/>
  <c r="AE41" i="8"/>
  <c r="AE75" i="8" s="1"/>
  <c r="AF15" i="8"/>
  <c r="AE40" i="8"/>
  <c r="AE17" i="8"/>
  <c r="AE85" i="6"/>
  <c r="AE90" i="6" s="1"/>
  <c r="AE90" i="9"/>
  <c r="AE92" i="9" s="1"/>
  <c r="AE71" i="11" s="1"/>
  <c r="AC374" i="13" s="1"/>
  <c r="AB117" i="4"/>
  <c r="AC56" i="9"/>
  <c r="AC59" i="9" s="1"/>
  <c r="AC81" i="9" s="1"/>
  <c r="AC85" i="9" s="1"/>
  <c r="AC25" i="9"/>
  <c r="AC47" i="9" s="1"/>
  <c r="AD22" i="9"/>
  <c r="AC116" i="13"/>
  <c r="AF115" i="11"/>
  <c r="AC62" i="8"/>
  <c r="AC65" i="8" s="1"/>
  <c r="AC82" i="8" s="1"/>
  <c r="AD28" i="8"/>
  <c r="AC31" i="8"/>
  <c r="AC48" i="8" s="1"/>
  <c r="AF15" i="10"/>
  <c r="AG10" i="10"/>
  <c r="AC98" i="4"/>
  <c r="AD72" i="4"/>
  <c r="AB51" i="7"/>
  <c r="AA193" i="13"/>
  <c r="AF90" i="9"/>
  <c r="AG89" i="9"/>
  <c r="AF39" i="4"/>
  <c r="AF36" i="4"/>
  <c r="AF31" i="4"/>
  <c r="AF41" i="4"/>
  <c r="AF37" i="4"/>
  <c r="AF44" i="4"/>
  <c r="AF43" i="4"/>
  <c r="AF40" i="4"/>
  <c r="AF38" i="4"/>
  <c r="AF42" i="4"/>
  <c r="AF34" i="4"/>
  <c r="AF33" i="4"/>
  <c r="AF35" i="4"/>
  <c r="AF32" i="4"/>
  <c r="AF29" i="4"/>
  <c r="AF25" i="4"/>
  <c r="AF18" i="4"/>
  <c r="AF28" i="4"/>
  <c r="AG15" i="4"/>
  <c r="AF26" i="4"/>
  <c r="AF30" i="4"/>
  <c r="AF22" i="4"/>
  <c r="AF21" i="4"/>
  <c r="AF23" i="4"/>
  <c r="AF20" i="4"/>
  <c r="AF27" i="4"/>
  <c r="AF24" i="4"/>
  <c r="AF19" i="4"/>
  <c r="AF83" i="4"/>
  <c r="AF82" i="4"/>
  <c r="AF84" i="4"/>
  <c r="AB111" i="6"/>
  <c r="AB116" i="6" s="1"/>
  <c r="AD76" i="4"/>
  <c r="AC79" i="4"/>
  <c r="AC89" i="4" s="1"/>
  <c r="AC102" i="4"/>
  <c r="R123" i="11"/>
  <c r="P18" i="13" s="1"/>
  <c r="AC98" i="6"/>
  <c r="AD72" i="6"/>
  <c r="AB51" i="9"/>
  <c r="AC18" i="11"/>
  <c r="AA166" i="13" s="1"/>
  <c r="AC108" i="6"/>
  <c r="AC109" i="6"/>
  <c r="AC110" i="6"/>
  <c r="AD34" i="9"/>
  <c r="AC37" i="9"/>
  <c r="AC49" i="9" s="1"/>
  <c r="AC68" i="9"/>
  <c r="AC71" i="9" s="1"/>
  <c r="AC83" i="9" s="1"/>
  <c r="AE92" i="7"/>
  <c r="AE69" i="11" s="1"/>
  <c r="AB65" i="8"/>
  <c r="AB82" i="8" s="1"/>
  <c r="AB65" i="9"/>
  <c r="AB82" i="9" s="1"/>
  <c r="AB85" i="9" s="1"/>
  <c r="AC56" i="7"/>
  <c r="AC59" i="7" s="1"/>
  <c r="AC81" i="7" s="1"/>
  <c r="AD22" i="7"/>
  <c r="AC25" i="7"/>
  <c r="AC47" i="7" s="1"/>
  <c r="AC51" i="7" s="1"/>
  <c r="AA284" i="13"/>
  <c r="AC60" i="11"/>
  <c r="AA286" i="13" s="1"/>
  <c r="V106" i="11"/>
  <c r="T12" i="13"/>
  <c r="AC97" i="5"/>
  <c r="AD71" i="5"/>
  <c r="AD123" i="10"/>
  <c r="AB63" i="11" l="1"/>
  <c r="AB95" i="7"/>
  <c r="AB75" i="11" s="1"/>
  <c r="AB65" i="11"/>
  <c r="Z292" i="13" s="1"/>
  <c r="AB95" i="9"/>
  <c r="AB77" i="11" s="1"/>
  <c r="Z423" i="13" s="1"/>
  <c r="L118" i="9"/>
  <c r="L119" i="9" s="1"/>
  <c r="V116" i="11"/>
  <c r="T117" i="13" s="1"/>
  <c r="V121" i="11"/>
  <c r="V134" i="11"/>
  <c r="T13" i="13"/>
  <c r="AG41" i="4"/>
  <c r="AG45" i="4"/>
  <c r="AG37" i="4"/>
  <c r="AG44" i="4"/>
  <c r="AG43" i="4"/>
  <c r="AG40" i="4"/>
  <c r="AG38" i="4"/>
  <c r="AG42" i="4"/>
  <c r="AG34" i="4"/>
  <c r="AG33" i="4"/>
  <c r="AG35" i="4"/>
  <c r="AG32" i="4"/>
  <c r="AG39" i="4"/>
  <c r="AG36" i="4"/>
  <c r="AG31" i="4"/>
  <c r="AG25" i="4"/>
  <c r="AG18" i="4"/>
  <c r="AG28" i="4"/>
  <c r="AH15" i="4"/>
  <c r="AG26" i="4"/>
  <c r="AG30" i="4"/>
  <c r="AG22" i="4"/>
  <c r="AG21" i="4"/>
  <c r="AG23" i="4"/>
  <c r="AG20" i="4"/>
  <c r="AG27" i="4"/>
  <c r="AG24" i="4"/>
  <c r="AG19" i="4"/>
  <c r="AG29" i="4"/>
  <c r="AG83" i="4"/>
  <c r="AG82" i="4"/>
  <c r="AG84" i="4"/>
  <c r="AC65" i="11"/>
  <c r="AA292" i="13" s="1"/>
  <c r="AC95" i="9"/>
  <c r="AC77" i="11" s="1"/>
  <c r="AA423" i="13" s="1"/>
  <c r="AF93" i="10"/>
  <c r="AE93" i="11" s="1"/>
  <c r="AG90" i="10"/>
  <c r="AD104" i="4"/>
  <c r="AE78" i="4"/>
  <c r="AD56" i="8"/>
  <c r="AE22" i="8"/>
  <c r="AD25" i="8"/>
  <c r="AD47" i="8" s="1"/>
  <c r="AG51" i="10"/>
  <c r="AH46" i="10"/>
  <c r="AE41" i="10"/>
  <c r="AE57" i="10" s="1"/>
  <c r="AF25" i="10"/>
  <c r="AG42" i="6"/>
  <c r="AG34" i="6"/>
  <c r="AG33" i="6"/>
  <c r="AG25" i="6"/>
  <c r="AG18" i="6"/>
  <c r="AG35" i="6"/>
  <c r="AG32" i="6"/>
  <c r="AG39" i="6"/>
  <c r="AG36" i="6"/>
  <c r="AG31" i="6"/>
  <c r="AG28" i="6"/>
  <c r="AH15" i="6"/>
  <c r="AG41" i="6"/>
  <c r="AG26" i="6"/>
  <c r="AG45" i="6"/>
  <c r="AG37" i="6"/>
  <c r="AG30" i="6"/>
  <c r="AG22" i="6"/>
  <c r="AG21" i="6"/>
  <c r="AG44" i="6"/>
  <c r="AG23" i="6"/>
  <c r="AG20" i="6"/>
  <c r="AG43" i="6"/>
  <c r="AG40" i="6"/>
  <c r="AG27" i="6"/>
  <c r="AG24" i="6"/>
  <c r="AG19" i="6"/>
  <c r="AG38" i="6"/>
  <c r="AG29" i="6"/>
  <c r="AG84" i="6"/>
  <c r="AG83" i="6"/>
  <c r="AG82" i="6"/>
  <c r="AE27" i="10"/>
  <c r="AE38" i="10"/>
  <c r="AF22" i="10"/>
  <c r="AD69" i="9"/>
  <c r="AE35" i="9"/>
  <c r="AE71" i="4"/>
  <c r="AD97" i="4"/>
  <c r="AC104" i="5"/>
  <c r="AF85" i="4"/>
  <c r="AF90" i="4" s="1"/>
  <c r="AD98" i="4"/>
  <c r="AE72" i="4"/>
  <c r="AB28" i="11"/>
  <c r="AB120" i="4"/>
  <c r="AB34" i="11" s="1"/>
  <c r="AF41" i="9"/>
  <c r="AF75" i="9" s="1"/>
  <c r="AF43" i="9"/>
  <c r="AF77" i="9" s="1"/>
  <c r="AF40" i="9"/>
  <c r="AF42" i="9"/>
  <c r="AF76" i="9" s="1"/>
  <c r="AF17" i="9"/>
  <c r="AG15" i="9"/>
  <c r="AC99" i="6"/>
  <c r="AC114" i="6" s="1"/>
  <c r="AD97" i="6"/>
  <c r="AE71" i="6"/>
  <c r="S123" i="11"/>
  <c r="Q18" i="13" s="1"/>
  <c r="AE77" i="4"/>
  <c r="AD103" i="4"/>
  <c r="AD58" i="8"/>
  <c r="AE24" i="8"/>
  <c r="AD43" i="10"/>
  <c r="V10" i="13"/>
  <c r="X103" i="11"/>
  <c r="AC111" i="6"/>
  <c r="AC116" i="6" s="1"/>
  <c r="AC117" i="6" s="1"/>
  <c r="AF59" i="4"/>
  <c r="AF63" i="4" s="1"/>
  <c r="AA164" i="13"/>
  <c r="AB85" i="8"/>
  <c r="AC99" i="4"/>
  <c r="AC114" i="4" s="1"/>
  <c r="AC117" i="4" s="1"/>
  <c r="AE74" i="9"/>
  <c r="AE78" i="9" s="1"/>
  <c r="AE84" i="9" s="1"/>
  <c r="AE44" i="9"/>
  <c r="AE50" i="9" s="1"/>
  <c r="AD23" i="11"/>
  <c r="AB194" i="13" s="1"/>
  <c r="AD62" i="5"/>
  <c r="AF111" i="10"/>
  <c r="AE94" i="11" s="1"/>
  <c r="AG100" i="10"/>
  <c r="AD54" i="10"/>
  <c r="AD59" i="10" s="1"/>
  <c r="AD79" i="10" s="1"/>
  <c r="AC92" i="11" s="1"/>
  <c r="AC96" i="11" s="1"/>
  <c r="AD104" i="6"/>
  <c r="AE78" i="6"/>
  <c r="AG15" i="10"/>
  <c r="AH10" i="10"/>
  <c r="AG73" i="10"/>
  <c r="AH70" i="10"/>
  <c r="W251" i="13"/>
  <c r="Y101" i="11"/>
  <c r="AD64" i="9"/>
  <c r="AE30" i="9"/>
  <c r="AF42" i="10"/>
  <c r="AF58" i="10" s="1"/>
  <c r="AG26" i="10"/>
  <c r="AD57" i="7"/>
  <c r="AE23" i="7"/>
  <c r="AD89" i="6"/>
  <c r="AD102" i="6"/>
  <c r="AE76" i="6"/>
  <c r="AD79" i="6"/>
  <c r="AA28" i="11"/>
  <c r="AA120" i="4"/>
  <c r="AA34" i="11" s="1"/>
  <c r="AD89" i="5"/>
  <c r="AE76" i="5"/>
  <c r="AD79" i="5"/>
  <c r="AD102" i="5"/>
  <c r="AD70" i="9"/>
  <c r="AE36" i="9"/>
  <c r="U131" i="11"/>
  <c r="S23" i="13" s="1"/>
  <c r="V130" i="11"/>
  <c r="X421" i="13"/>
  <c r="X424" i="13" s="1"/>
  <c r="Z78" i="11"/>
  <c r="Z102" i="11" s="1"/>
  <c r="X11" i="13" s="1"/>
  <c r="AE70" i="4"/>
  <c r="AD73" i="4"/>
  <c r="AD88" i="4" s="1"/>
  <c r="AD96" i="4"/>
  <c r="AD99" i="4" s="1"/>
  <c r="AD114" i="4" s="1"/>
  <c r="AC17" i="11"/>
  <c r="AA165" i="13" s="1"/>
  <c r="AC110" i="5"/>
  <c r="AC109" i="5"/>
  <c r="AC108" i="5"/>
  <c r="AC111" i="5" s="1"/>
  <c r="AC116" i="5" s="1"/>
  <c r="AB284" i="13"/>
  <c r="AD60" i="11"/>
  <c r="AB286" i="13" s="1"/>
  <c r="AE59" i="5"/>
  <c r="AE63" i="5" s="1"/>
  <c r="AF35" i="10"/>
  <c r="AG30" i="10"/>
  <c r="AD58" i="7"/>
  <c r="AE24" i="7"/>
  <c r="AE22" i="7"/>
  <c r="AD25" i="7"/>
  <c r="AD47" i="7" s="1"/>
  <c r="AD56" i="7"/>
  <c r="AD59" i="7" s="1"/>
  <c r="AD81" i="7" s="1"/>
  <c r="AD98" i="6"/>
  <c r="AE72" i="6"/>
  <c r="AE58" i="11"/>
  <c r="AE123" i="10"/>
  <c r="AB117" i="6"/>
  <c r="AE111" i="4"/>
  <c r="AE116" i="4" s="1"/>
  <c r="AB19" i="11"/>
  <c r="AE85" i="5"/>
  <c r="AE90" i="5" s="1"/>
  <c r="X290" i="13"/>
  <c r="Z66" i="11"/>
  <c r="X293" i="13" s="1"/>
  <c r="AE24" i="11"/>
  <c r="AC195" i="13" s="1"/>
  <c r="AE62" i="6"/>
  <c r="AD62" i="7"/>
  <c r="AE28" i="7"/>
  <c r="AD31" i="7"/>
  <c r="AD48" i="7" s="1"/>
  <c r="R118" i="13"/>
  <c r="U117" i="11"/>
  <c r="AD63" i="9"/>
  <c r="AE29" i="9"/>
  <c r="W134" i="11"/>
  <c r="U13" i="13"/>
  <c r="W116" i="11"/>
  <c r="U117" i="13" s="1"/>
  <c r="AD63" i="8"/>
  <c r="AE29" i="8"/>
  <c r="AG24" i="10"/>
  <c r="AF40" i="10"/>
  <c r="AF56" i="10" s="1"/>
  <c r="AD57" i="8"/>
  <c r="AE23" i="8"/>
  <c r="AH89" i="9"/>
  <c r="AF42" i="8"/>
  <c r="AF76" i="8" s="1"/>
  <c r="AF43" i="8"/>
  <c r="AF77" i="8" s="1"/>
  <c r="AF41" i="8"/>
  <c r="AF75" i="8" s="1"/>
  <c r="AG15" i="8"/>
  <c r="AF40" i="8"/>
  <c r="AF17" i="8"/>
  <c r="AD62" i="9"/>
  <c r="AD31" i="9"/>
  <c r="AD48" i="9" s="1"/>
  <c r="AE28" i="9"/>
  <c r="AD63" i="7"/>
  <c r="AE29" i="7"/>
  <c r="AC65" i="7"/>
  <c r="AC82" i="7" s="1"/>
  <c r="AC85" i="7" s="1"/>
  <c r="AC103" i="5"/>
  <c r="AC105" i="5" s="1"/>
  <c r="AC115" i="5" s="1"/>
  <c r="AC117" i="5" s="1"/>
  <c r="AE72" i="5"/>
  <c r="AD98" i="5"/>
  <c r="AF52" i="11"/>
  <c r="AF91" i="8"/>
  <c r="AG16" i="8"/>
  <c r="AD69" i="8"/>
  <c r="AE35" i="8"/>
  <c r="X251" i="13"/>
  <c r="Z101" i="11"/>
  <c r="AF85" i="6"/>
  <c r="AF90" i="6" s="1"/>
  <c r="AF59" i="6"/>
  <c r="AF63" i="6" s="1"/>
  <c r="AF44" i="5"/>
  <c r="AF23" i="5"/>
  <c r="AF20" i="5"/>
  <c r="AF43" i="5"/>
  <c r="AF40" i="5"/>
  <c r="AF27" i="5"/>
  <c r="AF24" i="5"/>
  <c r="AF19" i="5"/>
  <c r="AF38" i="5"/>
  <c r="AF29" i="5"/>
  <c r="AF42" i="5"/>
  <c r="AF34" i="5"/>
  <c r="AF33" i="5"/>
  <c r="AF25" i="5"/>
  <c r="AF18" i="5"/>
  <c r="AF35" i="5"/>
  <c r="AF32" i="5"/>
  <c r="AF39" i="5"/>
  <c r="AF36" i="5"/>
  <c r="AF31" i="5"/>
  <c r="AF28" i="5"/>
  <c r="AG15" i="5"/>
  <c r="AF41" i="5"/>
  <c r="AF26" i="5"/>
  <c r="AF37" i="5"/>
  <c r="AF30" i="5"/>
  <c r="AF22" i="5"/>
  <c r="AF21" i="5"/>
  <c r="AF82" i="5"/>
  <c r="AF84" i="5"/>
  <c r="AF83" i="5"/>
  <c r="AC164" i="13"/>
  <c r="AC372" i="13"/>
  <c r="AC375" i="13" s="1"/>
  <c r="AE72" i="11"/>
  <c r="AC105" i="4"/>
  <c r="AC115" i="4" s="1"/>
  <c r="AF92" i="9"/>
  <c r="AF71" i="11" s="1"/>
  <c r="AD374" i="13" s="1"/>
  <c r="AD116" i="13"/>
  <c r="AG115" i="11"/>
  <c r="U123" i="11"/>
  <c r="S18" i="13" s="1"/>
  <c r="AE77" i="5"/>
  <c r="AD103" i="5"/>
  <c r="AD70" i="8"/>
  <c r="AE36" i="8"/>
  <c r="AF53" i="11"/>
  <c r="AD278" i="13" s="1"/>
  <c r="AF91" i="9"/>
  <c r="AG16" i="9"/>
  <c r="AC193" i="13"/>
  <c r="AE74" i="8"/>
  <c r="AE78" i="8" s="1"/>
  <c r="AE84" i="8" s="1"/>
  <c r="AE44" i="8"/>
  <c r="AE50" i="8" s="1"/>
  <c r="AD97" i="5"/>
  <c r="AE71" i="5"/>
  <c r="AD68" i="7"/>
  <c r="AD71" i="7" s="1"/>
  <c r="AD83" i="7" s="1"/>
  <c r="AD37" i="7"/>
  <c r="AD49" i="7" s="1"/>
  <c r="AE34" i="7"/>
  <c r="AD16" i="11"/>
  <c r="AD109" i="4"/>
  <c r="AD110" i="4"/>
  <c r="AD108" i="4"/>
  <c r="AD111" i="4" s="1"/>
  <c r="AD116" i="4" s="1"/>
  <c r="AB117" i="5"/>
  <c r="AC277" i="13"/>
  <c r="AE54" i="11"/>
  <c r="AC279" i="13" s="1"/>
  <c r="AD69" i="7"/>
  <c r="AE35" i="7"/>
  <c r="AC99" i="5"/>
  <c r="AC114" i="5" s="1"/>
  <c r="Y421" i="13"/>
  <c r="Y424" i="13" s="1"/>
  <c r="AA78" i="11"/>
  <c r="AA102" i="11" s="1"/>
  <c r="Y11" i="13" s="1"/>
  <c r="AE39" i="10"/>
  <c r="AE55" i="10"/>
  <c r="AF23" i="10"/>
  <c r="AE24" i="9"/>
  <c r="AD58" i="9"/>
  <c r="AD372" i="13"/>
  <c r="AD62" i="8"/>
  <c r="AD65" i="8" s="1"/>
  <c r="AD82" i="8" s="1"/>
  <c r="AE28" i="8"/>
  <c r="AD31" i="8"/>
  <c r="AD48" i="8" s="1"/>
  <c r="AE76" i="4"/>
  <c r="AD79" i="4"/>
  <c r="AD89" i="4" s="1"/>
  <c r="AD102" i="4"/>
  <c r="AC25" i="11"/>
  <c r="AA196" i="13" s="1"/>
  <c r="AD56" i="9"/>
  <c r="AD25" i="9"/>
  <c r="AD47" i="9" s="1"/>
  <c r="AE22" i="9"/>
  <c r="AD57" i="9"/>
  <c r="AE23" i="9"/>
  <c r="AC71" i="7"/>
  <c r="AC83" i="7" s="1"/>
  <c r="AG67" i="10"/>
  <c r="AG76" i="10" s="1"/>
  <c r="AH64" i="10"/>
  <c r="AD68" i="8"/>
  <c r="AD71" i="8" s="1"/>
  <c r="AD83" i="8" s="1"/>
  <c r="AE34" i="8"/>
  <c r="AD37" i="8"/>
  <c r="AD49" i="8" s="1"/>
  <c r="AB193" i="13"/>
  <c r="AD25" i="11"/>
  <c r="AB196" i="13" s="1"/>
  <c r="AA29" i="11"/>
  <c r="Y201" i="13" s="1"/>
  <c r="AA120" i="5"/>
  <c r="AA35" i="11" s="1"/>
  <c r="Y249" i="13" s="1"/>
  <c r="AD103" i="6"/>
  <c r="AE77" i="6"/>
  <c r="Y290" i="13"/>
  <c r="AA66" i="11"/>
  <c r="Y293" i="13" s="1"/>
  <c r="AG90" i="7"/>
  <c r="AG92" i="7" s="1"/>
  <c r="AG69" i="11" s="1"/>
  <c r="AH89" i="7"/>
  <c r="AG91" i="7"/>
  <c r="AE34" i="9"/>
  <c r="AD37" i="9"/>
  <c r="AD49" i="9" s="1"/>
  <c r="AD68" i="9"/>
  <c r="AC51" i="9"/>
  <c r="AE59" i="11"/>
  <c r="AC285" i="13" s="1"/>
  <c r="AC51" i="8"/>
  <c r="AF76" i="10"/>
  <c r="AD96" i="6"/>
  <c r="AD99" i="6" s="1"/>
  <c r="AD114" i="6" s="1"/>
  <c r="AD88" i="6"/>
  <c r="AD91" i="6" s="1"/>
  <c r="AE70" i="6"/>
  <c r="AD73" i="6"/>
  <c r="AC71" i="8"/>
  <c r="AC83" i="8" s="1"/>
  <c r="AC85" i="8" s="1"/>
  <c r="AD70" i="7"/>
  <c r="AE36" i="7"/>
  <c r="AD64" i="7"/>
  <c r="AE30" i="7"/>
  <c r="AH115" i="10"/>
  <c r="AG120" i="10"/>
  <c r="AF95" i="11" s="1"/>
  <c r="AD18" i="11"/>
  <c r="AB166" i="13" s="1"/>
  <c r="AD108" i="6"/>
  <c r="AD109" i="6"/>
  <c r="AD110" i="6"/>
  <c r="AD88" i="5"/>
  <c r="AD91" i="5" s="1"/>
  <c r="AE70" i="5"/>
  <c r="AD73" i="5"/>
  <c r="AD96" i="5"/>
  <c r="AD64" i="8"/>
  <c r="AE30" i="8"/>
  <c r="AF90" i="8"/>
  <c r="AF92" i="8" s="1"/>
  <c r="AF70" i="11" s="1"/>
  <c r="AD373" i="13" s="1"/>
  <c r="AG89" i="8"/>
  <c r="AD104" i="5"/>
  <c r="AE78" i="5"/>
  <c r="AC63" i="11" l="1"/>
  <c r="AC95" i="7"/>
  <c r="AC75" i="11" s="1"/>
  <c r="L118" i="7"/>
  <c r="L119" i="7" s="1"/>
  <c r="AC30" i="11"/>
  <c r="AA202" i="13" s="1"/>
  <c r="AC120" i="6"/>
  <c r="AC36" i="11" s="1"/>
  <c r="AA250" i="13" s="1"/>
  <c r="AC64" i="11"/>
  <c r="AA291" i="13" s="1"/>
  <c r="AC95" i="8"/>
  <c r="AC76" i="11" s="1"/>
  <c r="AA422" i="13" s="1"/>
  <c r="AC29" i="11"/>
  <c r="AA201" i="13" s="1"/>
  <c r="AC120" i="5"/>
  <c r="AC35" i="11" s="1"/>
  <c r="AA249" i="13" s="1"/>
  <c r="AE88" i="6"/>
  <c r="AE96" i="6"/>
  <c r="AF70" i="6"/>
  <c r="AE73" i="6"/>
  <c r="AH90" i="7"/>
  <c r="AI89" i="7"/>
  <c r="AH91" i="7"/>
  <c r="AE79" i="4"/>
  <c r="AE89" i="4" s="1"/>
  <c r="AE102" i="4"/>
  <c r="AF76" i="4"/>
  <c r="AE69" i="8"/>
  <c r="AF35" i="8"/>
  <c r="AE57" i="7"/>
  <c r="AF23" i="7"/>
  <c r="AC28" i="11"/>
  <c r="AC120" i="4"/>
  <c r="AC34" i="11" s="1"/>
  <c r="AF27" i="10"/>
  <c r="AG22" i="10"/>
  <c r="AF38" i="10"/>
  <c r="AF54" i="10"/>
  <c r="AH35" i="6"/>
  <c r="AH32" i="6"/>
  <c r="AH39" i="6"/>
  <c r="AH36" i="6"/>
  <c r="AH31" i="6"/>
  <c r="AH28" i="6"/>
  <c r="AI15" i="6"/>
  <c r="AH41" i="6"/>
  <c r="AH26" i="6"/>
  <c r="AH46" i="6"/>
  <c r="AH45" i="6"/>
  <c r="AH37" i="6"/>
  <c r="AH30" i="6"/>
  <c r="AH22" i="6"/>
  <c r="AH21" i="6"/>
  <c r="AH44" i="6"/>
  <c r="AH23" i="6"/>
  <c r="AH20" i="6"/>
  <c r="AH43" i="6"/>
  <c r="AH40" i="6"/>
  <c r="AH27" i="6"/>
  <c r="AH24" i="6"/>
  <c r="AH19" i="6"/>
  <c r="AH38" i="6"/>
  <c r="AH29" i="6"/>
  <c r="AH42" i="6"/>
  <c r="AH34" i="6"/>
  <c r="AH33" i="6"/>
  <c r="AH25" i="6"/>
  <c r="AH18" i="6"/>
  <c r="AH84" i="6"/>
  <c r="AH83" i="6"/>
  <c r="AH82" i="6"/>
  <c r="AF41" i="10"/>
  <c r="AF57" i="10" s="1"/>
  <c r="AG25" i="10"/>
  <c r="T25" i="13"/>
  <c r="V135" i="11"/>
  <c r="T26" i="13" s="1"/>
  <c r="AE372" i="13"/>
  <c r="AI64" i="10"/>
  <c r="AH67" i="10"/>
  <c r="AD65" i="9"/>
  <c r="AD82" i="9" s="1"/>
  <c r="S118" i="13"/>
  <c r="V117" i="11"/>
  <c r="AD51" i="7"/>
  <c r="AD105" i="5"/>
  <c r="AD115" i="5" s="1"/>
  <c r="AE104" i="6"/>
  <c r="AF78" i="6"/>
  <c r="AB64" i="11"/>
  <c r="Z291" i="13" s="1"/>
  <c r="AB95" i="8"/>
  <c r="AB76" i="11" s="1"/>
  <c r="Z422" i="13" s="1"/>
  <c r="L118" i="8"/>
  <c r="L119" i="8" s="1"/>
  <c r="AF77" i="4"/>
  <c r="AE103" i="4"/>
  <c r="Z248" i="13"/>
  <c r="AE43" i="10"/>
  <c r="V122" i="11"/>
  <c r="T17" i="13" s="1"/>
  <c r="V123" i="11"/>
  <c r="T18" i="13" s="1"/>
  <c r="T16" i="13"/>
  <c r="AF78" i="5"/>
  <c r="AD111" i="6"/>
  <c r="AD116" i="6" s="1"/>
  <c r="AE62" i="8"/>
  <c r="AF28" i="8"/>
  <c r="AE31" i="8"/>
  <c r="AE48" i="8" s="1"/>
  <c r="AE69" i="7"/>
  <c r="AF35" i="7"/>
  <c r="AE97" i="5"/>
  <c r="AF71" i="5"/>
  <c r="AF77" i="5"/>
  <c r="AF85" i="5"/>
  <c r="AF90" i="5" s="1"/>
  <c r="AG52" i="11"/>
  <c r="AG91" i="8"/>
  <c r="AH16" i="8"/>
  <c r="AF58" i="11"/>
  <c r="M117" i="8"/>
  <c r="AE56" i="7"/>
  <c r="AF22" i="7"/>
  <c r="AE25" i="7"/>
  <c r="AE47" i="7" s="1"/>
  <c r="AG42" i="10"/>
  <c r="AG58" i="10" s="1"/>
  <c r="AH26" i="10"/>
  <c r="AC19" i="11"/>
  <c r="Z200" i="13"/>
  <c r="AE54" i="10"/>
  <c r="AE59" i="10" s="1"/>
  <c r="AE79" i="10" s="1"/>
  <c r="AD92" i="11" s="1"/>
  <c r="AD96" i="11" s="1"/>
  <c r="AF123" i="10"/>
  <c r="AF74" i="8"/>
  <c r="AF78" i="8" s="1"/>
  <c r="AF84" i="8" s="1"/>
  <c r="AF44" i="8"/>
  <c r="AF50" i="8" s="1"/>
  <c r="AE58" i="7"/>
  <c r="AF24" i="7"/>
  <c r="AE89" i="5"/>
  <c r="AF76" i="5"/>
  <c r="AE79" i="5"/>
  <c r="AA167" i="13"/>
  <c r="AE97" i="6"/>
  <c r="AF71" i="6"/>
  <c r="AF72" i="4"/>
  <c r="AE98" i="4"/>
  <c r="AI46" i="10"/>
  <c r="AH51" i="10"/>
  <c r="AG85" i="4"/>
  <c r="AG90" i="4" s="1"/>
  <c r="AH46" i="4"/>
  <c r="AH45" i="4"/>
  <c r="AH37" i="4"/>
  <c r="AH44" i="4"/>
  <c r="AH43" i="4"/>
  <c r="AH40" i="4"/>
  <c r="AH38" i="4"/>
  <c r="AH42" i="4"/>
  <c r="AH34" i="4"/>
  <c r="AH33" i="4"/>
  <c r="AH35" i="4"/>
  <c r="AH32" i="4"/>
  <c r="AH39" i="4"/>
  <c r="AH36" i="4"/>
  <c r="AH31" i="4"/>
  <c r="AH41" i="4"/>
  <c r="AH25" i="4"/>
  <c r="AH18" i="4"/>
  <c r="AH28" i="4"/>
  <c r="AI15" i="4"/>
  <c r="AH26" i="4"/>
  <c r="AH30" i="4"/>
  <c r="AH22" i="4"/>
  <c r="AH21" i="4"/>
  <c r="AH23" i="4"/>
  <c r="AH20" i="4"/>
  <c r="AH27" i="4"/>
  <c r="AH24" i="4"/>
  <c r="AH19" i="4"/>
  <c r="AH29" i="4"/>
  <c r="AH83" i="4"/>
  <c r="AH82" i="4"/>
  <c r="AH84" i="4"/>
  <c r="AG90" i="8"/>
  <c r="AG92" i="8" s="1"/>
  <c r="AG70" i="11" s="1"/>
  <c r="AE373" i="13" s="1"/>
  <c r="AH89" i="8"/>
  <c r="AE103" i="6"/>
  <c r="AF77" i="6"/>
  <c r="AE57" i="9"/>
  <c r="AF23" i="9"/>
  <c r="AF72" i="11"/>
  <c r="AE116" i="13"/>
  <c r="AH115" i="11"/>
  <c r="AF59" i="5"/>
  <c r="AF63" i="5" s="1"/>
  <c r="AD277" i="13"/>
  <c r="AF54" i="11"/>
  <c r="AD279" i="13" s="1"/>
  <c r="AG42" i="8"/>
  <c r="AG76" i="8" s="1"/>
  <c r="AG43" i="8"/>
  <c r="AG77" i="8" s="1"/>
  <c r="AG41" i="8"/>
  <c r="AG75" i="8" s="1"/>
  <c r="AH15" i="8"/>
  <c r="AG40" i="8"/>
  <c r="AG17" i="8"/>
  <c r="AH24" i="10"/>
  <c r="AG40" i="10"/>
  <c r="AG56" i="10"/>
  <c r="AE62" i="7"/>
  <c r="AF28" i="7"/>
  <c r="AE31" i="7"/>
  <c r="AE48" i="7" s="1"/>
  <c r="AB30" i="11"/>
  <c r="Z202" i="13" s="1"/>
  <c r="AB120" i="6"/>
  <c r="AB36" i="11" s="1"/>
  <c r="Z250" i="13" s="1"/>
  <c r="K184" i="6"/>
  <c r="K185" i="6" s="1"/>
  <c r="AG111" i="10"/>
  <c r="AF94" i="11" s="1"/>
  <c r="AH100" i="10"/>
  <c r="AF22" i="11"/>
  <c r="AF62" i="4"/>
  <c r="L183" i="4"/>
  <c r="AG85" i="6"/>
  <c r="AG90" i="6" s="1"/>
  <c r="AI115" i="10"/>
  <c r="AH120" i="10"/>
  <c r="AG95" i="11" s="1"/>
  <c r="AD375" i="13"/>
  <c r="AE63" i="8"/>
  <c r="AF29" i="8"/>
  <c r="AD65" i="7"/>
  <c r="AD82" i="7" s="1"/>
  <c r="AD85" i="7" s="1"/>
  <c r="AG35" i="10"/>
  <c r="AH30" i="10"/>
  <c r="AD91" i="4"/>
  <c r="K184" i="4"/>
  <c r="K185" i="4" s="1"/>
  <c r="AE64" i="9"/>
  <c r="AF30" i="9"/>
  <c r="AD51" i="8"/>
  <c r="AG59" i="4"/>
  <c r="AG63" i="4" s="1"/>
  <c r="AE64" i="8"/>
  <c r="AF30" i="8"/>
  <c r="AE64" i="7"/>
  <c r="AF30" i="7"/>
  <c r="AB29" i="11"/>
  <c r="Z201" i="13" s="1"/>
  <c r="AB120" i="5"/>
  <c r="AB35" i="11" s="1"/>
  <c r="Z249" i="13" s="1"/>
  <c r="AF72" i="5"/>
  <c r="AE98" i="5"/>
  <c r="AE18" i="11"/>
  <c r="AC166" i="13" s="1"/>
  <c r="AE110" i="6"/>
  <c r="AE109" i="6"/>
  <c r="AE108" i="6"/>
  <c r="AF70" i="4"/>
  <c r="AE73" i="4"/>
  <c r="AE88" i="4" s="1"/>
  <c r="AE91" i="4" s="1"/>
  <c r="AE96" i="4"/>
  <c r="Y248" i="13"/>
  <c r="AA37" i="11"/>
  <c r="AD17" i="11"/>
  <c r="AB165" i="13" s="1"/>
  <c r="AD109" i="5"/>
  <c r="AD108" i="5"/>
  <c r="AD111" i="5" s="1"/>
  <c r="AD116" i="5" s="1"/>
  <c r="AD110" i="5"/>
  <c r="AE56" i="8"/>
  <c r="AF22" i="8"/>
  <c r="AE25" i="8"/>
  <c r="AE47" i="8" s="1"/>
  <c r="AD51" i="9"/>
  <c r="AE58" i="9"/>
  <c r="AF24" i="9"/>
  <c r="AF24" i="11"/>
  <c r="AD195" i="13" s="1"/>
  <c r="AF62" i="6"/>
  <c r="AE23" i="11"/>
  <c r="AE62" i="5"/>
  <c r="Y200" i="13"/>
  <c r="AA31" i="11"/>
  <c r="Y203" i="13" s="1"/>
  <c r="W10" i="13"/>
  <c r="Y103" i="11"/>
  <c r="X106" i="11"/>
  <c r="V12" i="13"/>
  <c r="AG41" i="9"/>
  <c r="AG75" i="9" s="1"/>
  <c r="AG43" i="9"/>
  <c r="AG77" i="9" s="1"/>
  <c r="AG42" i="9"/>
  <c r="AG76" i="9" s="1"/>
  <c r="AG40" i="9"/>
  <c r="AG17" i="9"/>
  <c r="AH15" i="9"/>
  <c r="AG59" i="6"/>
  <c r="AG63" i="6" s="1"/>
  <c r="AD59" i="8"/>
  <c r="AD81" i="8" s="1"/>
  <c r="AD85" i="8" s="1"/>
  <c r="AD99" i="5"/>
  <c r="AD114" i="5" s="1"/>
  <c r="AE70" i="7"/>
  <c r="AF36" i="7"/>
  <c r="AD71" i="9"/>
  <c r="AD83" i="9" s="1"/>
  <c r="AD59" i="9"/>
  <c r="AD81" i="9" s="1"/>
  <c r="AD85" i="9" s="1"/>
  <c r="AF39" i="10"/>
  <c r="AF55" i="10" s="1"/>
  <c r="AG23" i="10"/>
  <c r="AG53" i="11"/>
  <c r="AE278" i="13" s="1"/>
  <c r="AG91" i="9"/>
  <c r="AH16" i="9"/>
  <c r="AH90" i="9"/>
  <c r="AI89" i="9"/>
  <c r="AC284" i="13"/>
  <c r="AE60" i="11"/>
  <c r="AC286" i="13" s="1"/>
  <c r="AF59" i="11"/>
  <c r="AD285" i="13" s="1"/>
  <c r="AE104" i="4"/>
  <c r="AF78" i="4"/>
  <c r="K184" i="5"/>
  <c r="K185" i="5" s="1"/>
  <c r="AG43" i="5"/>
  <c r="AG40" i="5"/>
  <c r="AG27" i="5"/>
  <c r="AG24" i="5"/>
  <c r="AG19" i="5"/>
  <c r="AG38" i="5"/>
  <c r="AG29" i="5"/>
  <c r="AG42" i="5"/>
  <c r="AG34" i="5"/>
  <c r="AG33" i="5"/>
  <c r="AG25" i="5"/>
  <c r="AG18" i="5"/>
  <c r="AG35" i="5"/>
  <c r="AG32" i="5"/>
  <c r="AG39" i="5"/>
  <c r="AG36" i="5"/>
  <c r="AG31" i="5"/>
  <c r="AG28" i="5"/>
  <c r="AG41" i="5"/>
  <c r="AG26" i="5"/>
  <c r="AG45" i="5"/>
  <c r="AG37" i="5"/>
  <c r="AG30" i="5"/>
  <c r="AG22" i="5"/>
  <c r="AG21" i="5"/>
  <c r="AG44" i="5"/>
  <c r="AG23" i="5"/>
  <c r="AG20" i="5"/>
  <c r="AH15" i="5"/>
  <c r="AG82" i="5"/>
  <c r="AG84" i="5"/>
  <c r="AG83" i="5"/>
  <c r="AE63" i="7"/>
  <c r="AF29" i="7"/>
  <c r="AG90" i="9"/>
  <c r="AG92" i="9" s="1"/>
  <c r="AG71" i="11" s="1"/>
  <c r="AE374" i="13" s="1"/>
  <c r="W121" i="11"/>
  <c r="AE98" i="6"/>
  <c r="AF72" i="6"/>
  <c r="W130" i="11"/>
  <c r="V131" i="11"/>
  <c r="T23" i="13" s="1"/>
  <c r="AE89" i="6"/>
  <c r="AE102" i="6"/>
  <c r="AE105" i="6" s="1"/>
  <c r="AE115" i="6" s="1"/>
  <c r="AF76" i="6"/>
  <c r="AE79" i="6"/>
  <c r="AH73" i="10"/>
  <c r="AI70" i="10"/>
  <c r="AE97" i="4"/>
  <c r="AF71" i="4"/>
  <c r="AE73" i="5"/>
  <c r="AE96" i="5"/>
  <c r="AE88" i="5"/>
  <c r="AE91" i="5" s="1"/>
  <c r="AF70" i="5"/>
  <c r="AE37" i="9"/>
  <c r="AE49" i="9" s="1"/>
  <c r="AE68" i="9"/>
  <c r="AF34" i="9"/>
  <c r="AD105" i="4"/>
  <c r="AD115" i="4" s="1"/>
  <c r="AD117" i="4" s="1"/>
  <c r="AB164" i="13"/>
  <c r="AB167" i="13" s="1"/>
  <c r="AD19" i="11"/>
  <c r="X10" i="13"/>
  <c r="Z103" i="11"/>
  <c r="AE57" i="8"/>
  <c r="AF23" i="8"/>
  <c r="W135" i="11"/>
  <c r="U26" i="13" s="1"/>
  <c r="U25" i="13"/>
  <c r="AD105" i="6"/>
  <c r="AD115" i="6" s="1"/>
  <c r="AD117" i="6" s="1"/>
  <c r="AE58" i="8"/>
  <c r="AF24" i="8"/>
  <c r="AF74" i="9"/>
  <c r="AF78" i="9" s="1"/>
  <c r="AF84" i="9" s="1"/>
  <c r="AF44" i="9"/>
  <c r="AF50" i="9" s="1"/>
  <c r="AE69" i="9"/>
  <c r="AF35" i="9"/>
  <c r="AG93" i="10"/>
  <c r="AF93" i="11" s="1"/>
  <c r="AH90" i="10"/>
  <c r="Z421" i="13"/>
  <c r="Z424" i="13" s="1"/>
  <c r="AB78" i="11"/>
  <c r="AB102" i="11" s="1"/>
  <c r="Z11" i="13" s="1"/>
  <c r="AE56" i="9"/>
  <c r="AE59" i="9" s="1"/>
  <c r="AE81" i="9" s="1"/>
  <c r="AF22" i="9"/>
  <c r="AE25" i="9"/>
  <c r="AE47" i="9" s="1"/>
  <c r="AE68" i="8"/>
  <c r="AE71" i="8" s="1"/>
  <c r="AE83" i="8" s="1"/>
  <c r="AE37" i="8"/>
  <c r="AE49" i="8" s="1"/>
  <c r="AF34" i="8"/>
  <c r="AE68" i="7"/>
  <c r="AE71" i="7" s="1"/>
  <c r="AE83" i="7" s="1"/>
  <c r="AF34" i="7"/>
  <c r="AE37" i="7"/>
  <c r="AE49" i="7" s="1"/>
  <c r="AE70" i="8"/>
  <c r="AF36" i="8"/>
  <c r="AE62" i="9"/>
  <c r="AE31" i="9"/>
  <c r="AE48" i="9" s="1"/>
  <c r="AF28" i="9"/>
  <c r="AE63" i="9"/>
  <c r="AF29" i="9"/>
  <c r="AF36" i="9"/>
  <c r="AE70" i="9"/>
  <c r="AH15" i="10"/>
  <c r="AI10" i="10"/>
  <c r="Z290" i="13"/>
  <c r="AB66" i="11"/>
  <c r="Z293" i="13" s="1"/>
  <c r="AD63" i="11" l="1"/>
  <c r="AD95" i="7"/>
  <c r="AD75" i="11" s="1"/>
  <c r="AD28" i="11"/>
  <c r="AD120" i="4"/>
  <c r="AD34" i="11" s="1"/>
  <c r="AI15" i="10"/>
  <c r="AJ10" i="10"/>
  <c r="Z106" i="11"/>
  <c r="X12" i="13"/>
  <c r="AF97" i="4"/>
  <c r="AG71" i="4"/>
  <c r="U16" i="13"/>
  <c r="W122" i="11"/>
  <c r="U17" i="13" s="1"/>
  <c r="AG59" i="5"/>
  <c r="AG63" i="5" s="1"/>
  <c r="AH41" i="9"/>
  <c r="AH75" i="9" s="1"/>
  <c r="AH43" i="9"/>
  <c r="AH77" i="9" s="1"/>
  <c r="AH40" i="9"/>
  <c r="AH42" i="9"/>
  <c r="AH76" i="9" s="1"/>
  <c r="AH17" i="9"/>
  <c r="AI15" i="9"/>
  <c r="AE17" i="11"/>
  <c r="AE110" i="5"/>
  <c r="AE108" i="5"/>
  <c r="AE109" i="5"/>
  <c r="AJ115" i="10"/>
  <c r="AI120" i="10"/>
  <c r="AH95" i="11" s="1"/>
  <c r="AH90" i="8"/>
  <c r="AI89" i="8"/>
  <c r="AF58" i="7"/>
  <c r="AG24" i="7"/>
  <c r="AH42" i="10"/>
  <c r="AI26" i="10"/>
  <c r="AH58" i="10"/>
  <c r="AG72" i="11"/>
  <c r="AE99" i="6"/>
  <c r="AE114" i="6" s="1"/>
  <c r="AF68" i="7"/>
  <c r="AG34" i="7"/>
  <c r="AF37" i="7"/>
  <c r="AF49" i="7" s="1"/>
  <c r="AF69" i="9"/>
  <c r="AG35" i="9"/>
  <c r="AF104" i="4"/>
  <c r="AG78" i="4"/>
  <c r="AG59" i="11"/>
  <c r="AE285" i="13" s="1"/>
  <c r="AF64" i="9"/>
  <c r="AG30" i="9"/>
  <c r="AE103" i="5"/>
  <c r="AG78" i="5"/>
  <c r="AE375" i="13"/>
  <c r="AF69" i="8"/>
  <c r="AG35" i="8"/>
  <c r="AE91" i="6"/>
  <c r="AI73" i="10"/>
  <c r="AJ70" i="10"/>
  <c r="AG39" i="10"/>
  <c r="AG55" i="10" s="1"/>
  <c r="AH23" i="10"/>
  <c r="AG44" i="9"/>
  <c r="AG50" i="9" s="1"/>
  <c r="AG74" i="9"/>
  <c r="AG78" i="9" s="1"/>
  <c r="AG84" i="9" s="1"/>
  <c r="AC194" i="13"/>
  <c r="AE25" i="11"/>
  <c r="AC196" i="13" s="1"/>
  <c r="AJ46" i="10"/>
  <c r="AI51" i="10"/>
  <c r="AE51" i="7"/>
  <c r="AG77" i="5"/>
  <c r="AE104" i="5"/>
  <c r="AF104" i="6"/>
  <c r="AG78" i="6"/>
  <c r="AF63" i="7"/>
  <c r="AG29" i="7"/>
  <c r="AG36" i="9"/>
  <c r="AF70" i="9"/>
  <c r="AF68" i="8"/>
  <c r="AG34" i="8"/>
  <c r="AF37" i="8"/>
  <c r="AF49" i="8" s="1"/>
  <c r="M117" i="9"/>
  <c r="AF18" i="11"/>
  <c r="AD166" i="13" s="1"/>
  <c r="AF108" i="6"/>
  <c r="AF110" i="6"/>
  <c r="AF109" i="6"/>
  <c r="AG72" i="5"/>
  <c r="AF98" i="5"/>
  <c r="AF62" i="7"/>
  <c r="AG28" i="7"/>
  <c r="AF31" i="7"/>
  <c r="AF48" i="7" s="1"/>
  <c r="AH85" i="4"/>
  <c r="AH90" i="4" s="1"/>
  <c r="AI46" i="4"/>
  <c r="AI45" i="4"/>
  <c r="AI37" i="4"/>
  <c r="AI47" i="4"/>
  <c r="AI44" i="4"/>
  <c r="AI43" i="4"/>
  <c r="AI40" i="4"/>
  <c r="AI38" i="4"/>
  <c r="AI42" i="4"/>
  <c r="AI34" i="4"/>
  <c r="AI33" i="4"/>
  <c r="AI35" i="4"/>
  <c r="AI32" i="4"/>
  <c r="AI39" i="4"/>
  <c r="AI36" i="4"/>
  <c r="AI31" i="4"/>
  <c r="AI41" i="4"/>
  <c r="AI28" i="4"/>
  <c r="AJ15" i="4"/>
  <c r="AI26" i="4"/>
  <c r="AI30" i="4"/>
  <c r="AI22" i="4"/>
  <c r="AI21" i="4"/>
  <c r="AI23" i="4"/>
  <c r="AI20" i="4"/>
  <c r="AI27" i="4"/>
  <c r="AI24" i="4"/>
  <c r="AI19" i="4"/>
  <c r="AI29" i="4"/>
  <c r="AI25" i="4"/>
  <c r="AI18" i="4"/>
  <c r="AI83" i="4"/>
  <c r="AI82" i="4"/>
  <c r="AI84" i="4"/>
  <c r="AF56" i="7"/>
  <c r="AG22" i="7"/>
  <c r="AF25" i="7"/>
  <c r="AF47" i="7" s="1"/>
  <c r="AG71" i="5"/>
  <c r="AF97" i="5"/>
  <c r="AF63" i="9"/>
  <c r="AG29" i="9"/>
  <c r="AE65" i="7"/>
  <c r="AE82" i="7" s="1"/>
  <c r="AF23" i="11"/>
  <c r="AD194" i="13" s="1"/>
  <c r="AF62" i="5"/>
  <c r="AF103" i="5" s="1"/>
  <c r="AG72" i="4"/>
  <c r="AF98" i="4"/>
  <c r="AE59" i="7"/>
  <c r="AE81" i="7" s="1"/>
  <c r="AE85" i="7" s="1"/>
  <c r="AD117" i="5"/>
  <c r="AG41" i="10"/>
  <c r="AG57" i="10" s="1"/>
  <c r="AH25" i="10"/>
  <c r="AF59" i="10"/>
  <c r="AF79" i="10" s="1"/>
  <c r="AE92" i="11" s="1"/>
  <c r="AE96" i="11" s="1"/>
  <c r="AF102" i="4"/>
  <c r="AG76" i="4"/>
  <c r="AF79" i="4"/>
  <c r="AF89" i="4" s="1"/>
  <c r="AF58" i="8"/>
  <c r="AG24" i="8"/>
  <c r="AF102" i="6"/>
  <c r="AF89" i="6"/>
  <c r="AG76" i="6"/>
  <c r="AF79" i="6"/>
  <c r="AD65" i="11"/>
  <c r="AB292" i="13" s="1"/>
  <c r="AD95" i="9"/>
  <c r="AD77" i="11" s="1"/>
  <c r="AB423" i="13" s="1"/>
  <c r="Y251" i="13"/>
  <c r="AA101" i="11"/>
  <c r="AH35" i="10"/>
  <c r="AI30" i="10"/>
  <c r="AF116" i="13"/>
  <c r="AI115" i="11"/>
  <c r="AH59" i="4"/>
  <c r="AH63" i="4" s="1"/>
  <c r="AF97" i="6"/>
  <c r="AG71" i="6"/>
  <c r="AG35" i="7"/>
  <c r="AF69" i="7"/>
  <c r="AF43" i="10"/>
  <c r="AE105" i="4"/>
  <c r="AE115" i="4" s="1"/>
  <c r="AF68" i="9"/>
  <c r="AF71" i="9" s="1"/>
  <c r="AF83" i="9" s="1"/>
  <c r="AG34" i="9"/>
  <c r="AF37" i="9"/>
  <c r="AF49" i="9" s="1"/>
  <c r="AG28" i="9"/>
  <c r="AF62" i="9"/>
  <c r="AF65" i="9" s="1"/>
  <c r="AF82" i="9" s="1"/>
  <c r="AF31" i="9"/>
  <c r="AF48" i="9" s="1"/>
  <c r="AE51" i="9"/>
  <c r="AE71" i="9"/>
  <c r="AE83" i="9" s="1"/>
  <c r="AG85" i="5"/>
  <c r="AG90" i="5" s="1"/>
  <c r="L183" i="5"/>
  <c r="AF58" i="9"/>
  <c r="AG24" i="9"/>
  <c r="AF64" i="7"/>
  <c r="AG30" i="7"/>
  <c r="AF16" i="11"/>
  <c r="AF110" i="4"/>
  <c r="AF108" i="4"/>
  <c r="AF109" i="4"/>
  <c r="T118" i="13"/>
  <c r="W117" i="11"/>
  <c r="AH22" i="10"/>
  <c r="AG38" i="10"/>
  <c r="AG43" i="10" s="1"/>
  <c r="AG27" i="10"/>
  <c r="AF56" i="9"/>
  <c r="AG22" i="9"/>
  <c r="AF25" i="9"/>
  <c r="AF47" i="9" s="1"/>
  <c r="AF51" i="9" s="1"/>
  <c r="AD30" i="11"/>
  <c r="AB202" i="13" s="1"/>
  <c r="AD120" i="6"/>
  <c r="AD36" i="11" s="1"/>
  <c r="AB250" i="13" s="1"/>
  <c r="AH43" i="5"/>
  <c r="AH40" i="5"/>
  <c r="AH27" i="5"/>
  <c r="AH24" i="5"/>
  <c r="AH19" i="5"/>
  <c r="AH38" i="5"/>
  <c r="AH29" i="5"/>
  <c r="AH42" i="5"/>
  <c r="AH34" i="5"/>
  <c r="AH33" i="5"/>
  <c r="AH25" i="5"/>
  <c r="AH18" i="5"/>
  <c r="AH35" i="5"/>
  <c r="AH32" i="5"/>
  <c r="AH39" i="5"/>
  <c r="AH36" i="5"/>
  <c r="AH31" i="5"/>
  <c r="AH28" i="5"/>
  <c r="AI15" i="5"/>
  <c r="AH41" i="5"/>
  <c r="AH26" i="5"/>
  <c r="AH46" i="5"/>
  <c r="AH45" i="5"/>
  <c r="AH37" i="5"/>
  <c r="AH30" i="5"/>
  <c r="AH22" i="5"/>
  <c r="AH21" i="5"/>
  <c r="AH44" i="5"/>
  <c r="AH23" i="5"/>
  <c r="AH20" i="5"/>
  <c r="AH82" i="5"/>
  <c r="AH84" i="5"/>
  <c r="AH83" i="5"/>
  <c r="AF70" i="7"/>
  <c r="AG36" i="7"/>
  <c r="X134" i="11"/>
  <c r="V13" i="13"/>
  <c r="X116" i="11"/>
  <c r="V117" i="13" s="1"/>
  <c r="AE99" i="4"/>
  <c r="AE114" i="4" s="1"/>
  <c r="AE117" i="4" s="1"/>
  <c r="AD193" i="13"/>
  <c r="AF25" i="11"/>
  <c r="AD196" i="13" s="1"/>
  <c r="AI24" i="10"/>
  <c r="AH40" i="10"/>
  <c r="AH56" i="10"/>
  <c r="AD284" i="13"/>
  <c r="AF60" i="11"/>
  <c r="AD286" i="13" s="1"/>
  <c r="AB37" i="11"/>
  <c r="AH85" i="6"/>
  <c r="AH90" i="6" s="1"/>
  <c r="AE65" i="9"/>
  <c r="AE82" i="9" s="1"/>
  <c r="AE85" i="9" s="1"/>
  <c r="AF96" i="5"/>
  <c r="AF99" i="5" s="1"/>
  <c r="AF114" i="5" s="1"/>
  <c r="AF88" i="5"/>
  <c r="AG70" i="5"/>
  <c r="AF73" i="5"/>
  <c r="W12" i="13"/>
  <c r="Y106" i="11"/>
  <c r="AF64" i="8"/>
  <c r="AG30" i="8"/>
  <c r="AF63" i="8"/>
  <c r="AG29" i="8"/>
  <c r="AI100" i="10"/>
  <c r="AH111" i="10"/>
  <c r="AG94" i="11" s="1"/>
  <c r="AG58" i="11"/>
  <c r="AF57" i="9"/>
  <c r="AG23" i="9"/>
  <c r="AE102" i="5"/>
  <c r="AE105" i="5" s="1"/>
  <c r="AE115" i="5" s="1"/>
  <c r="AB31" i="11"/>
  <c r="Z203" i="13" s="1"/>
  <c r="AH52" i="11"/>
  <c r="AH91" i="8"/>
  <c r="AI16" i="8"/>
  <c r="AF62" i="8"/>
  <c r="AF65" i="8" s="1"/>
  <c r="AF82" i="8" s="1"/>
  <c r="AG28" i="8"/>
  <c r="AF31" i="8"/>
  <c r="AF48" i="8" s="1"/>
  <c r="AA248" i="13"/>
  <c r="AC37" i="11"/>
  <c r="AI90" i="7"/>
  <c r="AI92" i="7" s="1"/>
  <c r="AI69" i="11" s="1"/>
  <c r="AJ89" i="7"/>
  <c r="AI91" i="7"/>
  <c r="W131" i="11"/>
  <c r="U23" i="13" s="1"/>
  <c r="X130" i="11"/>
  <c r="AI90" i="9"/>
  <c r="AJ89" i="9"/>
  <c r="AE51" i="8"/>
  <c r="AG70" i="4"/>
  <c r="AF73" i="4"/>
  <c r="AF88" i="4" s="1"/>
  <c r="AF91" i="4" s="1"/>
  <c r="AF96" i="4"/>
  <c r="AF99" i="4" s="1"/>
  <c r="AF114" i="4" s="1"/>
  <c r="AG74" i="8"/>
  <c r="AG78" i="8" s="1"/>
  <c r="AG84" i="8" s="1"/>
  <c r="AG44" i="8"/>
  <c r="AG50" i="8" s="1"/>
  <c r="AE65" i="8"/>
  <c r="AE82" i="8" s="1"/>
  <c r="AI39" i="6"/>
  <c r="AI36" i="6"/>
  <c r="AI31" i="6"/>
  <c r="AI28" i="6"/>
  <c r="AJ15" i="6"/>
  <c r="AI84" i="6"/>
  <c r="AI41" i="6"/>
  <c r="AI26" i="6"/>
  <c r="AI83" i="6"/>
  <c r="AI46" i="6"/>
  <c r="AI45" i="6"/>
  <c r="AI37" i="6"/>
  <c r="AI30" i="6"/>
  <c r="AI22" i="6"/>
  <c r="AI21" i="6"/>
  <c r="AI47" i="6"/>
  <c r="AI44" i="6"/>
  <c r="AI23" i="6"/>
  <c r="AI20" i="6"/>
  <c r="AI43" i="6"/>
  <c r="AI40" i="6"/>
  <c r="AI27" i="6"/>
  <c r="AI24" i="6"/>
  <c r="AI19" i="6"/>
  <c r="AI82" i="6"/>
  <c r="AI38" i="6"/>
  <c r="AI29" i="6"/>
  <c r="AI42" i="6"/>
  <c r="AI34" i="6"/>
  <c r="AI33" i="6"/>
  <c r="AI25" i="6"/>
  <c r="AI18" i="6"/>
  <c r="AI35" i="6"/>
  <c r="AI32" i="6"/>
  <c r="AA200" i="13"/>
  <c r="AC31" i="11"/>
  <c r="AA203" i="13" s="1"/>
  <c r="AH92" i="7"/>
  <c r="AH69" i="11" s="1"/>
  <c r="AA421" i="13"/>
  <c r="AA424" i="13" s="1"/>
  <c r="AC78" i="11"/>
  <c r="AC102" i="11" s="1"/>
  <c r="AA11" i="13" s="1"/>
  <c r="AF70" i="8"/>
  <c r="AG36" i="8"/>
  <c r="AF57" i="8"/>
  <c r="AG23" i="8"/>
  <c r="AE99" i="5"/>
  <c r="AE114" i="5" s="1"/>
  <c r="AF98" i="6"/>
  <c r="AG72" i="6"/>
  <c r="AD64" i="11"/>
  <c r="AB291" i="13" s="1"/>
  <c r="AD95" i="8"/>
  <c r="AD76" i="11" s="1"/>
  <c r="AB422" i="13" s="1"/>
  <c r="AF56" i="8"/>
  <c r="AG22" i="8"/>
  <c r="AF25" i="8"/>
  <c r="AF47" i="8" s="1"/>
  <c r="AF51" i="8" s="1"/>
  <c r="AE111" i="6"/>
  <c r="AE116" i="6" s="1"/>
  <c r="AE117" i="6" s="1"/>
  <c r="AG22" i="11"/>
  <c r="AG62" i="4"/>
  <c r="AH42" i="8"/>
  <c r="AH76" i="8" s="1"/>
  <c r="AH43" i="8"/>
  <c r="AH77" i="8" s="1"/>
  <c r="AH41" i="8"/>
  <c r="AH75" i="8" s="1"/>
  <c r="AI15" i="8"/>
  <c r="AH40" i="8"/>
  <c r="AH17" i="8"/>
  <c r="AF103" i="6"/>
  <c r="AG77" i="6"/>
  <c r="AF89" i="5"/>
  <c r="AG76" i="5"/>
  <c r="AF79" i="5"/>
  <c r="AF102" i="5"/>
  <c r="AE277" i="13"/>
  <c r="AG54" i="11"/>
  <c r="AE279" i="13" s="1"/>
  <c r="AG77" i="4"/>
  <c r="AF103" i="4"/>
  <c r="AH76" i="10"/>
  <c r="AH59" i="6"/>
  <c r="AH63" i="6" s="1"/>
  <c r="AF57" i="7"/>
  <c r="AG23" i="7"/>
  <c r="AA290" i="13"/>
  <c r="AC66" i="11"/>
  <c r="AA293" i="13" s="1"/>
  <c r="AH93" i="10"/>
  <c r="AG93" i="11" s="1"/>
  <c r="AI90" i="10"/>
  <c r="AH53" i="11"/>
  <c r="AF278" i="13" s="1"/>
  <c r="AH91" i="9"/>
  <c r="AH92" i="9" s="1"/>
  <c r="AH71" i="11" s="1"/>
  <c r="AF374" i="13" s="1"/>
  <c r="AI16" i="9"/>
  <c r="AG24" i="11"/>
  <c r="AE195" i="13" s="1"/>
  <c r="AG62" i="6"/>
  <c r="AE59" i="8"/>
  <c r="AE81" i="8" s="1"/>
  <c r="AG123" i="10"/>
  <c r="AJ64" i="10"/>
  <c r="AI67" i="10"/>
  <c r="AI76" i="10" s="1"/>
  <c r="AF96" i="6"/>
  <c r="AF99" i="6" s="1"/>
  <c r="AF114" i="6" s="1"/>
  <c r="AF88" i="6"/>
  <c r="AF91" i="6" s="1"/>
  <c r="AG70" i="6"/>
  <c r="AF73" i="6"/>
  <c r="L183" i="6"/>
  <c r="AE65" i="11" l="1"/>
  <c r="AC292" i="13" s="1"/>
  <c r="AE95" i="9"/>
  <c r="AE77" i="11" s="1"/>
  <c r="AC423" i="13" s="1"/>
  <c r="AE30" i="11"/>
  <c r="AC202" i="13" s="1"/>
  <c r="AE120" i="6"/>
  <c r="AE36" i="11" s="1"/>
  <c r="AC250" i="13" s="1"/>
  <c r="AJ90" i="7"/>
  <c r="AK89" i="7"/>
  <c r="AJ91" i="7"/>
  <c r="AD164" i="13"/>
  <c r="AD167" i="13" s="1"/>
  <c r="AH22" i="11"/>
  <c r="AH62" i="4"/>
  <c r="AG102" i="6"/>
  <c r="AH76" i="6"/>
  <c r="AG79" i="6"/>
  <c r="AG89" i="6"/>
  <c r="AD29" i="11"/>
  <c r="AB201" i="13" s="1"/>
  <c r="AD120" i="5"/>
  <c r="AD35" i="11" s="1"/>
  <c r="AB249" i="13" s="1"/>
  <c r="AI23" i="10"/>
  <c r="AH39" i="10"/>
  <c r="AH55" i="10" s="1"/>
  <c r="AG64" i="9"/>
  <c r="AH30" i="9"/>
  <c r="AG97" i="4"/>
  <c r="AH71" i="4"/>
  <c r="AG98" i="6"/>
  <c r="AH72" i="6"/>
  <c r="AG372" i="13"/>
  <c r="AG57" i="9"/>
  <c r="AH23" i="9"/>
  <c r="AG56" i="9"/>
  <c r="AH22" i="9"/>
  <c r="AG25" i="9"/>
  <c r="AG47" i="9" s="1"/>
  <c r="AG64" i="7"/>
  <c r="AH30" i="7"/>
  <c r="AH28" i="9"/>
  <c r="AG62" i="9"/>
  <c r="AG31" i="9"/>
  <c r="AG48" i="9" s="1"/>
  <c r="AG116" i="13"/>
  <c r="AJ115" i="11"/>
  <c r="AE63" i="11"/>
  <c r="AE95" i="7"/>
  <c r="AE75" i="11" s="1"/>
  <c r="AF111" i="6"/>
  <c r="AF116" i="6" s="1"/>
  <c r="AC165" i="13"/>
  <c r="AC167" i="13" s="1"/>
  <c r="AE19" i="11"/>
  <c r="AG88" i="6"/>
  <c r="AG96" i="6"/>
  <c r="AH70" i="6"/>
  <c r="AG73" i="6"/>
  <c r="AI93" i="10"/>
  <c r="AH93" i="11" s="1"/>
  <c r="AJ90" i="10"/>
  <c r="AA251" i="13"/>
  <c r="AC101" i="11"/>
  <c r="AG96" i="5"/>
  <c r="AG88" i="5"/>
  <c r="AH70" i="5"/>
  <c r="AG73" i="5"/>
  <c r="AJ24" i="10"/>
  <c r="AI40" i="10"/>
  <c r="AI56" i="10"/>
  <c r="AH85" i="5"/>
  <c r="AH90" i="5" s="1"/>
  <c r="AI82" i="5"/>
  <c r="AI38" i="5"/>
  <c r="AI29" i="5"/>
  <c r="AI42" i="5"/>
  <c r="AI34" i="5"/>
  <c r="AI33" i="5"/>
  <c r="AI25" i="5"/>
  <c r="AI18" i="5"/>
  <c r="AI35" i="5"/>
  <c r="AI32" i="5"/>
  <c r="AI84" i="5"/>
  <c r="AI39" i="5"/>
  <c r="AI36" i="5"/>
  <c r="AI31" i="5"/>
  <c r="AI28" i="5"/>
  <c r="AJ15" i="5"/>
  <c r="AI41" i="5"/>
  <c r="AI26" i="5"/>
  <c r="AI83" i="5"/>
  <c r="AI46" i="5"/>
  <c r="AI45" i="5"/>
  <c r="AI37" i="5"/>
  <c r="AI30" i="5"/>
  <c r="AI22" i="5"/>
  <c r="AI21" i="5"/>
  <c r="AI47" i="5"/>
  <c r="AI44" i="5"/>
  <c r="AI23" i="5"/>
  <c r="AI20" i="5"/>
  <c r="AI43" i="5"/>
  <c r="AI40" i="5"/>
  <c r="AI27" i="5"/>
  <c r="AI24" i="5"/>
  <c r="AI19" i="5"/>
  <c r="AF59" i="9"/>
  <c r="AF81" i="9" s="1"/>
  <c r="AF85" i="9" s="1"/>
  <c r="AF105" i="6"/>
  <c r="AF115" i="6" s="1"/>
  <c r="AF117" i="6" s="1"/>
  <c r="AH71" i="5"/>
  <c r="AG97" i="5"/>
  <c r="AI42" i="10"/>
  <c r="AJ26" i="10"/>
  <c r="AI58" i="10"/>
  <c r="AI41" i="9"/>
  <c r="AI75" i="9" s="1"/>
  <c r="AI43" i="9"/>
  <c r="AI77" i="9" s="1"/>
  <c r="AI42" i="9"/>
  <c r="AI76" i="9" s="1"/>
  <c r="AI17" i="9"/>
  <c r="AI40" i="9"/>
  <c r="AJ15" i="9"/>
  <c r="AG16" i="11"/>
  <c r="AG110" i="4"/>
  <c r="AG109" i="4"/>
  <c r="AG108" i="4"/>
  <c r="AI59" i="6"/>
  <c r="AI63" i="6" s="1"/>
  <c r="AF91" i="5"/>
  <c r="AG58" i="9"/>
  <c r="AH24" i="9"/>
  <c r="AG68" i="9"/>
  <c r="AH34" i="9"/>
  <c r="AG37" i="9"/>
  <c r="AG49" i="9" s="1"/>
  <c r="AJ30" i="10"/>
  <c r="AI35" i="10"/>
  <c r="AG58" i="8"/>
  <c r="AH24" i="8"/>
  <c r="AH72" i="4"/>
  <c r="AG98" i="4"/>
  <c r="AF51" i="7"/>
  <c r="AH77" i="5"/>
  <c r="AJ73" i="10"/>
  <c r="AK70" i="10"/>
  <c r="AH59" i="11"/>
  <c r="AF285" i="13" s="1"/>
  <c r="X13" i="13"/>
  <c r="Z134" i="11"/>
  <c r="Z116" i="11"/>
  <c r="X117" i="13" s="1"/>
  <c r="AG89" i="5"/>
  <c r="AH76" i="5"/>
  <c r="AG79" i="5"/>
  <c r="AE193" i="13"/>
  <c r="AG57" i="8"/>
  <c r="AH23" i="8"/>
  <c r="AE284" i="13"/>
  <c r="AG60" i="11"/>
  <c r="AE286" i="13" s="1"/>
  <c r="AG54" i="10"/>
  <c r="AG59" i="10" s="1"/>
  <c r="AG79" i="10" s="1"/>
  <c r="AF92" i="11" s="1"/>
  <c r="AF96" i="11" s="1"/>
  <c r="AG56" i="7"/>
  <c r="AH22" i="7"/>
  <c r="AG25" i="7"/>
  <c r="AG47" i="7" s="1"/>
  <c r="AG104" i="4"/>
  <c r="AH78" i="4"/>
  <c r="AG58" i="7"/>
  <c r="AH24" i="7"/>
  <c r="AJ15" i="10"/>
  <c r="AK10" i="10"/>
  <c r="AJ67" i="10"/>
  <c r="AK64" i="10"/>
  <c r="AH70" i="4"/>
  <c r="AG73" i="4"/>
  <c r="AG88" i="4" s="1"/>
  <c r="AG91" i="4" s="1"/>
  <c r="AG96" i="4"/>
  <c r="AG99" i="4" s="1"/>
  <c r="AG114" i="4" s="1"/>
  <c r="AE28" i="11"/>
  <c r="AE120" i="4"/>
  <c r="AE34" i="11" s="1"/>
  <c r="Y10" i="13"/>
  <c r="AA103" i="11"/>
  <c r="AF17" i="11"/>
  <c r="AD165" i="13" s="1"/>
  <c r="AF110" i="5"/>
  <c r="AF109" i="5"/>
  <c r="AF108" i="5"/>
  <c r="AF111" i="5" s="1"/>
  <c r="AF116" i="5" s="1"/>
  <c r="AF59" i="7"/>
  <c r="AF81" i="7" s="1"/>
  <c r="AF85" i="7" s="1"/>
  <c r="AG68" i="8"/>
  <c r="AH34" i="8"/>
  <c r="AG37" i="8"/>
  <c r="AG49" i="8" s="1"/>
  <c r="AH44" i="9"/>
  <c r="AH50" i="9" s="1"/>
  <c r="AH74" i="9"/>
  <c r="AH78" i="9" s="1"/>
  <c r="AH84" i="9" s="1"/>
  <c r="AG70" i="8"/>
  <c r="AH36" i="8"/>
  <c r="AJ39" i="6"/>
  <c r="AJ36" i="6"/>
  <c r="AJ31" i="6"/>
  <c r="AJ28" i="6"/>
  <c r="AK15" i="6"/>
  <c r="AJ41" i="6"/>
  <c r="AJ26" i="6"/>
  <c r="AJ46" i="6"/>
  <c r="AJ45" i="6"/>
  <c r="AJ37" i="6"/>
  <c r="AJ30" i="6"/>
  <c r="AJ22" i="6"/>
  <c r="AJ21" i="6"/>
  <c r="AJ47" i="6"/>
  <c r="AJ44" i="6"/>
  <c r="AJ23" i="6"/>
  <c r="AJ20" i="6"/>
  <c r="AJ48" i="6"/>
  <c r="AJ43" i="6"/>
  <c r="AJ40" i="6"/>
  <c r="AJ27" i="6"/>
  <c r="AJ24" i="6"/>
  <c r="AJ19" i="6"/>
  <c r="AJ38" i="6"/>
  <c r="AJ29" i="6"/>
  <c r="AJ42" i="6"/>
  <c r="AJ34" i="6"/>
  <c r="AJ33" i="6"/>
  <c r="AJ25" i="6"/>
  <c r="AJ18" i="6"/>
  <c r="AJ35" i="6"/>
  <c r="AJ32" i="6"/>
  <c r="AJ83" i="6"/>
  <c r="AJ82" i="6"/>
  <c r="AJ84" i="6"/>
  <c r="AG62" i="8"/>
  <c r="AH28" i="8"/>
  <c r="AG31" i="8"/>
  <c r="AG48" i="8" s="1"/>
  <c r="AJ100" i="10"/>
  <c r="AI111" i="10"/>
  <c r="AH94" i="11" s="1"/>
  <c r="AH38" i="10"/>
  <c r="AH43" i="10" s="1"/>
  <c r="AI22" i="10"/>
  <c r="AH27" i="10"/>
  <c r="AH76" i="4"/>
  <c r="AG79" i="4"/>
  <c r="AG89" i="4" s="1"/>
  <c r="AG102" i="4"/>
  <c r="AF71" i="8"/>
  <c r="AF83" i="8" s="1"/>
  <c r="AK46" i="10"/>
  <c r="AJ51" i="10"/>
  <c r="AG69" i="8"/>
  <c r="AH35" i="8"/>
  <c r="AG69" i="9"/>
  <c r="AH35" i="9"/>
  <c r="AI90" i="8"/>
  <c r="AJ89" i="8"/>
  <c r="AB248" i="13"/>
  <c r="AE85" i="8"/>
  <c r="AG56" i="8"/>
  <c r="AG59" i="8" s="1"/>
  <c r="AG81" i="8" s="1"/>
  <c r="AH22" i="8"/>
  <c r="AG25" i="8"/>
  <c r="AG47" i="8" s="1"/>
  <c r="AK89" i="9"/>
  <c r="AG63" i="8"/>
  <c r="AH29" i="8"/>
  <c r="U118" i="13"/>
  <c r="X117" i="11"/>
  <c r="AF105" i="4"/>
  <c r="AF115" i="4" s="1"/>
  <c r="AF117" i="4" s="1"/>
  <c r="AI85" i="4"/>
  <c r="AI90" i="4" s="1"/>
  <c r="AH28" i="7"/>
  <c r="AG31" i="7"/>
  <c r="AG48" i="7" s="1"/>
  <c r="AG62" i="7"/>
  <c r="AH92" i="8"/>
  <c r="AH70" i="11" s="1"/>
  <c r="AF373" i="13" s="1"/>
  <c r="AG18" i="11"/>
  <c r="AE166" i="13" s="1"/>
  <c r="AG108" i="6"/>
  <c r="AG109" i="6"/>
  <c r="AG110" i="6"/>
  <c r="AH24" i="11"/>
  <c r="AF195" i="13" s="1"/>
  <c r="AH62" i="6"/>
  <c r="AH58" i="11"/>
  <c r="AF59" i="8"/>
  <c r="AF81" i="8" s="1"/>
  <c r="AF85" i="8" s="1"/>
  <c r="AI52" i="11"/>
  <c r="AI91" i="8"/>
  <c r="AJ16" i="8"/>
  <c r="V25" i="13"/>
  <c r="X135" i="11"/>
  <c r="V26" i="13" s="1"/>
  <c r="AG69" i="7"/>
  <c r="AH35" i="7"/>
  <c r="AF65" i="7"/>
  <c r="AF82" i="7" s="1"/>
  <c r="AH36" i="9"/>
  <c r="AG70" i="9"/>
  <c r="AG23" i="11"/>
  <c r="AE194" i="13" s="1"/>
  <c r="AG62" i="5"/>
  <c r="AG102" i="5" s="1"/>
  <c r="AB200" i="13"/>
  <c r="AD31" i="11"/>
  <c r="AB203" i="13" s="1"/>
  <c r="AH123" i="10"/>
  <c r="AH74" i="8"/>
  <c r="AH78" i="8" s="1"/>
  <c r="AH84" i="8" s="1"/>
  <c r="AH44" i="8"/>
  <c r="AH50" i="8" s="1"/>
  <c r="X131" i="11"/>
  <c r="V23" i="13" s="1"/>
  <c r="Y130" i="11"/>
  <c r="AG64" i="8"/>
  <c r="AH30" i="8"/>
  <c r="Z251" i="13"/>
  <c r="AB101" i="11"/>
  <c r="X121" i="11"/>
  <c r="AH59" i="5"/>
  <c r="AH63" i="5" s="1"/>
  <c r="AI25" i="10"/>
  <c r="AH41" i="10"/>
  <c r="AH57" i="10" s="1"/>
  <c r="AI59" i="4"/>
  <c r="AI63" i="4" s="1"/>
  <c r="AJ47" i="4"/>
  <c r="AJ44" i="4"/>
  <c r="AJ48" i="4"/>
  <c r="AJ43" i="4"/>
  <c r="AJ40" i="4"/>
  <c r="AJ82" i="4"/>
  <c r="AJ38" i="4"/>
  <c r="AJ42" i="4"/>
  <c r="AJ34" i="4"/>
  <c r="AJ33" i="4"/>
  <c r="AJ35" i="4"/>
  <c r="AJ32" i="4"/>
  <c r="AJ84" i="4"/>
  <c r="AJ39" i="4"/>
  <c r="AJ36" i="4"/>
  <c r="AJ31" i="4"/>
  <c r="AJ41" i="4"/>
  <c r="AJ83" i="4"/>
  <c r="AJ46" i="4"/>
  <c r="AJ45" i="4"/>
  <c r="AJ37" i="4"/>
  <c r="AJ28" i="4"/>
  <c r="AK15" i="4"/>
  <c r="AJ26" i="4"/>
  <c r="AJ30" i="4"/>
  <c r="AJ22" i="4"/>
  <c r="AJ21" i="4"/>
  <c r="AJ23" i="4"/>
  <c r="AJ20" i="4"/>
  <c r="AJ27" i="4"/>
  <c r="AJ24" i="4"/>
  <c r="AJ19" i="4"/>
  <c r="AJ29" i="4"/>
  <c r="AJ25" i="4"/>
  <c r="AJ18" i="4"/>
  <c r="AG63" i="7"/>
  <c r="AH29" i="7"/>
  <c r="AH78" i="5"/>
  <c r="AG68" i="7"/>
  <c r="AG71" i="7" s="1"/>
  <c r="AG83" i="7" s="1"/>
  <c r="AH34" i="7"/>
  <c r="AG37" i="7"/>
  <c r="AG49" i="7" s="1"/>
  <c r="AJ120" i="10"/>
  <c r="AI95" i="11" s="1"/>
  <c r="AK115" i="10"/>
  <c r="AB421" i="13"/>
  <c r="AB424" i="13" s="1"/>
  <c r="AD78" i="11"/>
  <c r="AD102" i="11" s="1"/>
  <c r="AB11" i="13" s="1"/>
  <c r="AG103" i="6"/>
  <c r="AH77" i="6"/>
  <c r="AI42" i="8"/>
  <c r="AI76" i="8" s="1"/>
  <c r="AI43" i="8"/>
  <c r="AI77" i="8" s="1"/>
  <c r="AI41" i="8"/>
  <c r="AI75" i="8" s="1"/>
  <c r="AJ15" i="8"/>
  <c r="AI40" i="8"/>
  <c r="AI17" i="8"/>
  <c r="AF372" i="13"/>
  <c r="AF375" i="13" s="1"/>
  <c r="AI85" i="6"/>
  <c r="AI90" i="6" s="1"/>
  <c r="AF277" i="13"/>
  <c r="AH54" i="11"/>
  <c r="AF279" i="13" s="1"/>
  <c r="AG70" i="7"/>
  <c r="AH36" i="7"/>
  <c r="AF111" i="4"/>
  <c r="AF116" i="4" s="1"/>
  <c r="AG97" i="6"/>
  <c r="AH71" i="6"/>
  <c r="AH72" i="5"/>
  <c r="AG98" i="5"/>
  <c r="AF104" i="5"/>
  <c r="AF105" i="5" s="1"/>
  <c r="AF115" i="5" s="1"/>
  <c r="AF117" i="5" s="1"/>
  <c r="AF71" i="7"/>
  <c r="AF83" i="7" s="1"/>
  <c r="W123" i="11"/>
  <c r="U18" i="13" s="1"/>
  <c r="AG57" i="7"/>
  <c r="AH23" i="7"/>
  <c r="AI53" i="11"/>
  <c r="AG278" i="13" s="1"/>
  <c r="AI91" i="9"/>
  <c r="AI92" i="9" s="1"/>
  <c r="AI71" i="11" s="1"/>
  <c r="AG374" i="13" s="1"/>
  <c r="AJ16" i="9"/>
  <c r="AH77" i="4"/>
  <c r="AG103" i="4"/>
  <c r="Y134" i="11"/>
  <c r="Y121" i="11"/>
  <c r="Y116" i="11"/>
  <c r="W117" i="13" s="1"/>
  <c r="W13" i="13"/>
  <c r="AG63" i="9"/>
  <c r="AH29" i="9"/>
  <c r="AG104" i="6"/>
  <c r="AH78" i="6"/>
  <c r="AE111" i="5"/>
  <c r="AE116" i="5" s="1"/>
  <c r="AE117" i="5" s="1"/>
  <c r="AB290" i="13"/>
  <c r="AD66" i="11"/>
  <c r="AB293" i="13" s="1"/>
  <c r="AF28" i="11" l="1"/>
  <c r="AF120" i="4"/>
  <c r="AF34" i="11" s="1"/>
  <c r="AE29" i="11"/>
  <c r="AC201" i="13" s="1"/>
  <c r="AE120" i="5"/>
  <c r="AE35" i="11" s="1"/>
  <c r="AC249" i="13" s="1"/>
  <c r="AF29" i="11"/>
  <c r="AD201" i="13" s="1"/>
  <c r="AF120" i="5"/>
  <c r="AF35" i="11" s="1"/>
  <c r="AD249" i="13" s="1"/>
  <c r="V16" i="13"/>
  <c r="X122" i="11"/>
  <c r="V17" i="13" s="1"/>
  <c r="AJ52" i="11"/>
  <c r="AJ91" i="8"/>
  <c r="AK16" i="8"/>
  <c r="V118" i="13"/>
  <c r="Y117" i="11"/>
  <c r="AJ90" i="8"/>
  <c r="AJ92" i="8" s="1"/>
  <c r="AJ70" i="11" s="1"/>
  <c r="AH373" i="13" s="1"/>
  <c r="AK89" i="8"/>
  <c r="AI76" i="4"/>
  <c r="AH79" i="4"/>
  <c r="AH89" i="4" s="1"/>
  <c r="AH102" i="4"/>
  <c r="AH105" i="4" s="1"/>
  <c r="AH115" i="4" s="1"/>
  <c r="AC248" i="13"/>
  <c r="AH104" i="4"/>
  <c r="AI78" i="4"/>
  <c r="AK30" i="10"/>
  <c r="AJ35" i="10"/>
  <c r="AE164" i="13"/>
  <c r="AF30" i="11"/>
  <c r="AD202" i="13" s="1"/>
  <c r="AF120" i="6"/>
  <c r="AF36" i="11" s="1"/>
  <c r="AD250" i="13" s="1"/>
  <c r="AH116" i="13"/>
  <c r="AK115" i="11"/>
  <c r="AI77" i="4"/>
  <c r="AH103" i="4"/>
  <c r="AI72" i="5"/>
  <c r="AH98" i="5"/>
  <c r="AI58" i="11"/>
  <c r="AJ85" i="4"/>
  <c r="AJ90" i="4" s="1"/>
  <c r="Z10" i="13"/>
  <c r="AB103" i="11"/>
  <c r="AG17" i="11"/>
  <c r="AE165" i="13" s="1"/>
  <c r="AG109" i="5"/>
  <c r="AG110" i="5"/>
  <c r="AG108" i="5"/>
  <c r="AI92" i="8"/>
  <c r="AI70" i="11" s="1"/>
  <c r="AC200" i="13"/>
  <c r="AE31" i="11"/>
  <c r="AC203" i="13" s="1"/>
  <c r="AK73" i="10"/>
  <c r="AL70" i="10"/>
  <c r="AJ43" i="9"/>
  <c r="AJ77" i="9" s="1"/>
  <c r="AJ40" i="9"/>
  <c r="AJ42" i="9"/>
  <c r="AJ76" i="9" s="1"/>
  <c r="AJ17" i="9"/>
  <c r="AJ41" i="9"/>
  <c r="AJ75" i="9" s="1"/>
  <c r="AK15" i="9"/>
  <c r="AF65" i="11"/>
  <c r="AD292" i="13" s="1"/>
  <c r="AF95" i="9"/>
  <c r="AF77" i="11" s="1"/>
  <c r="AD423" i="13" s="1"/>
  <c r="AJ93" i="10"/>
  <c r="AI93" i="11" s="1"/>
  <c r="AK90" i="10"/>
  <c r="AJ53" i="11"/>
  <c r="AH278" i="13" s="1"/>
  <c r="AJ91" i="9"/>
  <c r="AK16" i="9"/>
  <c r="AH97" i="6"/>
  <c r="AI71" i="6"/>
  <c r="AI74" i="8"/>
  <c r="AI78" i="8" s="1"/>
  <c r="AI84" i="8" s="1"/>
  <c r="AI44" i="8"/>
  <c r="AI50" i="8" s="1"/>
  <c r="AH68" i="7"/>
  <c r="AI34" i="7"/>
  <c r="AH37" i="7"/>
  <c r="AH49" i="7" s="1"/>
  <c r="AG277" i="13"/>
  <c r="AI54" i="11"/>
  <c r="AG279" i="13" s="1"/>
  <c r="AG111" i="6"/>
  <c r="AG116" i="6" s="1"/>
  <c r="AH63" i="8"/>
  <c r="AI29" i="8"/>
  <c r="AH69" i="9"/>
  <c r="AI35" i="9"/>
  <c r="AJ22" i="10"/>
  <c r="AI38" i="10"/>
  <c r="AI54" i="10"/>
  <c r="AI27" i="10"/>
  <c r="AH68" i="8"/>
  <c r="AI34" i="8"/>
  <c r="AH37" i="8"/>
  <c r="AH49" i="8" s="1"/>
  <c r="AG51" i="7"/>
  <c r="AH89" i="5"/>
  <c r="AI76" i="5"/>
  <c r="AH79" i="5"/>
  <c r="AH68" i="9"/>
  <c r="AH37" i="9"/>
  <c r="AH49" i="9" s="1"/>
  <c r="AI34" i="9"/>
  <c r="AI44" i="9"/>
  <c r="AI50" i="9" s="1"/>
  <c r="AI74" i="9"/>
  <c r="AI78" i="9" s="1"/>
  <c r="AI84" i="9" s="1"/>
  <c r="AJ43" i="8"/>
  <c r="AJ77" i="8" s="1"/>
  <c r="AK15" i="8"/>
  <c r="AJ42" i="8"/>
  <c r="AJ76" i="8" s="1"/>
  <c r="AJ40" i="8"/>
  <c r="AJ17" i="8"/>
  <c r="AJ41" i="8"/>
  <c r="AJ75" i="8" s="1"/>
  <c r="AH64" i="8"/>
  <c r="AI30" i="8"/>
  <c r="AH54" i="10"/>
  <c r="AH59" i="10" s="1"/>
  <c r="AH79" i="10" s="1"/>
  <c r="AG92" i="11" s="1"/>
  <c r="AG96" i="11" s="1"/>
  <c r="AJ59" i="6"/>
  <c r="AJ63" i="6" s="1"/>
  <c r="AG71" i="8"/>
  <c r="AG83" i="8" s="1"/>
  <c r="AH56" i="7"/>
  <c r="AI22" i="7"/>
  <c r="AH25" i="7"/>
  <c r="AH47" i="7" s="1"/>
  <c r="AG103" i="5"/>
  <c r="AG105" i="5" s="1"/>
  <c r="AG115" i="5" s="1"/>
  <c r="AG71" i="9"/>
  <c r="AG83" i="9" s="1"/>
  <c r="AI59" i="11"/>
  <c r="AG285" i="13" s="1"/>
  <c r="AG65" i="9"/>
  <c r="AG82" i="9" s="1"/>
  <c r="AH98" i="6"/>
  <c r="AI72" i="6"/>
  <c r="AI78" i="5"/>
  <c r="AF64" i="11"/>
  <c r="AD291" i="13" s="1"/>
  <c r="AF95" i="8"/>
  <c r="AF76" i="11" s="1"/>
  <c r="AD422" i="13" s="1"/>
  <c r="AK90" i="9"/>
  <c r="AL89" i="9"/>
  <c r="AH69" i="8"/>
  <c r="AI35" i="8"/>
  <c r="AK41" i="6"/>
  <c r="AK26" i="6"/>
  <c r="AK46" i="6"/>
  <c r="AK45" i="6"/>
  <c r="AK37" i="6"/>
  <c r="AK30" i="6"/>
  <c r="AK22" i="6"/>
  <c r="AK21" i="6"/>
  <c r="AK47" i="6"/>
  <c r="AK44" i="6"/>
  <c r="AK23" i="6"/>
  <c r="AK20" i="6"/>
  <c r="AK48" i="6"/>
  <c r="AK43" i="6"/>
  <c r="AK40" i="6"/>
  <c r="AK27" i="6"/>
  <c r="AK24" i="6"/>
  <c r="AK19" i="6"/>
  <c r="AK38" i="6"/>
  <c r="AK29" i="6"/>
  <c r="AK49" i="6"/>
  <c r="AK42" i="6"/>
  <c r="AK34" i="6"/>
  <c r="AK33" i="6"/>
  <c r="AK25" i="6"/>
  <c r="AK18" i="6"/>
  <c r="AK35" i="6"/>
  <c r="AK32" i="6"/>
  <c r="AK39" i="6"/>
  <c r="AK36" i="6"/>
  <c r="AK31" i="6"/>
  <c r="AK28" i="6"/>
  <c r="AL15" i="6"/>
  <c r="AK84" i="6"/>
  <c r="AK83" i="6"/>
  <c r="AK82" i="6"/>
  <c r="AF63" i="11"/>
  <c r="AF95" i="7"/>
  <c r="AF75" i="11" s="1"/>
  <c r="AI70" i="4"/>
  <c r="AH73" i="4"/>
  <c r="AH88" i="4" s="1"/>
  <c r="AH96" i="4"/>
  <c r="AG59" i="7"/>
  <c r="AG81" i="7" s="1"/>
  <c r="AI77" i="5"/>
  <c r="AH58" i="9"/>
  <c r="AI24" i="9"/>
  <c r="AI59" i="5"/>
  <c r="AI63" i="5" s="1"/>
  <c r="AJ40" i="10"/>
  <c r="AJ56" i="10"/>
  <c r="AK24" i="10"/>
  <c r="AH88" i="6"/>
  <c r="AH96" i="6"/>
  <c r="AI70" i="6"/>
  <c r="AH73" i="6"/>
  <c r="AI28" i="9"/>
  <c r="AH62" i="9"/>
  <c r="AH31" i="9"/>
  <c r="AH48" i="9" s="1"/>
  <c r="AK90" i="7"/>
  <c r="AL89" i="7"/>
  <c r="AK91" i="7"/>
  <c r="AG104" i="5"/>
  <c r="Z130" i="11"/>
  <c r="Y131" i="11"/>
  <c r="W23" i="13" s="1"/>
  <c r="AI36" i="9"/>
  <c r="AH70" i="9"/>
  <c r="AJ90" i="9"/>
  <c r="AJ92" i="9" s="1"/>
  <c r="AJ71" i="11" s="1"/>
  <c r="AH374" i="13" s="1"/>
  <c r="AI123" i="10"/>
  <c r="AG99" i="6"/>
  <c r="AG114" i="6" s="1"/>
  <c r="AH64" i="7"/>
  <c r="AI30" i="7"/>
  <c r="AH97" i="4"/>
  <c r="AI71" i="4"/>
  <c r="AH102" i="6"/>
  <c r="AI76" i="6"/>
  <c r="AH79" i="6"/>
  <c r="AH89" i="6"/>
  <c r="AJ92" i="7"/>
  <c r="AJ69" i="11" s="1"/>
  <c r="AH104" i="6"/>
  <c r="AI78" i="6"/>
  <c r="AH70" i="7"/>
  <c r="AI36" i="7"/>
  <c r="AH63" i="9"/>
  <c r="AI29" i="9"/>
  <c r="AH57" i="7"/>
  <c r="AI23" i="7"/>
  <c r="AH63" i="7"/>
  <c r="AI29" i="7"/>
  <c r="AG65" i="7"/>
  <c r="AG82" i="7" s="1"/>
  <c r="AG51" i="8"/>
  <c r="AK100" i="10"/>
  <c r="AJ111" i="10"/>
  <c r="AI94" i="11" s="1"/>
  <c r="AK67" i="10"/>
  <c r="AL64" i="10"/>
  <c r="AH96" i="5"/>
  <c r="AH88" i="5"/>
  <c r="AI70" i="5"/>
  <c r="AH73" i="5"/>
  <c r="AG91" i="6"/>
  <c r="AG105" i="6"/>
  <c r="AG115" i="6" s="1"/>
  <c r="AH103" i="6"/>
  <c r="AI77" i="6"/>
  <c r="AI22" i="11"/>
  <c r="AI62" i="4"/>
  <c r="AF284" i="13"/>
  <c r="AH60" i="11"/>
  <c r="AF286" i="13" s="1"/>
  <c r="AH56" i="8"/>
  <c r="AI22" i="8"/>
  <c r="AH25" i="8"/>
  <c r="AH47" i="8" s="1"/>
  <c r="AK51" i="10"/>
  <c r="AL46" i="10"/>
  <c r="AJ76" i="10"/>
  <c r="X25" i="13"/>
  <c r="Z135" i="11"/>
  <c r="X26" i="13" s="1"/>
  <c r="AG91" i="5"/>
  <c r="AG51" i="9"/>
  <c r="AH64" i="9"/>
  <c r="AI30" i="9"/>
  <c r="AH16" i="11"/>
  <c r="AH110" i="4"/>
  <c r="AH108" i="4"/>
  <c r="AH109" i="4"/>
  <c r="AJ59" i="4"/>
  <c r="AJ63" i="4" s="1"/>
  <c r="AK48" i="4"/>
  <c r="AK43" i="4"/>
  <c r="AK40" i="4"/>
  <c r="AK38" i="4"/>
  <c r="AK49" i="4"/>
  <c r="AK42" i="4"/>
  <c r="AK34" i="4"/>
  <c r="AK33" i="4"/>
  <c r="AK35" i="4"/>
  <c r="AK32" i="4"/>
  <c r="AK39" i="4"/>
  <c r="AK36" i="4"/>
  <c r="AK31" i="4"/>
  <c r="AK41" i="4"/>
  <c r="AK46" i="4"/>
  <c r="AK45" i="4"/>
  <c r="AK37" i="4"/>
  <c r="AK47" i="4"/>
  <c r="AK44" i="4"/>
  <c r="AK28" i="4"/>
  <c r="AL15" i="4"/>
  <c r="AK26" i="4"/>
  <c r="AK30" i="4"/>
  <c r="AK22" i="4"/>
  <c r="AK21" i="4"/>
  <c r="AK23" i="4"/>
  <c r="AK20" i="4"/>
  <c r="AK27" i="4"/>
  <c r="AK24" i="4"/>
  <c r="AK19" i="4"/>
  <c r="AK29" i="4"/>
  <c r="AK25" i="4"/>
  <c r="AK18" i="4"/>
  <c r="AK82" i="4"/>
  <c r="AK84" i="4"/>
  <c r="AK83" i="4"/>
  <c r="AH69" i="7"/>
  <c r="AI35" i="7"/>
  <c r="AH18" i="11"/>
  <c r="AF166" i="13" s="1"/>
  <c r="AH110" i="6"/>
  <c r="AH108" i="6"/>
  <c r="AH111" i="6" s="1"/>
  <c r="AH116" i="6" s="1"/>
  <c r="AH109" i="6"/>
  <c r="AH62" i="7"/>
  <c r="AH31" i="7"/>
  <c r="AH48" i="7" s="1"/>
  <c r="AI28" i="7"/>
  <c r="AH62" i="8"/>
  <c r="AH65" i="8" s="1"/>
  <c r="AH82" i="8" s="1"/>
  <c r="AI28" i="8"/>
  <c r="AH31" i="8"/>
  <c r="AH48" i="8" s="1"/>
  <c r="AK15" i="10"/>
  <c r="AL10" i="10"/>
  <c r="AH57" i="8"/>
  <c r="AI23" i="8"/>
  <c r="AI72" i="4"/>
  <c r="AH98" i="4"/>
  <c r="AI24" i="11"/>
  <c r="AG195" i="13" s="1"/>
  <c r="AI62" i="6"/>
  <c r="AJ42" i="10"/>
  <c r="AJ58" i="10" s="1"/>
  <c r="AK26" i="10"/>
  <c r="AJ42" i="5"/>
  <c r="AJ34" i="5"/>
  <c r="AJ33" i="5"/>
  <c r="AJ25" i="5"/>
  <c r="AJ18" i="5"/>
  <c r="AJ35" i="5"/>
  <c r="AJ32" i="5"/>
  <c r="AJ39" i="5"/>
  <c r="AJ36" i="5"/>
  <c r="AJ31" i="5"/>
  <c r="AJ28" i="5"/>
  <c r="AK15" i="5"/>
  <c r="AJ41" i="5"/>
  <c r="AJ26" i="5"/>
  <c r="AJ46" i="5"/>
  <c r="AJ45" i="5"/>
  <c r="AJ37" i="5"/>
  <c r="AJ30" i="5"/>
  <c r="AJ22" i="5"/>
  <c r="AJ21" i="5"/>
  <c r="AJ47" i="5"/>
  <c r="AJ44" i="5"/>
  <c r="AJ23" i="5"/>
  <c r="AJ20" i="5"/>
  <c r="AJ48" i="5"/>
  <c r="AJ43" i="5"/>
  <c r="AJ40" i="5"/>
  <c r="AJ27" i="5"/>
  <c r="AJ24" i="5"/>
  <c r="AJ19" i="5"/>
  <c r="AJ38" i="5"/>
  <c r="AJ29" i="5"/>
  <c r="AJ84" i="5"/>
  <c r="AJ83" i="5"/>
  <c r="AJ82" i="5"/>
  <c r="AG99" i="5"/>
  <c r="AG114" i="5" s="1"/>
  <c r="AH25" i="9"/>
  <c r="AH47" i="9" s="1"/>
  <c r="AH51" i="9" s="1"/>
  <c r="AH56" i="9"/>
  <c r="AI22" i="9"/>
  <c r="AI41" i="10"/>
  <c r="AI57" i="10" s="1"/>
  <c r="AJ25" i="10"/>
  <c r="AE64" i="11"/>
  <c r="AC291" i="13" s="1"/>
  <c r="AE95" i="8"/>
  <c r="AE76" i="11" s="1"/>
  <c r="AC422" i="13" s="1"/>
  <c r="AG65" i="8"/>
  <c r="AG82" i="8" s="1"/>
  <c r="AG85" i="8" s="1"/>
  <c r="AH70" i="8"/>
  <c r="AI36" i="8"/>
  <c r="Y12" i="13"/>
  <c r="AA106" i="11"/>
  <c r="Z121" i="11"/>
  <c r="AH58" i="8"/>
  <c r="AI24" i="8"/>
  <c r="AG111" i="4"/>
  <c r="AG116" i="4" s="1"/>
  <c r="AA10" i="13"/>
  <c r="AC103" i="11"/>
  <c r="AG59" i="9"/>
  <c r="AG81" i="9" s="1"/>
  <c r="AG85" i="9" s="1"/>
  <c r="M118" i="9"/>
  <c r="M119" i="9" s="1"/>
  <c r="Y122" i="11"/>
  <c r="W17" i="13" s="1"/>
  <c r="W16" i="13"/>
  <c r="AD37" i="11"/>
  <c r="AG105" i="4"/>
  <c r="AG115" i="4" s="1"/>
  <c r="AG117" i="4" s="1"/>
  <c r="AH58" i="7"/>
  <c r="AI24" i="7"/>
  <c r="AG25" i="11"/>
  <c r="AE196" i="13" s="1"/>
  <c r="AC421" i="13"/>
  <c r="AC424" i="13" s="1"/>
  <c r="AE78" i="11"/>
  <c r="AE102" i="11" s="1"/>
  <c r="AC11" i="13" s="1"/>
  <c r="AI55" i="10"/>
  <c r="AI39" i="10"/>
  <c r="AJ23" i="10"/>
  <c r="AF193" i="13"/>
  <c r="AH25" i="11"/>
  <c r="AF196" i="13" s="1"/>
  <c r="W25" i="13"/>
  <c r="Y135" i="11"/>
  <c r="W26" i="13" s="1"/>
  <c r="AH72" i="11"/>
  <c r="AK120" i="10"/>
  <c r="AJ95" i="11" s="1"/>
  <c r="AL115" i="10"/>
  <c r="AH23" i="11"/>
  <c r="AF194" i="13" s="1"/>
  <c r="AH62" i="5"/>
  <c r="AH102" i="5" s="1"/>
  <c r="AJ85" i="6"/>
  <c r="AJ90" i="6" s="1"/>
  <c r="AI71" i="5"/>
  <c r="AH97" i="5"/>
  <c r="AI85" i="5"/>
  <c r="AI90" i="5" s="1"/>
  <c r="AC290" i="13"/>
  <c r="AE66" i="11"/>
  <c r="AC293" i="13" s="1"/>
  <c r="AI23" i="9"/>
  <c r="AH57" i="9"/>
  <c r="AF19" i="11"/>
  <c r="AG28" i="11" l="1"/>
  <c r="AG120" i="4"/>
  <c r="AG34" i="11" s="1"/>
  <c r="L184" i="4"/>
  <c r="L185" i="4" s="1"/>
  <c r="AG64" i="11"/>
  <c r="AE291" i="13" s="1"/>
  <c r="AG95" i="8"/>
  <c r="AG76" i="11" s="1"/>
  <c r="AE422" i="13" s="1"/>
  <c r="M118" i="8"/>
  <c r="M119" i="8" s="1"/>
  <c r="AI57" i="8"/>
  <c r="AJ23" i="8"/>
  <c r="AH99" i="5"/>
  <c r="AH114" i="5" s="1"/>
  <c r="AI63" i="9"/>
  <c r="AJ29" i="9"/>
  <c r="AD290" i="13"/>
  <c r="AF66" i="11"/>
  <c r="AD293" i="13" s="1"/>
  <c r="AJ38" i="10"/>
  <c r="AJ54" i="10"/>
  <c r="AK22" i="10"/>
  <c r="AJ27" i="10"/>
  <c r="AJ77" i="4"/>
  <c r="AI103" i="4"/>
  <c r="AB251" i="13"/>
  <c r="AD101" i="11"/>
  <c r="Y13" i="13"/>
  <c r="AA134" i="11"/>
  <c r="AA116" i="11"/>
  <c r="Y117" i="13" s="1"/>
  <c r="AI56" i="9"/>
  <c r="AJ22" i="9"/>
  <c r="AI25" i="9"/>
  <c r="AI47" i="9" s="1"/>
  <c r="AI16" i="11"/>
  <c r="AI108" i="4"/>
  <c r="AI110" i="4"/>
  <c r="AI109" i="4"/>
  <c r="AL67" i="10"/>
  <c r="AM64" i="10"/>
  <c r="AI64" i="7"/>
  <c r="AJ30" i="7"/>
  <c r="AK85" i="6"/>
  <c r="AK90" i="6" s="1"/>
  <c r="AI69" i="8"/>
  <c r="AJ35" i="8"/>
  <c r="AJ58" i="11"/>
  <c r="AJ35" i="9"/>
  <c r="AI69" i="9"/>
  <c r="AI97" i="6"/>
  <c r="AJ71" i="6"/>
  <c r="AJ59" i="11"/>
  <c r="AH285" i="13" s="1"/>
  <c r="AI116" i="13"/>
  <c r="AL115" i="11"/>
  <c r="X123" i="11"/>
  <c r="V18" i="13" s="1"/>
  <c r="AH59" i="9"/>
  <c r="AH81" i="9" s="1"/>
  <c r="AM10" i="10"/>
  <c r="AL15" i="10"/>
  <c r="AK76" i="10"/>
  <c r="AI70" i="7"/>
  <c r="AJ36" i="7"/>
  <c r="AL90" i="7"/>
  <c r="AL92" i="7" s="1"/>
  <c r="AL69" i="11" s="1"/>
  <c r="AM89" i="7"/>
  <c r="AL91" i="7"/>
  <c r="AI23" i="11"/>
  <c r="AG194" i="13" s="1"/>
  <c r="AI62" i="5"/>
  <c r="AJ74" i="8"/>
  <c r="AJ78" i="8" s="1"/>
  <c r="AJ84" i="8" s="1"/>
  <c r="AJ44" i="8"/>
  <c r="AJ50" i="8" s="1"/>
  <c r="AI89" i="5"/>
  <c r="AJ76" i="5"/>
  <c r="AI79" i="5"/>
  <c r="AI102" i="5"/>
  <c r="Z12" i="13"/>
  <c r="AB106" i="11"/>
  <c r="AJ55" i="10"/>
  <c r="AJ39" i="10"/>
  <c r="AK23" i="10"/>
  <c r="AI69" i="7"/>
  <c r="AJ35" i="7"/>
  <c r="AG193" i="13"/>
  <c r="AI25" i="11"/>
  <c r="AG196" i="13" s="1"/>
  <c r="AK92" i="7"/>
  <c r="AK69" i="11" s="1"/>
  <c r="AI58" i="9"/>
  <c r="AJ24" i="9"/>
  <c r="AM89" i="9"/>
  <c r="AI63" i="8"/>
  <c r="AJ29" i="8"/>
  <c r="AK53" i="11"/>
  <c r="AI278" i="13" s="1"/>
  <c r="AK91" i="9"/>
  <c r="AL16" i="9"/>
  <c r="AJ74" i="9"/>
  <c r="AJ78" i="9" s="1"/>
  <c r="AJ84" i="9" s="1"/>
  <c r="AJ44" i="9"/>
  <c r="AJ50" i="9" s="1"/>
  <c r="Z122" i="11"/>
  <c r="X17" i="13" s="1"/>
  <c r="X16" i="13"/>
  <c r="AI70" i="8"/>
  <c r="AJ36" i="8"/>
  <c r="AH17" i="11"/>
  <c r="AF165" i="13" s="1"/>
  <c r="AH110" i="5"/>
  <c r="AH109" i="5"/>
  <c r="AH108" i="5"/>
  <c r="AH111" i="5" s="1"/>
  <c r="AH116" i="5" s="1"/>
  <c r="Y123" i="11"/>
  <c r="W18" i="13" s="1"/>
  <c r="AK49" i="5"/>
  <c r="AK42" i="5"/>
  <c r="AK34" i="5"/>
  <c r="AK33" i="5"/>
  <c r="AK25" i="5"/>
  <c r="AK18" i="5"/>
  <c r="AK35" i="5"/>
  <c r="AK32" i="5"/>
  <c r="AK39" i="5"/>
  <c r="AK36" i="5"/>
  <c r="AK31" i="5"/>
  <c r="AK28" i="5"/>
  <c r="AL15" i="5"/>
  <c r="AK41" i="5"/>
  <c r="AK26" i="5"/>
  <c r="AK46" i="5"/>
  <c r="AK45" i="5"/>
  <c r="AK37" i="5"/>
  <c r="AK30" i="5"/>
  <c r="AK22" i="5"/>
  <c r="AK21" i="5"/>
  <c r="AK47" i="5"/>
  <c r="AK44" i="5"/>
  <c r="AK23" i="5"/>
  <c r="AK20" i="5"/>
  <c r="AK48" i="5"/>
  <c r="AK43" i="5"/>
  <c r="AK40" i="5"/>
  <c r="AK27" i="5"/>
  <c r="AK24" i="5"/>
  <c r="AK19" i="5"/>
  <c r="AK38" i="5"/>
  <c r="AK29" i="5"/>
  <c r="AK84" i="5"/>
  <c r="AK83" i="5"/>
  <c r="AK82" i="5"/>
  <c r="AK42" i="10"/>
  <c r="AK58" i="10" s="1"/>
  <c r="AL26" i="10"/>
  <c r="AI103" i="6"/>
  <c r="AJ77" i="6"/>
  <c r="AK111" i="10"/>
  <c r="AJ94" i="11" s="1"/>
  <c r="AL100" i="10"/>
  <c r="AI104" i="6"/>
  <c r="AJ78" i="6"/>
  <c r="AL46" i="6"/>
  <c r="AL45" i="6"/>
  <c r="AL37" i="6"/>
  <c r="AL30" i="6"/>
  <c r="AL22" i="6"/>
  <c r="AL21" i="6"/>
  <c r="AL47" i="6"/>
  <c r="AL44" i="6"/>
  <c r="AL23" i="6"/>
  <c r="AL20" i="6"/>
  <c r="AL48" i="6"/>
  <c r="AL43" i="6"/>
  <c r="AL40" i="6"/>
  <c r="AL27" i="6"/>
  <c r="AL24" i="6"/>
  <c r="AL19" i="6"/>
  <c r="AL38" i="6"/>
  <c r="AL29" i="6"/>
  <c r="AL49" i="6"/>
  <c r="AL42" i="6"/>
  <c r="AL34" i="6"/>
  <c r="AL33" i="6"/>
  <c r="AL25" i="6"/>
  <c r="AL18" i="6"/>
  <c r="AL35" i="6"/>
  <c r="AL32" i="6"/>
  <c r="AL39" i="6"/>
  <c r="AL36" i="6"/>
  <c r="AL31" i="6"/>
  <c r="AL28" i="6"/>
  <c r="AM15" i="6"/>
  <c r="AL50" i="6"/>
  <c r="AL41" i="6"/>
  <c r="AL26" i="6"/>
  <c r="AL84" i="6"/>
  <c r="AL83" i="6"/>
  <c r="AL82" i="6"/>
  <c r="AK92" i="9"/>
  <c r="AK71" i="11" s="1"/>
  <c r="AI374" i="13" s="1"/>
  <c r="AH51" i="7"/>
  <c r="AK41" i="8"/>
  <c r="AK75" i="8" s="1"/>
  <c r="AK43" i="8"/>
  <c r="AK77" i="8" s="1"/>
  <c r="AK42" i="8"/>
  <c r="AK76" i="8" s="1"/>
  <c r="AK40" i="8"/>
  <c r="AK17" i="8"/>
  <c r="AL15" i="8"/>
  <c r="AJ76" i="4"/>
  <c r="AI79" i="4"/>
  <c r="AI89" i="4" s="1"/>
  <c r="AI102" i="4"/>
  <c r="AJ85" i="5"/>
  <c r="AJ90" i="5" s="1"/>
  <c r="AI62" i="8"/>
  <c r="AI31" i="8"/>
  <c r="AI48" i="8" s="1"/>
  <c r="AJ28" i="8"/>
  <c r="AJ22" i="11"/>
  <c r="AJ62" i="4"/>
  <c r="AJ123" i="10"/>
  <c r="AH65" i="9"/>
  <c r="AH82" i="9" s="1"/>
  <c r="AH103" i="5"/>
  <c r="AH105" i="5" s="1"/>
  <c r="AH115" i="5" s="1"/>
  <c r="AH117" i="5" s="1"/>
  <c r="AJ22" i="7"/>
  <c r="AI25" i="7"/>
  <c r="AI47" i="7" s="1"/>
  <c r="AI56" i="7"/>
  <c r="AL73" i="10"/>
  <c r="AM70" i="10"/>
  <c r="AG19" i="11"/>
  <c r="AL89" i="8"/>
  <c r="AK90" i="8"/>
  <c r="AJ71" i="5"/>
  <c r="AI97" i="5"/>
  <c r="AI57" i="9"/>
  <c r="AJ23" i="9"/>
  <c r="AG65" i="11"/>
  <c r="AE292" i="13" s="1"/>
  <c r="AG95" i="9"/>
  <c r="AG77" i="11" s="1"/>
  <c r="AE423" i="13" s="1"/>
  <c r="AL51" i="10"/>
  <c r="AM46" i="10"/>
  <c r="AH372" i="13"/>
  <c r="AH375" i="13" s="1"/>
  <c r="AJ72" i="11"/>
  <c r="AI62" i="9"/>
  <c r="AI31" i="9"/>
  <c r="AI48" i="9" s="1"/>
  <c r="AJ28" i="9"/>
  <c r="AI103" i="5"/>
  <c r="AJ77" i="5"/>
  <c r="AH59" i="7"/>
  <c r="AH81" i="7" s="1"/>
  <c r="AL90" i="10"/>
  <c r="AK93" i="10"/>
  <c r="AJ93" i="11" s="1"/>
  <c r="AE167" i="13"/>
  <c r="AA12" i="13"/>
  <c r="AC106" i="11"/>
  <c r="AI18" i="11"/>
  <c r="AG166" i="13" s="1"/>
  <c r="AI109" i="6"/>
  <c r="AI108" i="6"/>
  <c r="AI110" i="6"/>
  <c r="AK85" i="4"/>
  <c r="AK90" i="4" s="1"/>
  <c r="AG117" i="6"/>
  <c r="N117" i="8"/>
  <c r="AG85" i="7"/>
  <c r="AI104" i="5"/>
  <c r="AJ78" i="5"/>
  <c r="AI68" i="8"/>
  <c r="AI71" i="8" s="1"/>
  <c r="AI83" i="8" s="1"/>
  <c r="AJ34" i="8"/>
  <c r="AI37" i="8"/>
  <c r="AI49" i="8" s="1"/>
  <c r="W118" i="13"/>
  <c r="Z117" i="11"/>
  <c r="AM115" i="10"/>
  <c r="AL120" i="10"/>
  <c r="AK95" i="11" s="1"/>
  <c r="AI62" i="7"/>
  <c r="AI65" i="7" s="1"/>
  <c r="AI82" i="7" s="1"/>
  <c r="AJ28" i="7"/>
  <c r="AI31" i="7"/>
  <c r="AI48" i="7" s="1"/>
  <c r="AK59" i="4"/>
  <c r="AK63" i="4" s="1"/>
  <c r="AL48" i="4"/>
  <c r="AL43" i="4"/>
  <c r="AL40" i="4"/>
  <c r="AL38" i="4"/>
  <c r="AL49" i="4"/>
  <c r="AL42" i="4"/>
  <c r="AL34" i="4"/>
  <c r="AL33" i="4"/>
  <c r="AL35" i="4"/>
  <c r="AL32" i="4"/>
  <c r="AL39" i="4"/>
  <c r="AL36" i="4"/>
  <c r="AL31" i="4"/>
  <c r="AL50" i="4"/>
  <c r="AL41" i="4"/>
  <c r="AL46" i="4"/>
  <c r="AL45" i="4"/>
  <c r="AL37" i="4"/>
  <c r="AL47" i="4"/>
  <c r="AL44" i="4"/>
  <c r="AL26" i="4"/>
  <c r="AL30" i="4"/>
  <c r="AL22" i="4"/>
  <c r="AL21" i="4"/>
  <c r="AL23" i="4"/>
  <c r="AL20" i="4"/>
  <c r="AL27" i="4"/>
  <c r="AL24" i="4"/>
  <c r="AL19" i="4"/>
  <c r="AL29" i="4"/>
  <c r="AL25" i="4"/>
  <c r="AL18" i="4"/>
  <c r="AL28" i="4"/>
  <c r="AM15" i="4"/>
  <c r="AL82" i="4"/>
  <c r="AL84" i="4"/>
  <c r="AL83" i="4"/>
  <c r="AH111" i="4"/>
  <c r="AH116" i="4" s="1"/>
  <c r="AH51" i="8"/>
  <c r="AI63" i="7"/>
  <c r="AJ29" i="7"/>
  <c r="AI88" i="6"/>
  <c r="AI91" i="6" s="1"/>
  <c r="AI96" i="6"/>
  <c r="AI99" i="6" s="1"/>
  <c r="AI114" i="6" s="1"/>
  <c r="AJ70" i="6"/>
  <c r="AI73" i="6"/>
  <c r="AH99" i="4"/>
  <c r="AH114" i="4" s="1"/>
  <c r="AH104" i="5"/>
  <c r="AJ24" i="11"/>
  <c r="AH195" i="13" s="1"/>
  <c r="AJ62" i="6"/>
  <c r="AH71" i="8"/>
  <c r="AH83" i="8" s="1"/>
  <c r="AG284" i="13"/>
  <c r="AI60" i="11"/>
  <c r="AG286" i="13" s="1"/>
  <c r="AL30" i="10"/>
  <c r="AK35" i="10"/>
  <c r="AI58" i="7"/>
  <c r="AJ24" i="7"/>
  <c r="AJ41" i="10"/>
  <c r="AJ57" i="10" s="1"/>
  <c r="AK25" i="10"/>
  <c r="AI56" i="8"/>
  <c r="AI59" i="8" s="1"/>
  <c r="AI81" i="8" s="1"/>
  <c r="AJ22" i="8"/>
  <c r="AI25" i="8"/>
  <c r="AI47" i="8" s="1"/>
  <c r="AI51" i="8" s="1"/>
  <c r="AI89" i="6"/>
  <c r="AI102" i="6"/>
  <c r="AI105" i="6" s="1"/>
  <c r="AI115" i="6" s="1"/>
  <c r="AI79" i="6"/>
  <c r="AJ76" i="6"/>
  <c r="AI70" i="9"/>
  <c r="AJ36" i="9"/>
  <c r="AH99" i="6"/>
  <c r="AH114" i="6" s="1"/>
  <c r="AH91" i="4"/>
  <c r="AI98" i="6"/>
  <c r="AJ72" i="6"/>
  <c r="AI68" i="9"/>
  <c r="AJ34" i="9"/>
  <c r="AI37" i="9"/>
  <c r="AI49" i="9" s="1"/>
  <c r="AI68" i="7"/>
  <c r="AI71" i="7" s="1"/>
  <c r="AI83" i="7" s="1"/>
  <c r="AJ34" i="7"/>
  <c r="AI37" i="7"/>
  <c r="AI49" i="7" s="1"/>
  <c r="AG373" i="13"/>
  <c r="AG375" i="13" s="1"/>
  <c r="AI72" i="11"/>
  <c r="AI104" i="4"/>
  <c r="AJ78" i="4"/>
  <c r="AK52" i="11"/>
  <c r="AK91" i="8"/>
  <c r="AL16" i="8"/>
  <c r="AI58" i="8"/>
  <c r="AJ24" i="8"/>
  <c r="AH65" i="7"/>
  <c r="AH82" i="7" s="1"/>
  <c r="AF164" i="13"/>
  <c r="AF167" i="13" s="1"/>
  <c r="AH19" i="11"/>
  <c r="AH59" i="8"/>
  <c r="AH81" i="8" s="1"/>
  <c r="AH85" i="8" s="1"/>
  <c r="AI96" i="5"/>
  <c r="AI88" i="5"/>
  <c r="AI91" i="5" s="1"/>
  <c r="AJ70" i="5"/>
  <c r="AI73" i="5"/>
  <c r="AI57" i="7"/>
  <c r="AJ23" i="7"/>
  <c r="AH105" i="6"/>
  <c r="AH115" i="6" s="1"/>
  <c r="AH117" i="6" s="1"/>
  <c r="AH91" i="6"/>
  <c r="AI73" i="4"/>
  <c r="AI88" i="4" s="1"/>
  <c r="AI91" i="4" s="1"/>
  <c r="AI96" i="4"/>
  <c r="AI99" i="4" s="1"/>
  <c r="AI114" i="4" s="1"/>
  <c r="AJ70" i="4"/>
  <c r="AI64" i="8"/>
  <c r="AJ30" i="8"/>
  <c r="AI59" i="10"/>
  <c r="AI79" i="10" s="1"/>
  <c r="AH92" i="11" s="1"/>
  <c r="AH96" i="11" s="1"/>
  <c r="AH71" i="7"/>
  <c r="AH83" i="7" s="1"/>
  <c r="AG111" i="5"/>
  <c r="AG116" i="5" s="1"/>
  <c r="AG117" i="5" s="1"/>
  <c r="AI98" i="5"/>
  <c r="AJ72" i="5"/>
  <c r="AD248" i="13"/>
  <c r="AF37" i="11"/>
  <c r="AJ59" i="5"/>
  <c r="AJ63" i="5" s="1"/>
  <c r="AJ72" i="4"/>
  <c r="AI98" i="4"/>
  <c r="AI64" i="9"/>
  <c r="AJ30" i="9"/>
  <c r="AH91" i="5"/>
  <c r="AI97" i="4"/>
  <c r="AJ71" i="4"/>
  <c r="AA130" i="11"/>
  <c r="Z131" i="11"/>
  <c r="X23" i="13" s="1"/>
  <c r="AK40" i="10"/>
  <c r="AK56" i="10"/>
  <c r="AL24" i="10"/>
  <c r="AD421" i="13"/>
  <c r="AD424" i="13" s="1"/>
  <c r="AF78" i="11"/>
  <c r="AF102" i="11" s="1"/>
  <c r="AD11" i="13" s="1"/>
  <c r="AK59" i="6"/>
  <c r="AK63" i="6" s="1"/>
  <c r="AH71" i="9"/>
  <c r="AH83" i="9" s="1"/>
  <c r="AI43" i="10"/>
  <c r="AK43" i="9"/>
  <c r="AK77" i="9" s="1"/>
  <c r="AK40" i="9"/>
  <c r="AK17" i="9"/>
  <c r="AK41" i="9"/>
  <c r="AK75" i="9" s="1"/>
  <c r="AK42" i="9"/>
  <c r="AK76" i="9" s="1"/>
  <c r="AL15" i="9"/>
  <c r="AE37" i="11"/>
  <c r="AH277" i="13"/>
  <c r="AJ54" i="11"/>
  <c r="AH279" i="13" s="1"/>
  <c r="AD200" i="13"/>
  <c r="AF31" i="11"/>
  <c r="AD203" i="13" s="1"/>
  <c r="AG29" i="11" l="1"/>
  <c r="AE201" i="13" s="1"/>
  <c r="AG120" i="5"/>
  <c r="AG35" i="11" s="1"/>
  <c r="AE249" i="13" s="1"/>
  <c r="L184" i="5"/>
  <c r="L185" i="5" s="1"/>
  <c r="AH29" i="11"/>
  <c r="AF201" i="13" s="1"/>
  <c r="AH120" i="5"/>
  <c r="AH35" i="11" s="1"/>
  <c r="AF249" i="13" s="1"/>
  <c r="AK72" i="4"/>
  <c r="AJ98" i="4"/>
  <c r="AJ96" i="5"/>
  <c r="AJ88" i="5"/>
  <c r="AJ91" i="5" s="1"/>
  <c r="AK70" i="5"/>
  <c r="AJ73" i="5"/>
  <c r="AJ104" i="4"/>
  <c r="AK78" i="4"/>
  <c r="AK22" i="11"/>
  <c r="AK62" i="4"/>
  <c r="M183" i="4"/>
  <c r="AM51" i="10"/>
  <c r="AN46" i="10"/>
  <c r="AH193" i="13"/>
  <c r="AK44" i="8"/>
  <c r="AK50" i="8" s="1"/>
  <c r="AK74" i="8"/>
  <c r="AK78" i="8" s="1"/>
  <c r="AK84" i="8" s="1"/>
  <c r="AM84" i="6"/>
  <c r="AM83" i="6"/>
  <c r="AM46" i="6"/>
  <c r="AM45" i="6"/>
  <c r="AM37" i="6"/>
  <c r="AM30" i="6"/>
  <c r="AM22" i="6"/>
  <c r="AM21" i="6"/>
  <c r="AM47" i="6"/>
  <c r="AM44" i="6"/>
  <c r="AM23" i="6"/>
  <c r="AM20" i="6"/>
  <c r="AM51" i="6"/>
  <c r="AM48" i="6"/>
  <c r="AM43" i="6"/>
  <c r="AM40" i="6"/>
  <c r="AM27" i="6"/>
  <c r="AM24" i="6"/>
  <c r="AM19" i="6"/>
  <c r="AM82" i="6"/>
  <c r="AM38" i="6"/>
  <c r="AM29" i="6"/>
  <c r="AM49" i="6"/>
  <c r="AM42" i="6"/>
  <c r="AM34" i="6"/>
  <c r="AM33" i="6"/>
  <c r="AM25" i="6"/>
  <c r="AM18" i="6"/>
  <c r="AM35" i="6"/>
  <c r="AM32" i="6"/>
  <c r="AM39" i="6"/>
  <c r="AM36" i="6"/>
  <c r="AM31" i="6"/>
  <c r="AM28" i="6"/>
  <c r="AN15" i="6"/>
  <c r="AM50" i="6"/>
  <c r="AM41" i="6"/>
  <c r="AM26" i="6"/>
  <c r="AJ58" i="9"/>
  <c r="AK24" i="9"/>
  <c r="AI105" i="5"/>
  <c r="AI115" i="5" s="1"/>
  <c r="AJ372" i="13"/>
  <c r="AJ97" i="6"/>
  <c r="AK71" i="6"/>
  <c r="AM67" i="10"/>
  <c r="AN64" i="10"/>
  <c r="AL85" i="4"/>
  <c r="AL90" i="4" s="1"/>
  <c r="AG63" i="11"/>
  <c r="AG95" i="7"/>
  <c r="AG75" i="11" s="1"/>
  <c r="M118" i="7"/>
  <c r="M119" i="7" s="1"/>
  <c r="AN70" i="10"/>
  <c r="AM73" i="10"/>
  <c r="AL42" i="10"/>
  <c r="AL58" i="10" s="1"/>
  <c r="AM26" i="10"/>
  <c r="Z123" i="11"/>
  <c r="X18" i="13" s="1"/>
  <c r="AJ70" i="7"/>
  <c r="AK36" i="7"/>
  <c r="AL76" i="10"/>
  <c r="AB10" i="13"/>
  <c r="AD103" i="11"/>
  <c r="AJ64" i="8"/>
  <c r="AK30" i="8"/>
  <c r="AI99" i="5"/>
  <c r="AI114" i="5" s="1"/>
  <c r="AJ70" i="9"/>
  <c r="AK36" i="9"/>
  <c r="AJ58" i="7"/>
  <c r="AK24" i="7"/>
  <c r="AH117" i="4"/>
  <c r="AM82" i="4"/>
  <c r="AM38" i="4"/>
  <c r="AM49" i="4"/>
  <c r="AM42" i="4"/>
  <c r="AM34" i="4"/>
  <c r="AM33" i="4"/>
  <c r="AM35" i="4"/>
  <c r="AM32" i="4"/>
  <c r="AM84" i="4"/>
  <c r="AM39" i="4"/>
  <c r="AM36" i="4"/>
  <c r="AM31" i="4"/>
  <c r="AM50" i="4"/>
  <c r="AM41" i="4"/>
  <c r="AM83" i="4"/>
  <c r="AM46" i="4"/>
  <c r="AM45" i="4"/>
  <c r="AM37" i="4"/>
  <c r="AM47" i="4"/>
  <c r="AM44" i="4"/>
  <c r="AM51" i="4"/>
  <c r="AM48" i="4"/>
  <c r="AM43" i="4"/>
  <c r="AM40" i="4"/>
  <c r="AM30" i="4"/>
  <c r="AM22" i="4"/>
  <c r="AM21" i="4"/>
  <c r="AM23" i="4"/>
  <c r="AM20" i="4"/>
  <c r="AM27" i="4"/>
  <c r="AM24" i="4"/>
  <c r="AM19" i="4"/>
  <c r="AM29" i="4"/>
  <c r="AM25" i="4"/>
  <c r="AM18" i="4"/>
  <c r="AM28" i="4"/>
  <c r="AN15" i="4"/>
  <c r="AM26" i="4"/>
  <c r="AJ62" i="7"/>
  <c r="AK28" i="7"/>
  <c r="AJ31" i="7"/>
  <c r="AJ48" i="7" s="1"/>
  <c r="AJ62" i="8"/>
  <c r="AK28" i="8"/>
  <c r="AJ31" i="8"/>
  <c r="AJ48" i="8" s="1"/>
  <c r="AI372" i="13"/>
  <c r="AJ89" i="5"/>
  <c r="AK76" i="5"/>
  <c r="AJ79" i="5"/>
  <c r="AJ102" i="5"/>
  <c r="AJ57" i="8"/>
  <c r="AK23" i="8"/>
  <c r="AN115" i="10"/>
  <c r="AM120" i="10"/>
  <c r="AL95" i="11" s="1"/>
  <c r="AJ64" i="9"/>
  <c r="AK30" i="9"/>
  <c r="AK24" i="11"/>
  <c r="AI195" i="13" s="1"/>
  <c r="AK62" i="6"/>
  <c r="AH64" i="11"/>
  <c r="AF291" i="13" s="1"/>
  <c r="AH95" i="8"/>
  <c r="AH76" i="11" s="1"/>
  <c r="AF422" i="13" s="1"/>
  <c r="AG30" i="11"/>
  <c r="AE202" i="13" s="1"/>
  <c r="AG120" i="6"/>
  <c r="AG36" i="11" s="1"/>
  <c r="AE250" i="13" s="1"/>
  <c r="L184" i="6"/>
  <c r="L185" i="6" s="1"/>
  <c r="AL93" i="10"/>
  <c r="AK93" i="11" s="1"/>
  <c r="AM90" i="10"/>
  <c r="AI59" i="7"/>
  <c r="AI81" i="7" s="1"/>
  <c r="AI85" i="7" s="1"/>
  <c r="AL35" i="5"/>
  <c r="AL32" i="5"/>
  <c r="AL39" i="5"/>
  <c r="AL36" i="5"/>
  <c r="AL31" i="5"/>
  <c r="AL28" i="5"/>
  <c r="AM15" i="5"/>
  <c r="AL50" i="5"/>
  <c r="AL41" i="5"/>
  <c r="AL26" i="5"/>
  <c r="AL46" i="5"/>
  <c r="AL45" i="5"/>
  <c r="AL37" i="5"/>
  <c r="AL30" i="5"/>
  <c r="AL22" i="5"/>
  <c r="AL21" i="5"/>
  <c r="AL47" i="5"/>
  <c r="AL44" i="5"/>
  <c r="AL23" i="5"/>
  <c r="AL20" i="5"/>
  <c r="AL48" i="5"/>
  <c r="AL43" i="5"/>
  <c r="AL40" i="5"/>
  <c r="AL27" i="5"/>
  <c r="AL24" i="5"/>
  <c r="AL19" i="5"/>
  <c r="AL38" i="5"/>
  <c r="AL29" i="5"/>
  <c r="AL49" i="5"/>
  <c r="AL42" i="5"/>
  <c r="AL34" i="5"/>
  <c r="AL33" i="5"/>
  <c r="AL25" i="5"/>
  <c r="AL18" i="5"/>
  <c r="AL83" i="5"/>
  <c r="AL82" i="5"/>
  <c r="AL84" i="5"/>
  <c r="AK123" i="10"/>
  <c r="AK35" i="9"/>
  <c r="AJ69" i="9"/>
  <c r="AL35" i="10"/>
  <c r="AM30" i="10"/>
  <c r="AK77" i="5"/>
  <c r="AJ103" i="5"/>
  <c r="AJ96" i="4"/>
  <c r="AK70" i="4"/>
  <c r="AJ73" i="4"/>
  <c r="AJ88" i="4" s="1"/>
  <c r="AJ91" i="4" s="1"/>
  <c r="AJ102" i="6"/>
  <c r="AJ89" i="6"/>
  <c r="AK76" i="6"/>
  <c r="AJ79" i="6"/>
  <c r="AJ88" i="6"/>
  <c r="AJ96" i="6"/>
  <c r="AK70" i="6"/>
  <c r="AJ73" i="6"/>
  <c r="AL59" i="4"/>
  <c r="AL63" i="4" s="1"/>
  <c r="AH85" i="7"/>
  <c r="AI51" i="7"/>
  <c r="AI65" i="8"/>
  <c r="AI82" i="8" s="1"/>
  <c r="AI85" i="8" s="1"/>
  <c r="AK85" i="5"/>
  <c r="AK90" i="5" s="1"/>
  <c r="AL53" i="11"/>
  <c r="AJ278" i="13" s="1"/>
  <c r="AL91" i="9"/>
  <c r="AM16" i="9"/>
  <c r="AI111" i="4"/>
  <c r="AI116" i="4" s="1"/>
  <c r="AK77" i="4"/>
  <c r="AJ103" i="4"/>
  <c r="AH284" i="13"/>
  <c r="AJ60" i="11"/>
  <c r="AH286" i="13" s="1"/>
  <c r="AG164" i="13"/>
  <c r="AJ23" i="11"/>
  <c r="AH194" i="13" s="1"/>
  <c r="AJ62" i="5"/>
  <c r="X118" i="13"/>
  <c r="AA117" i="11"/>
  <c r="AJ57" i="9"/>
  <c r="AK23" i="9"/>
  <c r="AL85" i="6"/>
  <c r="AL90" i="6" s="1"/>
  <c r="AH85" i="9"/>
  <c r="AJ69" i="8"/>
  <c r="AK35" i="8"/>
  <c r="AI51" i="9"/>
  <c r="AK38" i="10"/>
  <c r="AK54" i="10"/>
  <c r="AK27" i="10"/>
  <c r="AL22" i="10"/>
  <c r="AL56" i="10"/>
  <c r="AM24" i="10"/>
  <c r="AL40" i="10"/>
  <c r="AL43" i="9"/>
  <c r="AL77" i="9" s="1"/>
  <c r="AL40" i="9"/>
  <c r="AL42" i="9"/>
  <c r="AL76" i="9" s="1"/>
  <c r="AL41" i="9"/>
  <c r="AL75" i="9" s="1"/>
  <c r="AM15" i="9"/>
  <c r="AL17" i="9"/>
  <c r="AD251" i="13"/>
  <c r="AF101" i="11"/>
  <c r="AJ58" i="8"/>
  <c r="AK24" i="8"/>
  <c r="AJ63" i="7"/>
  <c r="AK29" i="7"/>
  <c r="AI111" i="6"/>
  <c r="AI116" i="6" s="1"/>
  <c r="AI117" i="6" s="1"/>
  <c r="AJ62" i="9"/>
  <c r="AJ65" i="9" s="1"/>
  <c r="AJ82" i="9" s="1"/>
  <c r="AK28" i="9"/>
  <c r="AJ31" i="9"/>
  <c r="AJ48" i="9" s="1"/>
  <c r="AI105" i="4"/>
  <c r="AI115" i="4" s="1"/>
  <c r="AI117" i="4" s="1"/>
  <c r="AL59" i="6"/>
  <c r="AL63" i="6" s="1"/>
  <c r="AJ104" i="6"/>
  <c r="AK78" i="6"/>
  <c r="AJ63" i="8"/>
  <c r="AK29" i="8"/>
  <c r="AK39" i="10"/>
  <c r="AK55" i="10"/>
  <c r="AL23" i="10"/>
  <c r="AI17" i="11"/>
  <c r="AG165" i="13" s="1"/>
  <c r="AI108" i="5"/>
  <c r="AI111" i="5" s="1"/>
  <c r="AI116" i="5" s="1"/>
  <c r="AI110" i="5"/>
  <c r="AI109" i="5"/>
  <c r="AJ56" i="9"/>
  <c r="AJ59" i="9" s="1"/>
  <c r="AJ81" i="9" s="1"/>
  <c r="AK22" i="9"/>
  <c r="AJ25" i="9"/>
  <c r="AJ47" i="9" s="1"/>
  <c r="AJ59" i="10"/>
  <c r="AJ79" i="10" s="1"/>
  <c r="AI92" i="11" s="1"/>
  <c r="AI96" i="11" s="1"/>
  <c r="AJ56" i="7"/>
  <c r="AK22" i="7"/>
  <c r="AJ25" i="7"/>
  <c r="AJ47" i="7" s="1"/>
  <c r="AJ51" i="7" s="1"/>
  <c r="AJ69" i="7"/>
  <c r="AK35" i="7"/>
  <c r="AC251" i="13"/>
  <c r="AE101" i="11"/>
  <c r="AH30" i="11"/>
  <c r="AF202" i="13" s="1"/>
  <c r="AH120" i="6"/>
  <c r="AH36" i="11" s="1"/>
  <c r="AF250" i="13" s="1"/>
  <c r="AJ68" i="9"/>
  <c r="AJ71" i="9" s="1"/>
  <c r="AJ83" i="9" s="1"/>
  <c r="AJ37" i="9"/>
  <c r="AJ49" i="9" s="1"/>
  <c r="AK34" i="9"/>
  <c r="AJ116" i="13"/>
  <c r="AM115" i="11"/>
  <c r="AI59" i="9"/>
  <c r="AI81" i="9" s="1"/>
  <c r="AJ43" i="10"/>
  <c r="AE248" i="13"/>
  <c r="AG37" i="11"/>
  <c r="AJ68" i="7"/>
  <c r="AK34" i="7"/>
  <c r="AJ37" i="7"/>
  <c r="AJ49" i="7" s="1"/>
  <c r="AJ98" i="5"/>
  <c r="AK72" i="5"/>
  <c r="AK23" i="7"/>
  <c r="AJ57" i="7"/>
  <c r="AL52" i="11"/>
  <c r="AL91" i="8"/>
  <c r="AM16" i="8"/>
  <c r="AI71" i="9"/>
  <c r="AI83" i="9" s="1"/>
  <c r="AJ56" i="8"/>
  <c r="AJ59" i="8" s="1"/>
  <c r="AJ81" i="8" s="1"/>
  <c r="AK22" i="8"/>
  <c r="AJ25" i="8"/>
  <c r="AJ47" i="8" s="1"/>
  <c r="M183" i="6"/>
  <c r="AJ68" i="8"/>
  <c r="AK34" i="8"/>
  <c r="AJ37" i="8"/>
  <c r="AJ49" i="8" s="1"/>
  <c r="AI65" i="9"/>
  <c r="AI82" i="9" s="1"/>
  <c r="AK71" i="5"/>
  <c r="AJ97" i="5"/>
  <c r="AK76" i="4"/>
  <c r="AJ79" i="4"/>
  <c r="AJ89" i="4" s="1"/>
  <c r="AJ102" i="4"/>
  <c r="AJ105" i="4" s="1"/>
  <c r="AJ115" i="4" s="1"/>
  <c r="AL111" i="10"/>
  <c r="AK94" i="11" s="1"/>
  <c r="AM100" i="10"/>
  <c r="AJ70" i="8"/>
  <c r="AK36" i="8"/>
  <c r="AM90" i="9"/>
  <c r="AN89" i="9"/>
  <c r="AE200" i="13"/>
  <c r="AG31" i="11"/>
  <c r="AE203" i="13" s="1"/>
  <c r="AN10" i="10"/>
  <c r="AM15" i="10"/>
  <c r="AK59" i="11"/>
  <c r="AI285" i="13" s="1"/>
  <c r="N117" i="9"/>
  <c r="AJ98" i="6"/>
  <c r="AK72" i="6"/>
  <c r="AK92" i="8"/>
  <c r="AK70" i="11" s="1"/>
  <c r="AI373" i="13" s="1"/>
  <c r="AL41" i="8"/>
  <c r="AL75" i="8" s="1"/>
  <c r="AL42" i="8"/>
  <c r="AL76" i="8" s="1"/>
  <c r="AL40" i="8"/>
  <c r="AL17" i="8"/>
  <c r="AM15" i="8"/>
  <c r="AL43" i="8"/>
  <c r="AL77" i="8" s="1"/>
  <c r="AK59" i="5"/>
  <c r="AK63" i="5" s="1"/>
  <c r="AL90" i="9"/>
  <c r="AL92" i="9" s="1"/>
  <c r="AL71" i="11" s="1"/>
  <c r="AJ374" i="13" s="1"/>
  <c r="Z13" i="13"/>
  <c r="AB116" i="11"/>
  <c r="Z117" i="13" s="1"/>
  <c r="AB134" i="11"/>
  <c r="AJ64" i="7"/>
  <c r="AK30" i="7"/>
  <c r="AA121" i="11"/>
  <c r="AA131" i="11"/>
  <c r="Y23" i="13" s="1"/>
  <c r="AB130" i="11"/>
  <c r="AJ18" i="11"/>
  <c r="AH166" i="13" s="1"/>
  <c r="AJ110" i="6"/>
  <c r="AJ108" i="6"/>
  <c r="AJ109" i="6"/>
  <c r="AK74" i="9"/>
  <c r="AK78" i="9" s="1"/>
  <c r="AK84" i="9" s="1"/>
  <c r="AK44" i="9"/>
  <c r="AK50" i="9" s="1"/>
  <c r="AK71" i="4"/>
  <c r="AJ97" i="4"/>
  <c r="AI277" i="13"/>
  <c r="AK54" i="11"/>
  <c r="AI279" i="13" s="1"/>
  <c r="AL25" i="10"/>
  <c r="AK41" i="10"/>
  <c r="AK57" i="10" s="1"/>
  <c r="AJ104" i="5"/>
  <c r="AK78" i="5"/>
  <c r="AA13" i="13"/>
  <c r="AC116" i="11"/>
  <c r="AA117" i="13" s="1"/>
  <c r="AC134" i="11"/>
  <c r="AC121" i="11"/>
  <c r="AM89" i="8"/>
  <c r="AL90" i="8"/>
  <c r="AL92" i="8" s="1"/>
  <c r="AL70" i="11" s="1"/>
  <c r="AJ373" i="13" s="1"/>
  <c r="AJ16" i="11"/>
  <c r="AJ110" i="4"/>
  <c r="AJ109" i="4"/>
  <c r="AJ108" i="4"/>
  <c r="AJ111" i="4" s="1"/>
  <c r="AJ116" i="4" s="1"/>
  <c r="AK58" i="11"/>
  <c r="AJ103" i="6"/>
  <c r="AK77" i="6"/>
  <c r="AM90" i="7"/>
  <c r="AN89" i="7"/>
  <c r="AM91" i="7"/>
  <c r="Y25" i="13"/>
  <c r="AA135" i="11"/>
  <c r="Y26" i="13" s="1"/>
  <c r="AJ63" i="9"/>
  <c r="AK29" i="9"/>
  <c r="AI64" i="11" l="1"/>
  <c r="AG291" i="13" s="1"/>
  <c r="AI95" i="8"/>
  <c r="AI76" i="11" s="1"/>
  <c r="AG422" i="13" s="1"/>
  <c r="AI28" i="11"/>
  <c r="AI120" i="4"/>
  <c r="AI34" i="11" s="1"/>
  <c r="AI30" i="11"/>
  <c r="AG202" i="13" s="1"/>
  <c r="AI120" i="6"/>
  <c r="AI36" i="11" s="1"/>
  <c r="AG250" i="13" s="1"/>
  <c r="AL58" i="11"/>
  <c r="AL71" i="5"/>
  <c r="AK97" i="5"/>
  <c r="AJ277" i="13"/>
  <c r="AL54" i="11"/>
  <c r="AJ279" i="13" s="1"/>
  <c r="AI85" i="9"/>
  <c r="AK69" i="8"/>
  <c r="AL35" i="8"/>
  <c r="AK72" i="11"/>
  <c r="AM59" i="4"/>
  <c r="AM63" i="4" s="1"/>
  <c r="AK58" i="7"/>
  <c r="AL24" i="7"/>
  <c r="AN67" i="10"/>
  <c r="AO64" i="10"/>
  <c r="AN47" i="6"/>
  <c r="AN44" i="6"/>
  <c r="AN23" i="6"/>
  <c r="AN20" i="6"/>
  <c r="AN51" i="6"/>
  <c r="AN48" i="6"/>
  <c r="AN43" i="6"/>
  <c r="AN40" i="6"/>
  <c r="AN27" i="6"/>
  <c r="AN24" i="6"/>
  <c r="AN19" i="6"/>
  <c r="AN38" i="6"/>
  <c r="AN29" i="6"/>
  <c r="AN49" i="6"/>
  <c r="AN42" i="6"/>
  <c r="AN34" i="6"/>
  <c r="AN33" i="6"/>
  <c r="AN25" i="6"/>
  <c r="AN18" i="6"/>
  <c r="AN35" i="6"/>
  <c r="AN32" i="6"/>
  <c r="AN52" i="6"/>
  <c r="AN39" i="6"/>
  <c r="AN36" i="6"/>
  <c r="AN31" i="6"/>
  <c r="AN28" i="6"/>
  <c r="AO15" i="6"/>
  <c r="AN50" i="6"/>
  <c r="AN41" i="6"/>
  <c r="AN26" i="6"/>
  <c r="AN46" i="6"/>
  <c r="AN45" i="6"/>
  <c r="AN37" i="6"/>
  <c r="AN30" i="6"/>
  <c r="AN22" i="6"/>
  <c r="AN21" i="6"/>
  <c r="AN82" i="6"/>
  <c r="AN84" i="6"/>
  <c r="AN83" i="6"/>
  <c r="AN89" i="8"/>
  <c r="AM90" i="8"/>
  <c r="Y16" i="13"/>
  <c r="AA122" i="11"/>
  <c r="Y17" i="13" s="1"/>
  <c r="AL44" i="8"/>
  <c r="AL50" i="8" s="1"/>
  <c r="AL74" i="8"/>
  <c r="AL78" i="8" s="1"/>
  <c r="AL84" i="8" s="1"/>
  <c r="AK116" i="13"/>
  <c r="AN115" i="11"/>
  <c r="AK69" i="7"/>
  <c r="AL35" i="7"/>
  <c r="AL28" i="9"/>
  <c r="AK62" i="9"/>
  <c r="AK31" i="9"/>
  <c r="AK48" i="9" s="1"/>
  <c r="AJ105" i="6"/>
  <c r="AJ115" i="6" s="1"/>
  <c r="AJ117" i="6" s="1"/>
  <c r="AI375" i="13"/>
  <c r="AM76" i="10"/>
  <c r="AJ25" i="11"/>
  <c r="AH196" i="13" s="1"/>
  <c r="AK88" i="5"/>
  <c r="AL70" i="5"/>
  <c r="AK73" i="5"/>
  <c r="AK96" i="5"/>
  <c r="AO89" i="9"/>
  <c r="AK57" i="7"/>
  <c r="AL23" i="7"/>
  <c r="AM23" i="10"/>
  <c r="AL39" i="10"/>
  <c r="AL55" i="10" s="1"/>
  <c r="AL74" i="9"/>
  <c r="AL78" i="9" s="1"/>
  <c r="AL84" i="9" s="1"/>
  <c r="AL44" i="9"/>
  <c r="AL50" i="9" s="1"/>
  <c r="AH65" i="11"/>
  <c r="AF292" i="13" s="1"/>
  <c r="AH95" i="9"/>
  <c r="AH77" i="11" s="1"/>
  <c r="AF423" i="13" s="1"/>
  <c r="AI19" i="11"/>
  <c r="AL85" i="5"/>
  <c r="AL90" i="5" s="1"/>
  <c r="AI63" i="11"/>
  <c r="AI95" i="7"/>
  <c r="AI75" i="11" s="1"/>
  <c r="AK64" i="9"/>
  <c r="AL30" i="9"/>
  <c r="AK70" i="9"/>
  <c r="AL36" i="9"/>
  <c r="AN26" i="10"/>
  <c r="AM42" i="10"/>
  <c r="AM58" i="10" s="1"/>
  <c r="AK97" i="6"/>
  <c r="AL71" i="6"/>
  <c r="AM92" i="7"/>
  <c r="AM69" i="11" s="1"/>
  <c r="AA25" i="13"/>
  <c r="AC135" i="11"/>
  <c r="AA26" i="13" s="1"/>
  <c r="AL71" i="4"/>
  <c r="AK97" i="4"/>
  <c r="AK68" i="8"/>
  <c r="AK71" i="8" s="1"/>
  <c r="AK83" i="8" s="1"/>
  <c r="AL34" i="8"/>
  <c r="AK37" i="8"/>
  <c r="AK49" i="8" s="1"/>
  <c r="AK98" i="5"/>
  <c r="AL72" i="5"/>
  <c r="AG167" i="13"/>
  <c r="AK96" i="4"/>
  <c r="AL70" i="4"/>
  <c r="AK73" i="4"/>
  <c r="AK88" i="4" s="1"/>
  <c r="AM93" i="10"/>
  <c r="AL93" i="11" s="1"/>
  <c r="AN90" i="10"/>
  <c r="AK62" i="8"/>
  <c r="AK65" i="8" s="1"/>
  <c r="AK82" i="8" s="1"/>
  <c r="AL28" i="8"/>
  <c r="AK31" i="8"/>
  <c r="AK48" i="8" s="1"/>
  <c r="AM85" i="6"/>
  <c r="AM90" i="6" s="1"/>
  <c r="AN51" i="10"/>
  <c r="AO46" i="10"/>
  <c r="AJ99" i="5"/>
  <c r="AJ114" i="5" s="1"/>
  <c r="AK103" i="6"/>
  <c r="AL77" i="6"/>
  <c r="AB121" i="11"/>
  <c r="AK70" i="8"/>
  <c r="AL36" i="8"/>
  <c r="AJ71" i="8"/>
  <c r="AJ83" i="8" s="1"/>
  <c r="AK68" i="9"/>
  <c r="AL34" i="9"/>
  <c r="AK37" i="9"/>
  <c r="AK49" i="9" s="1"/>
  <c r="AK56" i="7"/>
  <c r="AK59" i="7" s="1"/>
  <c r="AK81" i="7" s="1"/>
  <c r="AL22" i="7"/>
  <c r="AK25" i="7"/>
  <c r="AK47" i="7" s="1"/>
  <c r="AK63" i="7"/>
  <c r="AL29" i="7"/>
  <c r="AH63" i="11"/>
  <c r="AH95" i="7"/>
  <c r="AH75" i="11" s="1"/>
  <c r="AJ99" i="4"/>
  <c r="AJ114" i="4" s="1"/>
  <c r="AJ117" i="4" s="1"/>
  <c r="AL59" i="5"/>
  <c r="AL63" i="5" s="1"/>
  <c r="AJ65" i="8"/>
  <c r="AJ82" i="8" s="1"/>
  <c r="AL72" i="11"/>
  <c r="AN90" i="7"/>
  <c r="AO89" i="7"/>
  <c r="AN91" i="7"/>
  <c r="Z25" i="13"/>
  <c r="AB135" i="11"/>
  <c r="Z26" i="13" s="1"/>
  <c r="AK98" i="6"/>
  <c r="AL72" i="6"/>
  <c r="AJ59" i="7"/>
  <c r="AJ81" i="7" s="1"/>
  <c r="AK63" i="8"/>
  <c r="AL29" i="8"/>
  <c r="AN24" i="10"/>
  <c r="AM40" i="10"/>
  <c r="AM56" i="10" s="1"/>
  <c r="AL22" i="11"/>
  <c r="AL62" i="4"/>
  <c r="AN120" i="10"/>
  <c r="AM95" i="11" s="1"/>
  <c r="AO115" i="10"/>
  <c r="AK64" i="8"/>
  <c r="AL30" i="8"/>
  <c r="AJ375" i="13"/>
  <c r="AL72" i="4"/>
  <c r="AK98" i="4"/>
  <c r="AL78" i="5"/>
  <c r="AM111" i="10"/>
  <c r="AL94" i="11" s="1"/>
  <c r="AN100" i="10"/>
  <c r="AJ51" i="8"/>
  <c r="AK58" i="8"/>
  <c r="AL24" i="8"/>
  <c r="AK57" i="9"/>
  <c r="AL23" i="9"/>
  <c r="AL77" i="5"/>
  <c r="AK57" i="8"/>
  <c r="AL23" i="8"/>
  <c r="AN73" i="10"/>
  <c r="AO70" i="10"/>
  <c r="AI117" i="5"/>
  <c r="AI284" i="13"/>
  <c r="AK60" i="11"/>
  <c r="AI286" i="13" s="1"/>
  <c r="AJ111" i="6"/>
  <c r="AJ116" i="6" s="1"/>
  <c r="AK56" i="8"/>
  <c r="AL22" i="8"/>
  <c r="AK25" i="8"/>
  <c r="AK47" i="8" s="1"/>
  <c r="AK51" i="8" s="1"/>
  <c r="AK68" i="7"/>
  <c r="AK71" i="7" s="1"/>
  <c r="AK83" i="7" s="1"/>
  <c r="AL34" i="7"/>
  <c r="AK37" i="7"/>
  <c r="AK49" i="7" s="1"/>
  <c r="AJ51" i="9"/>
  <c r="AK104" i="6"/>
  <c r="AL78" i="6"/>
  <c r="AL38" i="10"/>
  <c r="AL43" i="10" s="1"/>
  <c r="AL27" i="10"/>
  <c r="AM22" i="10"/>
  <c r="AL77" i="4"/>
  <c r="AK103" i="4"/>
  <c r="AK96" i="6"/>
  <c r="AK99" i="6" s="1"/>
  <c r="AK114" i="6" s="1"/>
  <c r="AK88" i="6"/>
  <c r="AL70" i="6"/>
  <c r="AK73" i="6"/>
  <c r="AM35" i="10"/>
  <c r="AN30" i="10"/>
  <c r="AM84" i="5"/>
  <c r="AM39" i="5"/>
  <c r="AM36" i="5"/>
  <c r="AM31" i="5"/>
  <c r="AM28" i="5"/>
  <c r="AN15" i="5"/>
  <c r="AM50" i="5"/>
  <c r="AM41" i="5"/>
  <c r="AM26" i="5"/>
  <c r="AM83" i="5"/>
  <c r="AM46" i="5"/>
  <c r="AM45" i="5"/>
  <c r="AM37" i="5"/>
  <c r="AM30" i="5"/>
  <c r="AM22" i="5"/>
  <c r="AM21" i="5"/>
  <c r="AM47" i="5"/>
  <c r="AM44" i="5"/>
  <c r="AM23" i="5"/>
  <c r="AM20" i="5"/>
  <c r="AM51" i="5"/>
  <c r="AM48" i="5"/>
  <c r="AM43" i="5"/>
  <c r="AM40" i="5"/>
  <c r="AM27" i="5"/>
  <c r="AM24" i="5"/>
  <c r="AM19" i="5"/>
  <c r="AM82" i="5"/>
  <c r="AM38" i="5"/>
  <c r="AM29" i="5"/>
  <c r="AM49" i="5"/>
  <c r="AM42" i="5"/>
  <c r="AM34" i="5"/>
  <c r="AM33" i="5"/>
  <c r="AM25" i="5"/>
  <c r="AM35" i="5"/>
  <c r="AM32" i="5"/>
  <c r="AM18" i="5"/>
  <c r="AK62" i="7"/>
  <c r="AL28" i="7"/>
  <c r="AK31" i="7"/>
  <c r="AK48" i="7" s="1"/>
  <c r="AL24" i="9"/>
  <c r="AK58" i="9"/>
  <c r="AM59" i="6"/>
  <c r="AM63" i="6" s="1"/>
  <c r="AK16" i="11"/>
  <c r="AK108" i="4"/>
  <c r="AK110" i="4"/>
  <c r="AK109" i="4"/>
  <c r="AJ85" i="8"/>
  <c r="AJ71" i="7"/>
  <c r="AJ83" i="7" s="1"/>
  <c r="AK25" i="9"/>
  <c r="AK47" i="9" s="1"/>
  <c r="AK51" i="9" s="1"/>
  <c r="AK56" i="9"/>
  <c r="AL22" i="9"/>
  <c r="AD10" i="13"/>
  <c r="AF103" i="11"/>
  <c r="Y118" i="13"/>
  <c r="AB117" i="11"/>
  <c r="AJ99" i="6"/>
  <c r="AJ114" i="6" s="1"/>
  <c r="AJ105" i="5"/>
  <c r="AJ115" i="5" s="1"/>
  <c r="AJ65" i="7"/>
  <c r="AJ82" i="7" s="1"/>
  <c r="AB12" i="13"/>
  <c r="AD106" i="11"/>
  <c r="AE421" i="13"/>
  <c r="AE424" i="13" s="1"/>
  <c r="AG78" i="11"/>
  <c r="AG102" i="11" s="1"/>
  <c r="AE11" i="13" s="1"/>
  <c r="AI193" i="13"/>
  <c r="AC122" i="11"/>
  <c r="AA17" i="13" s="1"/>
  <c r="AA16" i="13"/>
  <c r="AC123" i="11"/>
  <c r="AA18" i="13" s="1"/>
  <c r="AK63" i="9"/>
  <c r="AL29" i="9"/>
  <c r="AK23" i="11"/>
  <c r="AI194" i="13" s="1"/>
  <c r="AK62" i="5"/>
  <c r="AK103" i="5" s="1"/>
  <c r="AE251" i="13"/>
  <c r="AG101" i="11"/>
  <c r="AJ85" i="9"/>
  <c r="AL24" i="11"/>
  <c r="AJ195" i="13" s="1"/>
  <c r="AL62" i="6"/>
  <c r="AK59" i="10"/>
  <c r="AK79" i="10" s="1"/>
  <c r="AJ92" i="11" s="1"/>
  <c r="AJ96" i="11" s="1"/>
  <c r="AM53" i="11"/>
  <c r="AK278" i="13" s="1"/>
  <c r="AM91" i="9"/>
  <c r="AM92" i="9" s="1"/>
  <c r="AM71" i="11" s="1"/>
  <c r="AK374" i="13" s="1"/>
  <c r="AN16" i="9"/>
  <c r="AN90" i="9" s="1"/>
  <c r="AJ91" i="6"/>
  <c r="AE290" i="13"/>
  <c r="AG66" i="11"/>
  <c r="AE293" i="13" s="1"/>
  <c r="AK64" i="7"/>
  <c r="AL30" i="7"/>
  <c r="AM25" i="10"/>
  <c r="AL41" i="10"/>
  <c r="AL57" i="10"/>
  <c r="AL76" i="4"/>
  <c r="AK79" i="4"/>
  <c r="AK89" i="4" s="1"/>
  <c r="AK102" i="4"/>
  <c r="AM52" i="11"/>
  <c r="AM91" i="8"/>
  <c r="AN16" i="8"/>
  <c r="AL59" i="11"/>
  <c r="AJ285" i="13" s="1"/>
  <c r="AK43" i="10"/>
  <c r="M183" i="5"/>
  <c r="AL35" i="9"/>
  <c r="AK69" i="9"/>
  <c r="AK89" i="5"/>
  <c r="AL76" i="5"/>
  <c r="AK79" i="5"/>
  <c r="AK102" i="5"/>
  <c r="AN49" i="4"/>
  <c r="AN42" i="4"/>
  <c r="AN34" i="4"/>
  <c r="AN33" i="4"/>
  <c r="AN35" i="4"/>
  <c r="AN32" i="4"/>
  <c r="AN52" i="4"/>
  <c r="AN39" i="4"/>
  <c r="AN36" i="4"/>
  <c r="AN31" i="4"/>
  <c r="AN50" i="4"/>
  <c r="AN41" i="4"/>
  <c r="AN46" i="4"/>
  <c r="AN45" i="4"/>
  <c r="AN37" i="4"/>
  <c r="AN47" i="4"/>
  <c r="AN44" i="4"/>
  <c r="AN51" i="4"/>
  <c r="AN48" i="4"/>
  <c r="AN43" i="4"/>
  <c r="AN40" i="4"/>
  <c r="AN38" i="4"/>
  <c r="AN30" i="4"/>
  <c r="AN22" i="4"/>
  <c r="AN21" i="4"/>
  <c r="AN23" i="4"/>
  <c r="AN20" i="4"/>
  <c r="AN27" i="4"/>
  <c r="AN24" i="4"/>
  <c r="AN19" i="4"/>
  <c r="AN29" i="4"/>
  <c r="AN25" i="4"/>
  <c r="AN18" i="4"/>
  <c r="AN59" i="4" s="1"/>
  <c r="AN63" i="4" s="1"/>
  <c r="AN28" i="4"/>
  <c r="AO15" i="4"/>
  <c r="AN26" i="4"/>
  <c r="AN84" i="4"/>
  <c r="AN83" i="4"/>
  <c r="AN82" i="4"/>
  <c r="AM85" i="4"/>
  <c r="AM90" i="4" s="1"/>
  <c r="AL123" i="10"/>
  <c r="AK104" i="4"/>
  <c r="AL78" i="4"/>
  <c r="AH164" i="13"/>
  <c r="AB131" i="11"/>
  <c r="Z23" i="13" s="1"/>
  <c r="AC130" i="11"/>
  <c r="AM43" i="8"/>
  <c r="AM77" i="8" s="1"/>
  <c r="AM42" i="8"/>
  <c r="AM76" i="8" s="1"/>
  <c r="AM40" i="8"/>
  <c r="AM17" i="8"/>
  <c r="AN15" i="8"/>
  <c r="AM41" i="8"/>
  <c r="AM75" i="8" s="1"/>
  <c r="AO10" i="10"/>
  <c r="AN15" i="10"/>
  <c r="AC10" i="13"/>
  <c r="AE103" i="11"/>
  <c r="AM43" i="9"/>
  <c r="AM77" i="9" s="1"/>
  <c r="AM40" i="9"/>
  <c r="AM41" i="9"/>
  <c r="AM75" i="9" s="1"/>
  <c r="AM42" i="9"/>
  <c r="AM76" i="9" s="1"/>
  <c r="AN15" i="9"/>
  <c r="AM17" i="9"/>
  <c r="AJ17" i="11"/>
  <c r="AH165" i="13" s="1"/>
  <c r="AJ110" i="5"/>
  <c r="AJ108" i="5"/>
  <c r="AJ111" i="5" s="1"/>
  <c r="AJ116" i="5" s="1"/>
  <c r="AJ109" i="5"/>
  <c r="AK89" i="6"/>
  <c r="AK102" i="6"/>
  <c r="AK105" i="6" s="1"/>
  <c r="AK115" i="6" s="1"/>
  <c r="AL76" i="6"/>
  <c r="AK79" i="6"/>
  <c r="AK18" i="11"/>
  <c r="AI166" i="13" s="1"/>
  <c r="AK110" i="6"/>
  <c r="AK108" i="6"/>
  <c r="AK109" i="6"/>
  <c r="AH28" i="11"/>
  <c r="AH120" i="4"/>
  <c r="AH34" i="11" s="1"/>
  <c r="AK70" i="7"/>
  <c r="AL36" i="7"/>
  <c r="AN22" i="11" l="1"/>
  <c r="AN62" i="4"/>
  <c r="AN16" i="11" s="1"/>
  <c r="AJ64" i="11"/>
  <c r="AH291" i="13" s="1"/>
  <c r="AJ95" i="8"/>
  <c r="AJ76" i="11" s="1"/>
  <c r="AH422" i="13" s="1"/>
  <c r="AO120" i="10"/>
  <c r="AN95" i="11" s="1"/>
  <c r="AP115" i="10"/>
  <c r="AF421" i="13"/>
  <c r="AF424" i="13" s="1"/>
  <c r="AH78" i="11"/>
  <c r="AH102" i="11" s="1"/>
  <c r="AF11" i="13" s="1"/>
  <c r="AL70" i="8"/>
  <c r="AM36" i="8"/>
  <c r="AL70" i="9"/>
  <c r="AM36" i="9"/>
  <c r="AL88" i="5"/>
  <c r="AM70" i="5"/>
  <c r="AL73" i="5"/>
  <c r="AL96" i="5"/>
  <c r="AL116" i="13"/>
  <c r="AO115" i="11"/>
  <c r="AO67" i="10"/>
  <c r="AP64" i="10"/>
  <c r="AM71" i="5"/>
  <c r="AL97" i="5"/>
  <c r="AM76" i="4"/>
  <c r="AL79" i="4"/>
  <c r="AL89" i="4" s="1"/>
  <c r="AL102" i="4"/>
  <c r="AL63" i="9"/>
  <c r="AM29" i="9"/>
  <c r="AN35" i="10"/>
  <c r="AO30" i="10"/>
  <c r="AL104" i="6"/>
  <c r="AM78" i="6"/>
  <c r="AL98" i="6"/>
  <c r="AM72" i="6"/>
  <c r="AN93" i="10"/>
  <c r="AM93" i="11" s="1"/>
  <c r="AO90" i="10"/>
  <c r="AK91" i="5"/>
  <c r="AN76" i="10"/>
  <c r="AF200" i="13"/>
  <c r="AH31" i="11"/>
  <c r="AF203" i="13" s="1"/>
  <c r="AN43" i="8"/>
  <c r="AN77" i="8" s="1"/>
  <c r="AN42" i="8"/>
  <c r="AN76" i="8" s="1"/>
  <c r="AN17" i="8"/>
  <c r="AO15" i="8"/>
  <c r="AN41" i="8"/>
  <c r="AN75" i="8" s="1"/>
  <c r="AN40" i="8"/>
  <c r="AM35" i="9"/>
  <c r="AL69" i="9"/>
  <c r="AJ117" i="5"/>
  <c r="AI29" i="11"/>
  <c r="AG201" i="13" s="1"/>
  <c r="AI120" i="5"/>
  <c r="AI35" i="11" s="1"/>
  <c r="AG249" i="13" s="1"/>
  <c r="AN111" i="10"/>
  <c r="AM94" i="11" s="1"/>
  <c r="AO100" i="10"/>
  <c r="AF290" i="13"/>
  <c r="AH66" i="11"/>
  <c r="AF293" i="13" s="1"/>
  <c r="AB122" i="11"/>
  <c r="Z17" i="13" s="1"/>
  <c r="Z16" i="13"/>
  <c r="AL58" i="7"/>
  <c r="AM24" i="7"/>
  <c r="AM59" i="11"/>
  <c r="AK285" i="13" s="1"/>
  <c r="AM58" i="11"/>
  <c r="AL18" i="11"/>
  <c r="AJ166" i="13" s="1"/>
  <c r="AL109" i="6"/>
  <c r="AL108" i="6"/>
  <c r="AL110" i="6"/>
  <c r="AK111" i="4"/>
  <c r="AK116" i="4" s="1"/>
  <c r="AP70" i="10"/>
  <c r="AO73" i="10"/>
  <c r="AL16" i="11"/>
  <c r="AL108" i="4"/>
  <c r="AL110" i="4"/>
  <c r="AL109" i="4"/>
  <c r="AL63" i="7"/>
  <c r="AM29" i="7"/>
  <c r="AL103" i="6"/>
  <c r="AM77" i="6"/>
  <c r="AM71" i="4"/>
  <c r="AL97" i="4"/>
  <c r="AM30" i="9"/>
  <c r="AL64" i="9"/>
  <c r="AM123" i="10"/>
  <c r="AJ284" i="13"/>
  <c r="AL60" i="11"/>
  <c r="AJ286" i="13" s="1"/>
  <c r="AO15" i="10"/>
  <c r="AP10" i="10"/>
  <c r="AK111" i="6"/>
  <c r="AK116" i="6" s="1"/>
  <c r="AN42" i="9"/>
  <c r="AN76" i="9" s="1"/>
  <c r="AN41" i="9"/>
  <c r="AN75" i="9" s="1"/>
  <c r="AN40" i="9"/>
  <c r="AO15" i="9"/>
  <c r="AN43" i="9"/>
  <c r="AN77" i="9" s="1"/>
  <c r="AN17" i="9"/>
  <c r="AM44" i="8"/>
  <c r="AM50" i="8" s="1"/>
  <c r="AM74" i="8"/>
  <c r="AM78" i="8" s="1"/>
  <c r="AM84" i="8" s="1"/>
  <c r="AN25" i="10"/>
  <c r="AM41" i="10"/>
  <c r="AM57" i="10"/>
  <c r="Z118" i="13"/>
  <c r="AC117" i="11"/>
  <c r="AI164" i="13"/>
  <c r="AL96" i="6"/>
  <c r="AM70" i="6"/>
  <c r="AL73" i="6"/>
  <c r="AL88" i="6"/>
  <c r="AM78" i="5"/>
  <c r="AK91" i="4"/>
  <c r="AM22" i="11"/>
  <c r="AM62" i="4"/>
  <c r="AF248" i="13"/>
  <c r="AH37" i="11"/>
  <c r="AL64" i="7"/>
  <c r="AM30" i="7"/>
  <c r="AM24" i="11"/>
  <c r="AK195" i="13" s="1"/>
  <c r="AM62" i="6"/>
  <c r="AK91" i="6"/>
  <c r="AL68" i="7"/>
  <c r="AM34" i="7"/>
  <c r="AL37" i="7"/>
  <c r="AL49" i="7" s="1"/>
  <c r="AL57" i="8"/>
  <c r="AM23" i="8"/>
  <c r="AK104" i="5"/>
  <c r="AJ193" i="13"/>
  <c r="AK51" i="7"/>
  <c r="AL96" i="4"/>
  <c r="AM70" i="4"/>
  <c r="AL73" i="4"/>
  <c r="AL88" i="4" s="1"/>
  <c r="AL91" i="4" s="1"/>
  <c r="AG421" i="13"/>
  <c r="AN23" i="10"/>
  <c r="AM39" i="10"/>
  <c r="AM55" i="10"/>
  <c r="AA123" i="11"/>
  <c r="Y18" i="13" s="1"/>
  <c r="AN59" i="6"/>
  <c r="AN63" i="6" s="1"/>
  <c r="AN108" i="4"/>
  <c r="AN85" i="4"/>
  <c r="AN90" i="4" s="1"/>
  <c r="AK25" i="11"/>
  <c r="AI196" i="13" s="1"/>
  <c r="AD12" i="13"/>
  <c r="AF106" i="11"/>
  <c r="AO90" i="7"/>
  <c r="AP89" i="7"/>
  <c r="AO91" i="7"/>
  <c r="AL56" i="7"/>
  <c r="AL59" i="7" s="1"/>
  <c r="AL81" i="7" s="1"/>
  <c r="AL25" i="7"/>
  <c r="AL47" i="7" s="1"/>
  <c r="AM22" i="7"/>
  <c r="AO51" i="10"/>
  <c r="AP46" i="10"/>
  <c r="AK99" i="4"/>
  <c r="AK114" i="4" s="1"/>
  <c r="AK372" i="13"/>
  <c r="AK375" i="13" s="1"/>
  <c r="AM72" i="11"/>
  <c r="AG290" i="13"/>
  <c r="AL57" i="7"/>
  <c r="AM23" i="7"/>
  <c r="AJ30" i="11"/>
  <c r="AH202" i="13" s="1"/>
  <c r="AJ120" i="6"/>
  <c r="AJ36" i="11" s="1"/>
  <c r="AH250" i="13" s="1"/>
  <c r="AL69" i="8"/>
  <c r="AM35" i="8"/>
  <c r="AM74" i="9"/>
  <c r="AM78" i="9" s="1"/>
  <c r="AM84" i="9" s="1"/>
  <c r="AM44" i="9"/>
  <c r="AM50" i="9" s="1"/>
  <c r="AC131" i="11"/>
  <c r="AA23" i="13" s="1"/>
  <c r="AD130" i="11"/>
  <c r="AN109" i="4"/>
  <c r="AJ65" i="11"/>
  <c r="AH292" i="13" s="1"/>
  <c r="AJ95" i="9"/>
  <c r="AJ77" i="11" s="1"/>
  <c r="AH423" i="13" s="1"/>
  <c r="AL58" i="9"/>
  <c r="AM24" i="9"/>
  <c r="AN52" i="5"/>
  <c r="AN39" i="5"/>
  <c r="AN36" i="5"/>
  <c r="AN31" i="5"/>
  <c r="AN28" i="5"/>
  <c r="AO15" i="5"/>
  <c r="AN50" i="5"/>
  <c r="AN41" i="5"/>
  <c r="AN26" i="5"/>
  <c r="AN46" i="5"/>
  <c r="AN45" i="5"/>
  <c r="AN37" i="5"/>
  <c r="AN30" i="5"/>
  <c r="AN22" i="5"/>
  <c r="AN21" i="5"/>
  <c r="AN47" i="5"/>
  <c r="AN44" i="5"/>
  <c r="AN23" i="5"/>
  <c r="AN20" i="5"/>
  <c r="AN51" i="5"/>
  <c r="AN48" i="5"/>
  <c r="AN43" i="5"/>
  <c r="AN40" i="5"/>
  <c r="AN27" i="5"/>
  <c r="AN24" i="5"/>
  <c r="AN19" i="5"/>
  <c r="AN38" i="5"/>
  <c r="AN29" i="5"/>
  <c r="AN49" i="5"/>
  <c r="AN42" i="5"/>
  <c r="AN34" i="5"/>
  <c r="AN33" i="5"/>
  <c r="AN25" i="5"/>
  <c r="AN18" i="5"/>
  <c r="AN35" i="5"/>
  <c r="AN32" i="5"/>
  <c r="AN83" i="5"/>
  <c r="AN82" i="5"/>
  <c r="AN84" i="5"/>
  <c r="AM72" i="4"/>
  <c r="AL98" i="4"/>
  <c r="AO24" i="10"/>
  <c r="AN40" i="10"/>
  <c r="AN56" i="10" s="1"/>
  <c r="AN92" i="7"/>
  <c r="AN69" i="11" s="1"/>
  <c r="AL97" i="6"/>
  <c r="AM71" i="6"/>
  <c r="AM92" i="8"/>
  <c r="AM70" i="11" s="1"/>
  <c r="AK373" i="13" s="1"/>
  <c r="AG248" i="13"/>
  <c r="AI37" i="11"/>
  <c r="AL89" i="6"/>
  <c r="AL102" i="6"/>
  <c r="AL105" i="6" s="1"/>
  <c r="AL115" i="6" s="1"/>
  <c r="AM76" i="6"/>
  <c r="AL79" i="6"/>
  <c r="AN110" i="4"/>
  <c r="AN52" i="11"/>
  <c r="AN91" i="8"/>
  <c r="AO16" i="8"/>
  <c r="AE10" i="13"/>
  <c r="AG103" i="11"/>
  <c r="AM22" i="9"/>
  <c r="AL25" i="9"/>
  <c r="AL47" i="9" s="1"/>
  <c r="AL56" i="9"/>
  <c r="AM77" i="4"/>
  <c r="AL103" i="4"/>
  <c r="AL56" i="8"/>
  <c r="AM22" i="8"/>
  <c r="AL25" i="8"/>
  <c r="AL47" i="8" s="1"/>
  <c r="AM77" i="5"/>
  <c r="AL98" i="5"/>
  <c r="AM72" i="5"/>
  <c r="AP89" i="9"/>
  <c r="AK65" i="9"/>
  <c r="AK82" i="9" s="1"/>
  <c r="AN90" i="8"/>
  <c r="AN92" i="8" s="1"/>
  <c r="AN70" i="11" s="1"/>
  <c r="AL373" i="13" s="1"/>
  <c r="AO89" i="8"/>
  <c r="AI65" i="11"/>
  <c r="AG292" i="13" s="1"/>
  <c r="AI95" i="9"/>
  <c r="AI77" i="11" s="1"/>
  <c r="AG423" i="13" s="1"/>
  <c r="AG200" i="13"/>
  <c r="AI31" i="11"/>
  <c r="AG203" i="13" s="1"/>
  <c r="AK117" i="6"/>
  <c r="AC12" i="13"/>
  <c r="AE106" i="11"/>
  <c r="AJ19" i="11"/>
  <c r="AK105" i="5"/>
  <c r="AK115" i="5" s="1"/>
  <c r="AK59" i="9"/>
  <c r="AK81" i="9" s="1"/>
  <c r="AL62" i="7"/>
  <c r="AL65" i="7" s="1"/>
  <c r="AL82" i="7" s="1"/>
  <c r="AM28" i="7"/>
  <c r="AL31" i="7"/>
  <c r="AL48" i="7" s="1"/>
  <c r="AM85" i="5"/>
  <c r="AM90" i="5" s="1"/>
  <c r="AM38" i="10"/>
  <c r="AM54" i="10"/>
  <c r="AM27" i="10"/>
  <c r="AN22" i="10"/>
  <c r="AK59" i="8"/>
  <c r="AK81" i="8" s="1"/>
  <c r="AK85" i="8" s="1"/>
  <c r="N118" i="8" s="1"/>
  <c r="N119" i="8" s="1"/>
  <c r="AL57" i="9"/>
  <c r="AM23" i="9"/>
  <c r="AL63" i="8"/>
  <c r="AM29" i="8"/>
  <c r="AL68" i="9"/>
  <c r="AL71" i="9" s="1"/>
  <c r="AL83" i="9" s="1"/>
  <c r="AL37" i="9"/>
  <c r="AL49" i="9" s="1"/>
  <c r="AM34" i="9"/>
  <c r="AL62" i="9"/>
  <c r="AL65" i="9" s="1"/>
  <c r="AL82" i="9" s="1"/>
  <c r="AL31" i="9"/>
  <c r="AL48" i="9" s="1"/>
  <c r="AM28" i="9"/>
  <c r="AO51" i="6"/>
  <c r="AO48" i="6"/>
  <c r="AO43" i="6"/>
  <c r="AO40" i="6"/>
  <c r="AO27" i="6"/>
  <c r="AO24" i="6"/>
  <c r="AO19" i="6"/>
  <c r="AO53" i="6"/>
  <c r="AO38" i="6"/>
  <c r="AO29" i="6"/>
  <c r="AO49" i="6"/>
  <c r="AO42" i="6"/>
  <c r="AO34" i="6"/>
  <c r="AO33" i="6"/>
  <c r="AO25" i="6"/>
  <c r="AO18" i="6"/>
  <c r="AO35" i="6"/>
  <c r="AO32" i="6"/>
  <c r="AO52" i="6"/>
  <c r="AO39" i="6"/>
  <c r="AO36" i="6"/>
  <c r="AO31" i="6"/>
  <c r="AO28" i="6"/>
  <c r="AP15" i="6"/>
  <c r="AO50" i="6"/>
  <c r="AO41" i="6"/>
  <c r="AO26" i="6"/>
  <c r="AO46" i="6"/>
  <c r="AO45" i="6"/>
  <c r="AO37" i="6"/>
  <c r="AO30" i="6"/>
  <c r="AO22" i="6"/>
  <c r="AO21" i="6"/>
  <c r="AO47" i="6"/>
  <c r="AO44" i="6"/>
  <c r="AO23" i="6"/>
  <c r="AO20" i="6"/>
  <c r="AO83" i="6"/>
  <c r="AO82" i="6"/>
  <c r="AO84" i="6"/>
  <c r="AL70" i="7"/>
  <c r="AM36" i="7"/>
  <c r="AH167" i="13"/>
  <c r="AO49" i="4"/>
  <c r="AO42" i="4"/>
  <c r="AO34" i="4"/>
  <c r="AO33" i="4"/>
  <c r="AO35" i="4"/>
  <c r="AO32" i="4"/>
  <c r="AO52" i="4"/>
  <c r="AO39" i="4"/>
  <c r="AO36" i="4"/>
  <c r="AO31" i="4"/>
  <c r="AO50" i="4"/>
  <c r="AO41" i="4"/>
  <c r="AO46" i="4"/>
  <c r="AO45" i="4"/>
  <c r="AO37" i="4"/>
  <c r="AO47" i="4"/>
  <c r="AO44" i="4"/>
  <c r="AO51" i="4"/>
  <c r="AO48" i="4"/>
  <c r="AO43" i="4"/>
  <c r="AO40" i="4"/>
  <c r="AO53" i="4"/>
  <c r="AO38" i="4"/>
  <c r="AO23" i="4"/>
  <c r="AO20" i="4"/>
  <c r="AO27" i="4"/>
  <c r="AO24" i="4"/>
  <c r="AO19" i="4"/>
  <c r="AO29" i="4"/>
  <c r="AO25" i="4"/>
  <c r="AO18" i="4"/>
  <c r="AO28" i="4"/>
  <c r="AP15" i="4"/>
  <c r="AO26" i="4"/>
  <c r="AO30" i="4"/>
  <c r="AO22" i="4"/>
  <c r="AO21" i="4"/>
  <c r="AO84" i="4"/>
  <c r="AO83" i="4"/>
  <c r="AO82" i="4"/>
  <c r="AK277" i="13"/>
  <c r="AM54" i="11"/>
  <c r="AK279" i="13" s="1"/>
  <c r="AK17" i="11"/>
  <c r="AI165" i="13" s="1"/>
  <c r="AK109" i="5"/>
  <c r="AK110" i="5"/>
  <c r="AK108" i="5"/>
  <c r="AD116" i="11"/>
  <c r="AB117" i="13" s="1"/>
  <c r="AB13" i="13"/>
  <c r="AD134" i="11"/>
  <c r="AK65" i="7"/>
  <c r="AK82" i="7" s="1"/>
  <c r="AK85" i="7" s="1"/>
  <c r="AL64" i="8"/>
  <c r="AM30" i="8"/>
  <c r="AL23" i="11"/>
  <c r="AJ194" i="13" s="1"/>
  <c r="AL62" i="5"/>
  <c r="AK71" i="9"/>
  <c r="AK83" i="9" s="1"/>
  <c r="AN58" i="10"/>
  <c r="AN42" i="10"/>
  <c r="AO26" i="10"/>
  <c r="AK99" i="5"/>
  <c r="AK114" i="5" s="1"/>
  <c r="AL69" i="7"/>
  <c r="AM35" i="7"/>
  <c r="AL104" i="4"/>
  <c r="AM78" i="4"/>
  <c r="AM76" i="5"/>
  <c r="AL79" i="5"/>
  <c r="AL102" i="5"/>
  <c r="AL89" i="5"/>
  <c r="AK105" i="4"/>
  <c r="AK115" i="4" s="1"/>
  <c r="AN53" i="11"/>
  <c r="AL278" i="13" s="1"/>
  <c r="AN91" i="9"/>
  <c r="AN92" i="9" s="1"/>
  <c r="AN71" i="11" s="1"/>
  <c r="AL374" i="13" s="1"/>
  <c r="AO16" i="9"/>
  <c r="AO90" i="9" s="1"/>
  <c r="AM59" i="5"/>
  <c r="AM63" i="5" s="1"/>
  <c r="AL54" i="10"/>
  <c r="AL59" i="10" s="1"/>
  <c r="AL79" i="10" s="1"/>
  <c r="AK92" i="11" s="1"/>
  <c r="AK96" i="11" s="1"/>
  <c r="AL58" i="8"/>
  <c r="AM24" i="8"/>
  <c r="AJ85" i="7"/>
  <c r="AJ28" i="11"/>
  <c r="AJ120" i="4"/>
  <c r="AJ34" i="11" s="1"/>
  <c r="AL62" i="8"/>
  <c r="AL65" i="8" s="1"/>
  <c r="AL82" i="8" s="1"/>
  <c r="AM28" i="8"/>
  <c r="AL31" i="8"/>
  <c r="AL48" i="8" s="1"/>
  <c r="AL68" i="8"/>
  <c r="AL71" i="8" s="1"/>
  <c r="AL83" i="8" s="1"/>
  <c r="AM34" i="8"/>
  <c r="AL37" i="8"/>
  <c r="AL49" i="8" s="1"/>
  <c r="AN85" i="6"/>
  <c r="AN90" i="6" s="1"/>
  <c r="AK63" i="11" l="1"/>
  <c r="AK95" i="7"/>
  <c r="AK75" i="11" s="1"/>
  <c r="AM70" i="7"/>
  <c r="AN36" i="7"/>
  <c r="AM56" i="8"/>
  <c r="AM25" i="8"/>
  <c r="AM47" i="8" s="1"/>
  <c r="AN22" i="8"/>
  <c r="AD13" i="13"/>
  <c r="AF116" i="11"/>
  <c r="AD117" i="13" s="1"/>
  <c r="AF134" i="11"/>
  <c r="AF121" i="11"/>
  <c r="AP15" i="10"/>
  <c r="AQ10" i="10"/>
  <c r="AM63" i="7"/>
  <c r="AN29" i="7"/>
  <c r="AO43" i="8"/>
  <c r="AO77" i="8" s="1"/>
  <c r="AO42" i="8"/>
  <c r="AO76" i="8" s="1"/>
  <c r="AO17" i="8"/>
  <c r="AP15" i="8"/>
  <c r="AO41" i="8"/>
  <c r="AO75" i="8" s="1"/>
  <c r="AO40" i="8"/>
  <c r="AM104" i="6"/>
  <c r="AN78" i="6"/>
  <c r="AO76" i="10"/>
  <c r="AH248" i="13"/>
  <c r="AK111" i="5"/>
  <c r="AK116" i="5" s="1"/>
  <c r="AL59" i="8"/>
  <c r="AL81" i="8" s="1"/>
  <c r="AL85" i="8" s="1"/>
  <c r="AO40" i="10"/>
  <c r="AO56" i="10" s="1"/>
  <c r="AP24" i="10"/>
  <c r="AE130" i="11"/>
  <c r="AD131" i="11"/>
  <c r="AB23" i="13" s="1"/>
  <c r="AM96" i="4"/>
  <c r="AN70" i="4"/>
  <c r="AM73" i="4"/>
  <c r="AM88" i="4" s="1"/>
  <c r="AM18" i="11"/>
  <c r="AK166" i="13" s="1"/>
  <c r="AM108" i="6"/>
  <c r="AM109" i="6"/>
  <c r="AM110" i="6"/>
  <c r="AN58" i="11"/>
  <c r="AM116" i="13"/>
  <c r="AP115" i="11"/>
  <c r="AP120" i="10"/>
  <c r="AO95" i="11" s="1"/>
  <c r="AQ115" i="10"/>
  <c r="AH200" i="13"/>
  <c r="AL17" i="11"/>
  <c r="AJ165" i="13" s="1"/>
  <c r="AL108" i="5"/>
  <c r="AL110" i="5"/>
  <c r="AL109" i="5"/>
  <c r="AP35" i="4"/>
  <c r="AP32" i="4"/>
  <c r="AP52" i="4"/>
  <c r="AP39" i="4"/>
  <c r="AP36" i="4"/>
  <c r="AP31" i="4"/>
  <c r="AP50" i="4"/>
  <c r="AP41" i="4"/>
  <c r="AP54" i="4"/>
  <c r="AP46" i="4"/>
  <c r="AP45" i="4"/>
  <c r="AP37" i="4"/>
  <c r="AP30" i="4"/>
  <c r="AP47" i="4"/>
  <c r="AP44" i="4"/>
  <c r="AP51" i="4"/>
  <c r="AP48" i="4"/>
  <c r="AP43" i="4"/>
  <c r="AP40" i="4"/>
  <c r="AP53" i="4"/>
  <c r="AP38" i="4"/>
  <c r="AP49" i="4"/>
  <c r="AP42" i="4"/>
  <c r="AP34" i="4"/>
  <c r="AP33" i="4"/>
  <c r="AP27" i="4"/>
  <c r="AP24" i="4"/>
  <c r="AP19" i="4"/>
  <c r="AP29" i="4"/>
  <c r="AP25" i="4"/>
  <c r="AP18" i="4"/>
  <c r="AP28" i="4"/>
  <c r="AQ15" i="4"/>
  <c r="AP26" i="4"/>
  <c r="AP22" i="4"/>
  <c r="AP21" i="4"/>
  <c r="AP23" i="4"/>
  <c r="AP20" i="4"/>
  <c r="AP83" i="4"/>
  <c r="AP82" i="4"/>
  <c r="AP84" i="4"/>
  <c r="AM63" i="8"/>
  <c r="AN29" i="8"/>
  <c r="AM62" i="7"/>
  <c r="AN28" i="7"/>
  <c r="AM31" i="7"/>
  <c r="AM48" i="7" s="1"/>
  <c r="AO90" i="8"/>
  <c r="AP89" i="8"/>
  <c r="AM102" i="6"/>
  <c r="AM89" i="6"/>
  <c r="AN76" i="6"/>
  <c r="AM79" i="6"/>
  <c r="AO50" i="5"/>
  <c r="AO41" i="5"/>
  <c r="AO26" i="5"/>
  <c r="AO46" i="5"/>
  <c r="AO45" i="5"/>
  <c r="AO37" i="5"/>
  <c r="AO30" i="5"/>
  <c r="AO22" i="5"/>
  <c r="AO21" i="5"/>
  <c r="AO47" i="5"/>
  <c r="AO44" i="5"/>
  <c r="AO23" i="5"/>
  <c r="AO20" i="5"/>
  <c r="AO51" i="5"/>
  <c r="AO48" i="5"/>
  <c r="AO43" i="5"/>
  <c r="AO40" i="5"/>
  <c r="AO27" i="5"/>
  <c r="AO24" i="5"/>
  <c r="AO19" i="5"/>
  <c r="AO53" i="5"/>
  <c r="AO38" i="5"/>
  <c r="AO29" i="5"/>
  <c r="AO49" i="5"/>
  <c r="AO42" i="5"/>
  <c r="AO34" i="5"/>
  <c r="AO33" i="5"/>
  <c r="AO25" i="5"/>
  <c r="AO18" i="5"/>
  <c r="AO35" i="5"/>
  <c r="AO32" i="5"/>
  <c r="AO52" i="5"/>
  <c r="AO39" i="5"/>
  <c r="AO36" i="5"/>
  <c r="AO31" i="5"/>
  <c r="AO28" i="5"/>
  <c r="AP15" i="5"/>
  <c r="AO83" i="5"/>
  <c r="AO82" i="5"/>
  <c r="AO84" i="5"/>
  <c r="AL99" i="4"/>
  <c r="AL114" i="4" s="1"/>
  <c r="AN78" i="5"/>
  <c r="AO25" i="10"/>
  <c r="AN41" i="10"/>
  <c r="AN57" i="10"/>
  <c r="AO111" i="10"/>
  <c r="AN94" i="11" s="1"/>
  <c r="AP100" i="10"/>
  <c r="AO35" i="10"/>
  <c r="AP30" i="10"/>
  <c r="AO59" i="6"/>
  <c r="AO63" i="6" s="1"/>
  <c r="AM103" i="4"/>
  <c r="AN77" i="4"/>
  <c r="AK117" i="4"/>
  <c r="AL104" i="5"/>
  <c r="AL99" i="5"/>
  <c r="AL114" i="5" s="1"/>
  <c r="AJ63" i="11"/>
  <c r="AJ95" i="7"/>
  <c r="AJ75" i="11" s="1"/>
  <c r="N118" i="7"/>
  <c r="N119" i="7" s="1"/>
  <c r="AM58" i="8"/>
  <c r="AN24" i="8"/>
  <c r="AM104" i="4"/>
  <c r="AN78" i="4"/>
  <c r="AO59" i="4"/>
  <c r="AO63" i="4" s="1"/>
  <c r="AO85" i="6"/>
  <c r="AO90" i="6" s="1"/>
  <c r="AM57" i="9"/>
  <c r="AN23" i="9"/>
  <c r="AK85" i="9"/>
  <c r="AL59" i="9"/>
  <c r="AL81" i="9" s="1"/>
  <c r="AL85" i="9" s="1"/>
  <c r="AM98" i="4"/>
  <c r="AN72" i="4"/>
  <c r="AP51" i="10"/>
  <c r="AQ46" i="10"/>
  <c r="AN111" i="4"/>
  <c r="AN116" i="4" s="1"/>
  <c r="AL25" i="11"/>
  <c r="AJ196" i="13" s="1"/>
  <c r="AM64" i="7"/>
  <c r="AN30" i="7"/>
  <c r="AL91" i="6"/>
  <c r="AL111" i="4"/>
  <c r="AL116" i="4" s="1"/>
  <c r="AK284" i="13"/>
  <c r="AM60" i="11"/>
  <c r="AK286" i="13" s="1"/>
  <c r="AM63" i="9"/>
  <c r="AN29" i="9"/>
  <c r="AM79" i="5"/>
  <c r="AM102" i="5"/>
  <c r="AM89" i="5"/>
  <c r="AN76" i="5"/>
  <c r="AK117" i="5"/>
  <c r="AL51" i="9"/>
  <c r="AG251" i="13"/>
  <c r="AI101" i="11"/>
  <c r="AM69" i="8"/>
  <c r="AN35" i="8"/>
  <c r="AN24" i="11"/>
  <c r="AL195" i="13" s="1"/>
  <c r="AN62" i="6"/>
  <c r="N183" i="6"/>
  <c r="AN59" i="11"/>
  <c r="AL285" i="13" s="1"/>
  <c r="AJ164" i="13"/>
  <c r="AJ167" i="13" s="1"/>
  <c r="AL19" i="11"/>
  <c r="AM88" i="5"/>
  <c r="AM91" i="5" s="1"/>
  <c r="AN70" i="5"/>
  <c r="AM73" i="5"/>
  <c r="AM96" i="5"/>
  <c r="AM64" i="8"/>
  <c r="AN30" i="8"/>
  <c r="AK64" i="11"/>
  <c r="AI291" i="13" s="1"/>
  <c r="AK95" i="8"/>
  <c r="AK76" i="11" s="1"/>
  <c r="AI422" i="13" s="1"/>
  <c r="AQ89" i="9"/>
  <c r="AM25" i="9"/>
  <c r="AM47" i="9" s="1"/>
  <c r="AM56" i="9"/>
  <c r="AN22" i="9"/>
  <c r="AN85" i="5"/>
  <c r="AN90" i="5" s="1"/>
  <c r="AM56" i="7"/>
  <c r="AN22" i="7"/>
  <c r="AM25" i="7"/>
  <c r="AM47" i="7" s="1"/>
  <c r="AM96" i="6"/>
  <c r="AM73" i="6"/>
  <c r="AM88" i="6"/>
  <c r="AN70" i="6"/>
  <c r="AN123" i="10"/>
  <c r="AL105" i="4"/>
  <c r="AL115" i="4" s="1"/>
  <c r="AL91" i="5"/>
  <c r="AM23" i="11"/>
  <c r="AK194" i="13" s="1"/>
  <c r="AM62" i="5"/>
  <c r="AM104" i="5" s="1"/>
  <c r="AM69" i="7"/>
  <c r="AN35" i="7"/>
  <c r="AO85" i="4"/>
  <c r="AO90" i="4" s="1"/>
  <c r="AP51" i="6"/>
  <c r="AP48" i="6"/>
  <c r="AP43" i="6"/>
  <c r="AP40" i="6"/>
  <c r="AP27" i="6"/>
  <c r="AP24" i="6"/>
  <c r="AP19" i="6"/>
  <c r="AP53" i="6"/>
  <c r="AP38" i="6"/>
  <c r="AP29" i="6"/>
  <c r="AP49" i="6"/>
  <c r="AP42" i="6"/>
  <c r="AP34" i="6"/>
  <c r="AP33" i="6"/>
  <c r="AP25" i="6"/>
  <c r="AP18" i="6"/>
  <c r="AP35" i="6"/>
  <c r="AP32" i="6"/>
  <c r="AP52" i="6"/>
  <c r="AP39" i="6"/>
  <c r="AP36" i="6"/>
  <c r="AP31" i="6"/>
  <c r="AP28" i="6"/>
  <c r="AQ15" i="6"/>
  <c r="AP50" i="6"/>
  <c r="AP41" i="6"/>
  <c r="AP26" i="6"/>
  <c r="AP54" i="6"/>
  <c r="AP46" i="6"/>
  <c r="AP45" i="6"/>
  <c r="AP37" i="6"/>
  <c r="AP30" i="6"/>
  <c r="AP22" i="6"/>
  <c r="AP21" i="6"/>
  <c r="AP47" i="6"/>
  <c r="AP44" i="6"/>
  <c r="AP23" i="6"/>
  <c r="AP20" i="6"/>
  <c r="AP84" i="6"/>
  <c r="AP82" i="6"/>
  <c r="AP83" i="6"/>
  <c r="AN54" i="10"/>
  <c r="AN59" i="10" s="1"/>
  <c r="AN79" i="10" s="1"/>
  <c r="AM92" i="11" s="1"/>
  <c r="AM96" i="11" s="1"/>
  <c r="AN27" i="10"/>
  <c r="AN38" i="10"/>
  <c r="AO22" i="10"/>
  <c r="AC13" i="13"/>
  <c r="AE116" i="11"/>
  <c r="AC117" i="13" s="1"/>
  <c r="AE134" i="11"/>
  <c r="AN72" i="5"/>
  <c r="AM98" i="5"/>
  <c r="AE12" i="13"/>
  <c r="AG106" i="11"/>
  <c r="AL51" i="7"/>
  <c r="AM57" i="8"/>
  <c r="AN23" i="8"/>
  <c r="AF251" i="13"/>
  <c r="AH101" i="11"/>
  <c r="AL99" i="6"/>
  <c r="AL114" i="6" s="1"/>
  <c r="AO17" i="9"/>
  <c r="AO42" i="9"/>
  <c r="AO76" i="9" s="1"/>
  <c r="AO43" i="9"/>
  <c r="AO77" i="9" s="1"/>
  <c r="AO41" i="9"/>
  <c r="AO75" i="9" s="1"/>
  <c r="AO40" i="9"/>
  <c r="AP15" i="9"/>
  <c r="AM64" i="9"/>
  <c r="AN30" i="9"/>
  <c r="AP73" i="10"/>
  <c r="AQ70" i="10"/>
  <c r="AM58" i="7"/>
  <c r="AN24" i="7"/>
  <c r="AJ29" i="11"/>
  <c r="AH201" i="13" s="1"/>
  <c r="AJ120" i="5"/>
  <c r="AJ35" i="11" s="1"/>
  <c r="AH249" i="13" s="1"/>
  <c r="AM70" i="9"/>
  <c r="AN36" i="9"/>
  <c r="AL164" i="13"/>
  <c r="AM68" i="8"/>
  <c r="AN34" i="8"/>
  <c r="AM37" i="8"/>
  <c r="AM49" i="8" s="1"/>
  <c r="AO53" i="11"/>
  <c r="AM278" i="13" s="1"/>
  <c r="AO91" i="9"/>
  <c r="AO92" i="9" s="1"/>
  <c r="AO71" i="11" s="1"/>
  <c r="AM374" i="13" s="1"/>
  <c r="AP16" i="9"/>
  <c r="AP90" i="9" s="1"/>
  <c r="AM62" i="9"/>
  <c r="AN28" i="9"/>
  <c r="AM31" i="9"/>
  <c r="AM48" i="9" s="1"/>
  <c r="AM97" i="6"/>
  <c r="AN71" i="6"/>
  <c r="AM58" i="9"/>
  <c r="AN24" i="9"/>
  <c r="AK19" i="11"/>
  <c r="AN74" i="9"/>
  <c r="AN78" i="9" s="1"/>
  <c r="AN84" i="9" s="1"/>
  <c r="AN44" i="9"/>
  <c r="AN50" i="9" s="1"/>
  <c r="AO93" i="10"/>
  <c r="AN93" i="11" s="1"/>
  <c r="AP90" i="10"/>
  <c r="AN76" i="4"/>
  <c r="AM79" i="4"/>
  <c r="AM89" i="4" s="1"/>
  <c r="AM102" i="4"/>
  <c r="AM105" i="4" s="1"/>
  <c r="AM115" i="4" s="1"/>
  <c r="AL193" i="13"/>
  <c r="AD121" i="11"/>
  <c r="AM59" i="10"/>
  <c r="AM79" i="10" s="1"/>
  <c r="AL92" i="11" s="1"/>
  <c r="AL96" i="11" s="1"/>
  <c r="AK30" i="11"/>
  <c r="AI202" i="13" s="1"/>
  <c r="AK120" i="6"/>
  <c r="AK36" i="11" s="1"/>
  <c r="AI250" i="13" s="1"/>
  <c r="AL103" i="5"/>
  <c r="AL105" i="5" s="1"/>
  <c r="AL115" i="5" s="1"/>
  <c r="AO52" i="11"/>
  <c r="AO91" i="8"/>
  <c r="AP16" i="8"/>
  <c r="AM57" i="7"/>
  <c r="AN23" i="7"/>
  <c r="AO23" i="10"/>
  <c r="AN39" i="10"/>
  <c r="AN55" i="10"/>
  <c r="AI167" i="13"/>
  <c r="AN71" i="4"/>
  <c r="AM97" i="4"/>
  <c r="AM69" i="9"/>
  <c r="AN35" i="9"/>
  <c r="AM70" i="8"/>
  <c r="AN36" i="8"/>
  <c r="M184" i="6"/>
  <c r="M185" i="6" s="1"/>
  <c r="AO42" i="10"/>
  <c r="AO58" i="10" s="1"/>
  <c r="AP26" i="10"/>
  <c r="AB25" i="13"/>
  <c r="AD135" i="11"/>
  <c r="AB26" i="13" s="1"/>
  <c r="AM43" i="10"/>
  <c r="AN77" i="5"/>
  <c r="AM103" i="5"/>
  <c r="AN59" i="5"/>
  <c r="AN63" i="5" s="1"/>
  <c r="AQ89" i="7"/>
  <c r="AP90" i="7"/>
  <c r="AP91" i="7"/>
  <c r="AI78" i="11"/>
  <c r="AI102" i="11" s="1"/>
  <c r="AG11" i="13" s="1"/>
  <c r="AM68" i="7"/>
  <c r="AM71" i="7" s="1"/>
  <c r="AM83" i="7" s="1"/>
  <c r="AN34" i="7"/>
  <c r="AM37" i="7"/>
  <c r="AM49" i="7" s="1"/>
  <c r="AM16" i="11"/>
  <c r="AM108" i="4"/>
  <c r="AM110" i="4"/>
  <c r="AM109" i="4"/>
  <c r="AA118" i="13"/>
  <c r="AD117" i="11"/>
  <c r="AM103" i="6"/>
  <c r="AN77" i="6"/>
  <c r="AN74" i="8"/>
  <c r="AN78" i="8" s="1"/>
  <c r="AN84" i="8" s="1"/>
  <c r="AN44" i="8"/>
  <c r="AN50" i="8" s="1"/>
  <c r="AM98" i="6"/>
  <c r="AN72" i="6"/>
  <c r="AM97" i="5"/>
  <c r="AN71" i="5"/>
  <c r="AM62" i="8"/>
  <c r="AM65" i="8" s="1"/>
  <c r="AM82" i="8" s="1"/>
  <c r="AN28" i="8"/>
  <c r="AM31" i="8"/>
  <c r="AM48" i="8" s="1"/>
  <c r="AM68" i="9"/>
  <c r="AM71" i="9" s="1"/>
  <c r="AM83" i="9" s="1"/>
  <c r="AN34" i="9"/>
  <c r="AM37" i="9"/>
  <c r="AM49" i="9" s="1"/>
  <c r="AL51" i="8"/>
  <c r="AL277" i="13"/>
  <c r="AN54" i="11"/>
  <c r="AL279" i="13" s="1"/>
  <c r="AL372" i="13"/>
  <c r="AL375" i="13" s="1"/>
  <c r="AN72" i="11"/>
  <c r="AI66" i="11"/>
  <c r="AG293" i="13" s="1"/>
  <c r="AO92" i="7"/>
  <c r="AO69" i="11" s="1"/>
  <c r="AG424" i="13"/>
  <c r="AL71" i="7"/>
  <c r="AL83" i="7" s="1"/>
  <c r="AL85" i="7" s="1"/>
  <c r="AK193" i="13"/>
  <c r="AM25" i="11"/>
  <c r="AK196" i="13" s="1"/>
  <c r="AL111" i="6"/>
  <c r="AL116" i="6" s="1"/>
  <c r="AL117" i="6" s="1"/>
  <c r="AB123" i="11"/>
  <c r="Z18" i="13" s="1"/>
  <c r="AP67" i="10"/>
  <c r="AP76" i="10" s="1"/>
  <c r="AQ64" i="10"/>
  <c r="O117" i="8"/>
  <c r="AL30" i="11" l="1"/>
  <c r="AJ202" i="13" s="1"/>
  <c r="AL120" i="6"/>
  <c r="AL36" i="11" s="1"/>
  <c r="AJ250" i="13" s="1"/>
  <c r="AL63" i="11"/>
  <c r="AL95" i="7"/>
  <c r="AL75" i="11" s="1"/>
  <c r="AP23" i="10"/>
  <c r="AO39" i="10"/>
  <c r="AO55" i="10" s="1"/>
  <c r="AM71" i="8"/>
  <c r="AM83" i="8" s="1"/>
  <c r="AM59" i="7"/>
  <c r="AM81" i="7" s="1"/>
  <c r="AM99" i="5"/>
  <c r="AM114" i="5" s="1"/>
  <c r="AN69" i="8"/>
  <c r="AO35" i="8"/>
  <c r="AN63" i="9"/>
  <c r="AO29" i="9"/>
  <c r="AN98" i="4"/>
  <c r="AO72" i="4"/>
  <c r="AP35" i="10"/>
  <c r="AQ30" i="10"/>
  <c r="AQ120" i="10"/>
  <c r="AP95" i="11" s="1"/>
  <c r="AR115" i="10"/>
  <c r="AM99" i="4"/>
  <c r="AM114" i="4" s="1"/>
  <c r="AN104" i="6"/>
  <c r="AO78" i="6"/>
  <c r="AF122" i="11"/>
  <c r="AD17" i="13" s="1"/>
  <c r="AD16" i="13"/>
  <c r="AF123" i="11"/>
  <c r="AD18" i="13" s="1"/>
  <c r="AN57" i="7"/>
  <c r="AO23" i="7"/>
  <c r="AO71" i="6"/>
  <c r="AN97" i="6"/>
  <c r="AP42" i="9"/>
  <c r="AP76" i="9" s="1"/>
  <c r="AP41" i="9"/>
  <c r="AP75" i="9" s="1"/>
  <c r="AP43" i="9"/>
  <c r="AP77" i="9" s="1"/>
  <c r="AP40" i="9"/>
  <c r="AQ15" i="9"/>
  <c r="AP17" i="9"/>
  <c r="AP54" i="5"/>
  <c r="AP46" i="5"/>
  <c r="AP45" i="5"/>
  <c r="AP37" i="5"/>
  <c r="AP30" i="5"/>
  <c r="AP22" i="5"/>
  <c r="AP21" i="5"/>
  <c r="AP47" i="5"/>
  <c r="AP44" i="5"/>
  <c r="AP23" i="5"/>
  <c r="AP20" i="5"/>
  <c r="AP51" i="5"/>
  <c r="AP48" i="5"/>
  <c r="AP43" i="5"/>
  <c r="AP40" i="5"/>
  <c r="AP27" i="5"/>
  <c r="AP24" i="5"/>
  <c r="AP19" i="5"/>
  <c r="AP53" i="5"/>
  <c r="AP38" i="5"/>
  <c r="AP29" i="5"/>
  <c r="AP49" i="5"/>
  <c r="AP42" i="5"/>
  <c r="AP34" i="5"/>
  <c r="AP33" i="5"/>
  <c r="AP25" i="5"/>
  <c r="AP35" i="5"/>
  <c r="AP32" i="5"/>
  <c r="AP52" i="5"/>
  <c r="AP39" i="5"/>
  <c r="AP36" i="5"/>
  <c r="AP31" i="5"/>
  <c r="AP28" i="5"/>
  <c r="AP50" i="5"/>
  <c r="AP41" i="5"/>
  <c r="AP26" i="5"/>
  <c r="AP18" i="5"/>
  <c r="AQ15" i="5"/>
  <c r="AP83" i="5"/>
  <c r="AP82" i="5"/>
  <c r="AP84" i="5"/>
  <c r="AD25" i="13"/>
  <c r="AF135" i="11"/>
  <c r="AD26" i="13" s="1"/>
  <c r="AN103" i="6"/>
  <c r="AO77" i="6"/>
  <c r="AO74" i="9"/>
  <c r="AO78" i="9" s="1"/>
  <c r="AO84" i="9" s="1"/>
  <c r="AO44" i="9"/>
  <c r="AO50" i="9" s="1"/>
  <c r="AE13" i="13"/>
  <c r="AG134" i="11"/>
  <c r="AG116" i="11"/>
  <c r="AE117" i="13" s="1"/>
  <c r="AN88" i="5"/>
  <c r="AO70" i="5"/>
  <c r="AN73" i="5"/>
  <c r="AN96" i="5"/>
  <c r="AL65" i="11"/>
  <c r="AJ292" i="13" s="1"/>
  <c r="AL95" i="9"/>
  <c r="AL77" i="11" s="1"/>
  <c r="AJ423" i="13" s="1"/>
  <c r="AH421" i="13"/>
  <c r="AH424" i="13" s="1"/>
  <c r="AJ78" i="11"/>
  <c r="AJ102" i="11" s="1"/>
  <c r="AH11" i="13" s="1"/>
  <c r="AP111" i="10"/>
  <c r="AO94" i="11" s="1"/>
  <c r="AQ100" i="10"/>
  <c r="AP85" i="4"/>
  <c r="AP90" i="4" s="1"/>
  <c r="AN116" i="13"/>
  <c r="AQ115" i="11"/>
  <c r="AE131" i="11"/>
  <c r="AC23" i="13" s="1"/>
  <c r="AF130" i="11"/>
  <c r="AO74" i="8"/>
  <c r="AO78" i="8" s="1"/>
  <c r="AO84" i="8" s="1"/>
  <c r="AO44" i="8"/>
  <c r="AO50" i="8" s="1"/>
  <c r="AO34" i="9"/>
  <c r="AN37" i="9"/>
  <c r="AN49" i="9" s="1"/>
  <c r="AN68" i="9"/>
  <c r="AP92" i="7"/>
  <c r="AP69" i="11" s="1"/>
  <c r="AN70" i="8"/>
  <c r="AO36" i="8"/>
  <c r="AP52" i="11"/>
  <c r="AP91" i="8"/>
  <c r="AQ16" i="8"/>
  <c r="AN70" i="9"/>
  <c r="AO36" i="9"/>
  <c r="AP85" i="6"/>
  <c r="AP90" i="6" s="1"/>
  <c r="AP59" i="6"/>
  <c r="AP63" i="6" s="1"/>
  <c r="AN56" i="9"/>
  <c r="AN25" i="9"/>
  <c r="AN47" i="9" s="1"/>
  <c r="AO22" i="9"/>
  <c r="AG10" i="13"/>
  <c r="AI103" i="11"/>
  <c r="AK65" i="11"/>
  <c r="AI292" i="13" s="1"/>
  <c r="AK95" i="9"/>
  <c r="AK77" i="11" s="1"/>
  <c r="AI423" i="13" s="1"/>
  <c r="N118" i="9"/>
  <c r="N119" i="9" s="1"/>
  <c r="AH290" i="13"/>
  <c r="AJ66" i="11"/>
  <c r="AH293" i="13" s="1"/>
  <c r="AN89" i="6"/>
  <c r="AN102" i="6"/>
  <c r="AN105" i="6" s="1"/>
  <c r="AN115" i="6" s="1"/>
  <c r="AO76" i="6"/>
  <c r="AN79" i="6"/>
  <c r="AP40" i="10"/>
  <c r="AP56" i="10" s="1"/>
  <c r="AQ24" i="10"/>
  <c r="AR89" i="7"/>
  <c r="AQ90" i="7"/>
  <c r="AQ92" i="7" s="1"/>
  <c r="AQ69" i="11" s="1"/>
  <c r="AQ91" i="7"/>
  <c r="AO76" i="4"/>
  <c r="AN79" i="4"/>
  <c r="AN89" i="4" s="1"/>
  <c r="AN102" i="4"/>
  <c r="AN62" i="9"/>
  <c r="AN31" i="9"/>
  <c r="AN48" i="9" s="1"/>
  <c r="AO28" i="9"/>
  <c r="AM59" i="9"/>
  <c r="AM81" i="9" s="1"/>
  <c r="AM85" i="9" s="1"/>
  <c r="AN57" i="9"/>
  <c r="AO23" i="9"/>
  <c r="AP43" i="8"/>
  <c r="AP77" i="8" s="1"/>
  <c r="AQ15" i="8"/>
  <c r="AP41" i="8"/>
  <c r="AP75" i="8" s="1"/>
  <c r="AP40" i="8"/>
  <c r="AP42" i="8"/>
  <c r="AP76" i="8" s="1"/>
  <c r="AP17" i="8"/>
  <c r="AN56" i="8"/>
  <c r="AO22" i="8"/>
  <c r="AN25" i="8"/>
  <c r="AN47" i="8" s="1"/>
  <c r="AN23" i="11"/>
  <c r="AN62" i="5"/>
  <c r="N183" i="5"/>
  <c r="AN69" i="9"/>
  <c r="AO35" i="9"/>
  <c r="AM277" i="13"/>
  <c r="AO54" i="11"/>
  <c r="AM279" i="13" s="1"/>
  <c r="AP93" i="10"/>
  <c r="AO93" i="11" s="1"/>
  <c r="AQ90" i="10"/>
  <c r="AM65" i="9"/>
  <c r="AM82" i="9" s="1"/>
  <c r="AO72" i="5"/>
  <c r="AN98" i="5"/>
  <c r="AM51" i="9"/>
  <c r="AM105" i="6"/>
  <c r="AM115" i="6" s="1"/>
  <c r="AL284" i="13"/>
  <c r="AN60" i="11"/>
  <c r="AL286" i="13" s="1"/>
  <c r="AO58" i="11"/>
  <c r="AM51" i="8"/>
  <c r="AN62" i="8"/>
  <c r="AN65" i="8" s="1"/>
  <c r="AN82" i="8" s="1"/>
  <c r="AO28" i="8"/>
  <c r="AN31" i="8"/>
  <c r="AN48" i="8" s="1"/>
  <c r="AO59" i="11"/>
  <c r="AM285" i="13" s="1"/>
  <c r="O117" i="9"/>
  <c r="AE121" i="11"/>
  <c r="AN96" i="6"/>
  <c r="AN99" i="6" s="1"/>
  <c r="AN114" i="6" s="1"/>
  <c r="AN88" i="6"/>
  <c r="AN91" i="6" s="1"/>
  <c r="AO70" i="6"/>
  <c r="AN73" i="6"/>
  <c r="AK29" i="11"/>
  <c r="AI201" i="13" s="1"/>
  <c r="AK120" i="5"/>
  <c r="AK35" i="11" s="1"/>
  <c r="AI249" i="13" s="1"/>
  <c r="M184" i="5"/>
  <c r="M185" i="5" s="1"/>
  <c r="AN64" i="7"/>
  <c r="AO30" i="7"/>
  <c r="AK28" i="11"/>
  <c r="AK120" i="4"/>
  <c r="AK34" i="11" s="1"/>
  <c r="M184" i="4"/>
  <c r="M185" i="4" s="1"/>
  <c r="AP25" i="10"/>
  <c r="AO41" i="10"/>
  <c r="AO57" i="10"/>
  <c r="AP90" i="8"/>
  <c r="AP92" i="8" s="1"/>
  <c r="AP70" i="11" s="1"/>
  <c r="AN373" i="13" s="1"/>
  <c r="AQ89" i="8"/>
  <c r="AL64" i="11"/>
  <c r="AJ291" i="13" s="1"/>
  <c r="AL95" i="8"/>
  <c r="AL76" i="11" s="1"/>
  <c r="AJ422" i="13" s="1"/>
  <c r="AM59" i="8"/>
  <c r="AM81" i="8" s="1"/>
  <c r="AM85" i="8" s="1"/>
  <c r="AM372" i="13"/>
  <c r="AM375" i="13" s="1"/>
  <c r="AO72" i="11"/>
  <c r="AO77" i="5"/>
  <c r="AN103" i="5"/>
  <c r="AP53" i="11"/>
  <c r="AN278" i="13" s="1"/>
  <c r="AP91" i="9"/>
  <c r="AP92" i="9" s="1"/>
  <c r="AP71" i="11" s="1"/>
  <c r="AN374" i="13" s="1"/>
  <c r="AQ16" i="9"/>
  <c r="AN58" i="7"/>
  <c r="AO24" i="7"/>
  <c r="AC25" i="13"/>
  <c r="AE135" i="11"/>
  <c r="AC26" i="13" s="1"/>
  <c r="AQ82" i="6"/>
  <c r="AQ53" i="6"/>
  <c r="AQ38" i="6"/>
  <c r="AQ29" i="6"/>
  <c r="AQ49" i="6"/>
  <c r="AQ42" i="6"/>
  <c r="AQ34" i="6"/>
  <c r="AQ33" i="6"/>
  <c r="AQ25" i="6"/>
  <c r="AQ18" i="6"/>
  <c r="AQ35" i="6"/>
  <c r="AQ32" i="6"/>
  <c r="AQ55" i="6"/>
  <c r="AQ52" i="6"/>
  <c r="AQ39" i="6"/>
  <c r="AQ36" i="6"/>
  <c r="AQ31" i="6"/>
  <c r="AQ28" i="6"/>
  <c r="AR15" i="6"/>
  <c r="AQ50" i="6"/>
  <c r="AQ41" i="6"/>
  <c r="AQ26" i="6"/>
  <c r="AQ84" i="6"/>
  <c r="AQ83" i="6"/>
  <c r="AQ54" i="6"/>
  <c r="AQ46" i="6"/>
  <c r="AQ45" i="6"/>
  <c r="AQ37" i="6"/>
  <c r="AQ30" i="6"/>
  <c r="AQ22" i="6"/>
  <c r="AQ21" i="6"/>
  <c r="AQ47" i="6"/>
  <c r="AQ44" i="6"/>
  <c r="AQ23" i="6"/>
  <c r="AQ20" i="6"/>
  <c r="AQ51" i="6"/>
  <c r="AQ48" i="6"/>
  <c r="AQ43" i="6"/>
  <c r="AQ40" i="6"/>
  <c r="AQ27" i="6"/>
  <c r="AQ24" i="6"/>
  <c r="AQ19" i="6"/>
  <c r="AM91" i="6"/>
  <c r="AR89" i="9"/>
  <c r="AQ90" i="9"/>
  <c r="AN104" i="5"/>
  <c r="AO78" i="5"/>
  <c r="AO92" i="8"/>
  <c r="AO70" i="11" s="1"/>
  <c r="AM373" i="13" s="1"/>
  <c r="AN70" i="7"/>
  <c r="AO36" i="7"/>
  <c r="AN97" i="5"/>
  <c r="AO71" i="5"/>
  <c r="AM111" i="4"/>
  <c r="AM116" i="4" s="1"/>
  <c r="AO71" i="4"/>
  <c r="AN97" i="4"/>
  <c r="AF10" i="13"/>
  <c r="AH103" i="11"/>
  <c r="AN102" i="5"/>
  <c r="AN105" i="5" s="1"/>
  <c r="AN115" i="5" s="1"/>
  <c r="AN89" i="5"/>
  <c r="AO76" i="5"/>
  <c r="AN79" i="5"/>
  <c r="AO22" i="11"/>
  <c r="AO62" i="4"/>
  <c r="N183" i="4"/>
  <c r="AO77" i="4"/>
  <c r="AN103" i="4"/>
  <c r="AL111" i="5"/>
  <c r="AL116" i="5" s="1"/>
  <c r="AL117" i="5" s="1"/>
  <c r="AM111" i="6"/>
  <c r="AM116" i="6" s="1"/>
  <c r="AO29" i="7"/>
  <c r="AN63" i="7"/>
  <c r="AK164" i="13"/>
  <c r="AQ73" i="10"/>
  <c r="AR70" i="10"/>
  <c r="AN69" i="7"/>
  <c r="AO35" i="7"/>
  <c r="AM99" i="6"/>
  <c r="AM114" i="6" s="1"/>
  <c r="AN18" i="11"/>
  <c r="AL166" i="13" s="1"/>
  <c r="AN110" i="6"/>
  <c r="AN109" i="6"/>
  <c r="AN108" i="6"/>
  <c r="AN111" i="6" s="1"/>
  <c r="AN116" i="6" s="1"/>
  <c r="AN104" i="4"/>
  <c r="AO78" i="4"/>
  <c r="AL117" i="4"/>
  <c r="AO59" i="5"/>
  <c r="AO63" i="5" s="1"/>
  <c r="AN62" i="7"/>
  <c r="AN65" i="7" s="1"/>
  <c r="AN82" i="7" s="1"/>
  <c r="AO28" i="7"/>
  <c r="AN31" i="7"/>
  <c r="AN48" i="7" s="1"/>
  <c r="AQ84" i="4"/>
  <c r="AQ55" i="4"/>
  <c r="AQ52" i="4"/>
  <c r="AQ39" i="4"/>
  <c r="AQ36" i="4"/>
  <c r="AQ31" i="4"/>
  <c r="AQ50" i="4"/>
  <c r="AQ41" i="4"/>
  <c r="AQ83" i="4"/>
  <c r="AQ54" i="4"/>
  <c r="AQ46" i="4"/>
  <c r="AQ45" i="4"/>
  <c r="AQ37" i="4"/>
  <c r="AQ30" i="4"/>
  <c r="AQ47" i="4"/>
  <c r="AQ44" i="4"/>
  <c r="AQ51" i="4"/>
  <c r="AQ48" i="4"/>
  <c r="AQ43" i="4"/>
  <c r="AQ40" i="4"/>
  <c r="AQ82" i="4"/>
  <c r="AQ53" i="4"/>
  <c r="AQ38" i="4"/>
  <c r="AQ49" i="4"/>
  <c r="AQ42" i="4"/>
  <c r="AQ34" i="4"/>
  <c r="AQ33" i="4"/>
  <c r="AQ35" i="4"/>
  <c r="AQ32" i="4"/>
  <c r="AQ27" i="4"/>
  <c r="AQ24" i="4"/>
  <c r="AQ19" i="4"/>
  <c r="AQ29" i="4"/>
  <c r="AQ25" i="4"/>
  <c r="AQ18" i="4"/>
  <c r="AQ28" i="4"/>
  <c r="AR15" i="4"/>
  <c r="AQ26" i="4"/>
  <c r="AQ22" i="4"/>
  <c r="AQ21" i="4"/>
  <c r="AQ23" i="4"/>
  <c r="AQ20" i="4"/>
  <c r="AJ37" i="11"/>
  <c r="AN98" i="6"/>
  <c r="AO72" i="6"/>
  <c r="AN57" i="8"/>
  <c r="AO23" i="8"/>
  <c r="AO27" i="10"/>
  <c r="AO38" i="10"/>
  <c r="AO43" i="10" s="1"/>
  <c r="AP22" i="10"/>
  <c r="AM51" i="7"/>
  <c r="AN64" i="8"/>
  <c r="AO30" i="8"/>
  <c r="AM105" i="5"/>
  <c r="AM115" i="5" s="1"/>
  <c r="AQ51" i="10"/>
  <c r="AR46" i="10"/>
  <c r="AO24" i="11"/>
  <c r="AM195" i="13" s="1"/>
  <c r="AO62" i="6"/>
  <c r="AM65" i="7"/>
  <c r="AM82" i="7" s="1"/>
  <c r="AJ31" i="11"/>
  <c r="AH203" i="13" s="1"/>
  <c r="AM91" i="4"/>
  <c r="AQ15" i="10"/>
  <c r="AR10" i="10"/>
  <c r="AI421" i="13"/>
  <c r="AI424" i="13" s="1"/>
  <c r="AK78" i="11"/>
  <c r="AK102" i="11" s="1"/>
  <c r="AI11" i="13" s="1"/>
  <c r="AE117" i="11"/>
  <c r="AB118" i="13"/>
  <c r="AQ67" i="10"/>
  <c r="AQ76" i="10" s="1"/>
  <c r="AR64" i="10"/>
  <c r="AN68" i="7"/>
  <c r="AO34" i="7"/>
  <c r="AN37" i="7"/>
  <c r="AN49" i="7" s="1"/>
  <c r="AP58" i="10"/>
  <c r="AP42" i="10"/>
  <c r="AQ26" i="10"/>
  <c r="AB16" i="13"/>
  <c r="AD122" i="11"/>
  <c r="AB17" i="13" s="1"/>
  <c r="AO24" i="9"/>
  <c r="AN58" i="9"/>
  <c r="AN68" i="8"/>
  <c r="AN71" i="8" s="1"/>
  <c r="AN83" i="8" s="1"/>
  <c r="AO34" i="8"/>
  <c r="AN37" i="8"/>
  <c r="AN49" i="8" s="1"/>
  <c r="AN64" i="9"/>
  <c r="AO30" i="9"/>
  <c r="AN43" i="10"/>
  <c r="AM17" i="11"/>
  <c r="AK165" i="13" s="1"/>
  <c r="AM109" i="5"/>
  <c r="AM110" i="5"/>
  <c r="AM108" i="5"/>
  <c r="AM111" i="5" s="1"/>
  <c r="AM116" i="5" s="1"/>
  <c r="AN56" i="7"/>
  <c r="AN59" i="7" s="1"/>
  <c r="AN81" i="7" s="1"/>
  <c r="AO22" i="7"/>
  <c r="AN25" i="7"/>
  <c r="AN47" i="7" s="1"/>
  <c r="AN58" i="8"/>
  <c r="AO24" i="8"/>
  <c r="AO85" i="5"/>
  <c r="AO90" i="5" s="1"/>
  <c r="AN63" i="8"/>
  <c r="AO29" i="8"/>
  <c r="AP59" i="4"/>
  <c r="AP63" i="4" s="1"/>
  <c r="AN96" i="4"/>
  <c r="AN99" i="4" s="1"/>
  <c r="AN114" i="4" s="1"/>
  <c r="AO70" i="4"/>
  <c r="AN73" i="4"/>
  <c r="AN88" i="4" s="1"/>
  <c r="AN91" i="4" s="1"/>
  <c r="AO123" i="10"/>
  <c r="AI290" i="13"/>
  <c r="AK66" i="11"/>
  <c r="AI293" i="13" s="1"/>
  <c r="AL29" i="11" l="1"/>
  <c r="AJ201" i="13" s="1"/>
  <c r="AL120" i="5"/>
  <c r="AL35" i="11" s="1"/>
  <c r="AJ249" i="13" s="1"/>
  <c r="AO63" i="7"/>
  <c r="AP29" i="7"/>
  <c r="AP78" i="5"/>
  <c r="AO62" i="8"/>
  <c r="AP28" i="8"/>
  <c r="AO31" i="8"/>
  <c r="AO48" i="8" s="1"/>
  <c r="AQ93" i="10"/>
  <c r="AP93" i="11" s="1"/>
  <c r="AR90" i="10"/>
  <c r="AN59" i="8"/>
  <c r="AN81" i="8" s="1"/>
  <c r="AN85" i="8" s="1"/>
  <c r="AN51" i="9"/>
  <c r="AN372" i="13"/>
  <c r="AN375" i="13" s="1"/>
  <c r="AP72" i="11"/>
  <c r="AQ111" i="10"/>
  <c r="AP94" i="11" s="1"/>
  <c r="AR100" i="10"/>
  <c r="AO97" i="6"/>
  <c r="AP71" i="6"/>
  <c r="AQ35" i="10"/>
  <c r="AR30" i="10"/>
  <c r="AP27" i="10"/>
  <c r="AQ22" i="10"/>
  <c r="AP38" i="10"/>
  <c r="AQ59" i="6"/>
  <c r="AQ63" i="6" s="1"/>
  <c r="AO58" i="7"/>
  <c r="AP24" i="7"/>
  <c r="AP58" i="11"/>
  <c r="AN65" i="9"/>
  <c r="AN82" i="9" s="1"/>
  <c r="AO89" i="6"/>
  <c r="AO102" i="6"/>
  <c r="AP76" i="6"/>
  <c r="AO79" i="6"/>
  <c r="AN59" i="9"/>
  <c r="AN81" i="9" s="1"/>
  <c r="AN71" i="9"/>
  <c r="AN83" i="9" s="1"/>
  <c r="AG121" i="11"/>
  <c r="AP85" i="5"/>
  <c r="AP90" i="5" s="1"/>
  <c r="AO57" i="7"/>
  <c r="AP23" i="7"/>
  <c r="AP39" i="10"/>
  <c r="AP55" i="10" s="1"/>
  <c r="AQ23" i="10"/>
  <c r="AO58" i="8"/>
  <c r="AP24" i="8"/>
  <c r="AO68" i="7"/>
  <c r="AP34" i="7"/>
  <c r="AO37" i="7"/>
  <c r="AO49" i="7" s="1"/>
  <c r="AF12" i="13"/>
  <c r="AH106" i="11"/>
  <c r="AQ92" i="9"/>
  <c r="AQ71" i="11" s="1"/>
  <c r="AO374" i="13" s="1"/>
  <c r="AQ90" i="8"/>
  <c r="AR89" i="8"/>
  <c r="AN105" i="4"/>
  <c r="AN115" i="4" s="1"/>
  <c r="AN117" i="6"/>
  <c r="AP24" i="11"/>
  <c r="AN195" i="13" s="1"/>
  <c r="AP62" i="6"/>
  <c r="AE25" i="13"/>
  <c r="AG135" i="11"/>
  <c r="AE26" i="13" s="1"/>
  <c r="AO98" i="4"/>
  <c r="AP72" i="4"/>
  <c r="AO68" i="8"/>
  <c r="AP34" i="8"/>
  <c r="AO37" i="8"/>
  <c r="AO49" i="8" s="1"/>
  <c r="AN71" i="7"/>
  <c r="AN83" i="7" s="1"/>
  <c r="AO54" i="10"/>
  <c r="AO59" i="10" s="1"/>
  <c r="AO79" i="10" s="1"/>
  <c r="AN92" i="11" s="1"/>
  <c r="AN96" i="11" s="1"/>
  <c r="AS89" i="9"/>
  <c r="AQ53" i="11"/>
  <c r="AO278" i="13" s="1"/>
  <c r="AQ91" i="9"/>
  <c r="AR16" i="9"/>
  <c r="AP74" i="8"/>
  <c r="AP78" i="8" s="1"/>
  <c r="AP84" i="8" s="1"/>
  <c r="AP44" i="8"/>
  <c r="AP50" i="8" s="1"/>
  <c r="AP34" i="9"/>
  <c r="AO37" i="9"/>
  <c r="AO49" i="9" s="1"/>
  <c r="AO68" i="9"/>
  <c r="AQ83" i="5"/>
  <c r="AQ54" i="5"/>
  <c r="AQ46" i="5"/>
  <c r="AQ45" i="5"/>
  <c r="AQ37" i="5"/>
  <c r="AQ30" i="5"/>
  <c r="AQ22" i="5"/>
  <c r="AQ21" i="5"/>
  <c r="AQ47" i="5"/>
  <c r="AQ44" i="5"/>
  <c r="AQ23" i="5"/>
  <c r="AQ20" i="5"/>
  <c r="AQ51" i="5"/>
  <c r="AQ48" i="5"/>
  <c r="AQ43" i="5"/>
  <c r="AQ40" i="5"/>
  <c r="AQ27" i="5"/>
  <c r="AQ24" i="5"/>
  <c r="AQ19" i="5"/>
  <c r="AQ82" i="5"/>
  <c r="AQ53" i="5"/>
  <c r="AQ38" i="5"/>
  <c r="AQ29" i="5"/>
  <c r="AQ49" i="5"/>
  <c r="AQ42" i="5"/>
  <c r="AQ34" i="5"/>
  <c r="AQ33" i="5"/>
  <c r="AQ25" i="5"/>
  <c r="AQ18" i="5"/>
  <c r="AQ35" i="5"/>
  <c r="AQ32" i="5"/>
  <c r="AQ84" i="5"/>
  <c r="AQ55" i="5"/>
  <c r="AQ52" i="5"/>
  <c r="AQ39" i="5"/>
  <c r="AQ36" i="5"/>
  <c r="AQ31" i="5"/>
  <c r="AQ28" i="5"/>
  <c r="AQ50" i="5"/>
  <c r="AQ41" i="5"/>
  <c r="AQ26" i="5"/>
  <c r="AR15" i="5"/>
  <c r="AP123" i="10"/>
  <c r="AN51" i="7"/>
  <c r="AR67" i="10"/>
  <c r="AS64" i="10"/>
  <c r="AO18" i="11"/>
  <c r="AM166" i="13" s="1"/>
  <c r="AO110" i="6"/>
  <c r="AO109" i="6"/>
  <c r="AO108" i="6"/>
  <c r="AO111" i="6" s="1"/>
  <c r="AO116" i="6" s="1"/>
  <c r="AR55" i="4"/>
  <c r="AR52" i="4"/>
  <c r="AR39" i="4"/>
  <c r="AR36" i="4"/>
  <c r="AR31" i="4"/>
  <c r="AR50" i="4"/>
  <c r="AR41" i="4"/>
  <c r="AR54" i="4"/>
  <c r="AR46" i="4"/>
  <c r="AR45" i="4"/>
  <c r="AR37" i="4"/>
  <c r="AR30" i="4"/>
  <c r="AR47" i="4"/>
  <c r="AR44" i="4"/>
  <c r="AR51" i="4"/>
  <c r="AR48" i="4"/>
  <c r="AR43" i="4"/>
  <c r="AR40" i="4"/>
  <c r="AR53" i="4"/>
  <c r="AR38" i="4"/>
  <c r="AR49" i="4"/>
  <c r="AR42" i="4"/>
  <c r="AR34" i="4"/>
  <c r="AR33" i="4"/>
  <c r="AR56" i="4"/>
  <c r="AR35" i="4"/>
  <c r="AR32" i="4"/>
  <c r="AR29" i="4"/>
  <c r="AR25" i="4"/>
  <c r="AR18" i="4"/>
  <c r="AR28" i="4"/>
  <c r="AS15" i="4"/>
  <c r="AR26" i="4"/>
  <c r="AR22" i="4"/>
  <c r="AR21" i="4"/>
  <c r="AR23" i="4"/>
  <c r="AR20" i="4"/>
  <c r="AR27" i="4"/>
  <c r="AR24" i="4"/>
  <c r="AR19" i="4"/>
  <c r="AR83" i="4"/>
  <c r="AR82" i="4"/>
  <c r="AR84" i="4"/>
  <c r="AP77" i="4"/>
  <c r="AO103" i="4"/>
  <c r="AR49" i="6"/>
  <c r="AR42" i="6"/>
  <c r="AR34" i="6"/>
  <c r="AR33" i="6"/>
  <c r="AR25" i="6"/>
  <c r="AR18" i="6"/>
  <c r="AR56" i="6"/>
  <c r="AR35" i="6"/>
  <c r="AR32" i="6"/>
  <c r="AR55" i="6"/>
  <c r="AR52" i="6"/>
  <c r="AR39" i="6"/>
  <c r="AR36" i="6"/>
  <c r="AR31" i="6"/>
  <c r="AR28" i="6"/>
  <c r="AS15" i="6"/>
  <c r="AR50" i="6"/>
  <c r="AR41" i="6"/>
  <c r="AR26" i="6"/>
  <c r="AR54" i="6"/>
  <c r="AR46" i="6"/>
  <c r="AR45" i="6"/>
  <c r="AR37" i="6"/>
  <c r="AR30" i="6"/>
  <c r="AR22" i="6"/>
  <c r="AR21" i="6"/>
  <c r="AR47" i="6"/>
  <c r="AR44" i="6"/>
  <c r="AR23" i="6"/>
  <c r="AR20" i="6"/>
  <c r="AR51" i="6"/>
  <c r="AR48" i="6"/>
  <c r="AR43" i="6"/>
  <c r="AR40" i="6"/>
  <c r="AR27" i="6"/>
  <c r="AR24" i="6"/>
  <c r="AR19" i="6"/>
  <c r="AR53" i="6"/>
  <c r="AR38" i="6"/>
  <c r="AR29" i="6"/>
  <c r="AR82" i="6"/>
  <c r="AR84" i="6"/>
  <c r="AR83" i="6"/>
  <c r="AO96" i="6"/>
  <c r="AO99" i="6" s="1"/>
  <c r="AO114" i="6" s="1"/>
  <c r="AO88" i="6"/>
  <c r="AO91" i="6" s="1"/>
  <c r="AP70" i="6"/>
  <c r="AO73" i="6"/>
  <c r="AM284" i="13"/>
  <c r="AO60" i="11"/>
  <c r="AM286" i="13" s="1"/>
  <c r="AO69" i="9"/>
  <c r="AP35" i="9"/>
  <c r="AP76" i="4"/>
  <c r="AO79" i="4"/>
  <c r="AO89" i="4" s="1"/>
  <c r="AO102" i="4"/>
  <c r="AP59" i="5"/>
  <c r="AP63" i="5" s="1"/>
  <c r="AO63" i="9"/>
  <c r="AP29" i="9"/>
  <c r="AO56" i="7"/>
  <c r="AO59" i="7" s="1"/>
  <c r="AO81" i="7" s="1"/>
  <c r="AP22" i="7"/>
  <c r="AO25" i="7"/>
  <c r="AO47" i="7" s="1"/>
  <c r="AQ123" i="10"/>
  <c r="AO57" i="8"/>
  <c r="AP23" i="8"/>
  <c r="AO69" i="7"/>
  <c r="AP35" i="7"/>
  <c r="AP71" i="4"/>
  <c r="AO97" i="4"/>
  <c r="AQ43" i="8"/>
  <c r="AQ77" i="8" s="1"/>
  <c r="AQ42" i="8"/>
  <c r="AQ76" i="8" s="1"/>
  <c r="AR15" i="8"/>
  <c r="AQ41" i="8"/>
  <c r="AQ75" i="8" s="1"/>
  <c r="AQ40" i="8"/>
  <c r="AQ17" i="8"/>
  <c r="AO70" i="9"/>
  <c r="AP36" i="9"/>
  <c r="AP59" i="11"/>
  <c r="AN285" i="13" s="1"/>
  <c r="AJ421" i="13"/>
  <c r="AJ424" i="13" s="1"/>
  <c r="AL78" i="11"/>
  <c r="AL102" i="11" s="1"/>
  <c r="AJ11" i="13" s="1"/>
  <c r="AQ59" i="4"/>
  <c r="AQ63" i="4" s="1"/>
  <c r="AO62" i="7"/>
  <c r="AP28" i="7"/>
  <c r="AO31" i="7"/>
  <c r="AO48" i="7" s="1"/>
  <c r="AP41" i="10"/>
  <c r="AP57" i="10" s="1"/>
  <c r="AQ25" i="10"/>
  <c r="AO372" i="13"/>
  <c r="AG130" i="11"/>
  <c r="AF131" i="11"/>
  <c r="AD23" i="13" s="1"/>
  <c r="AQ42" i="9"/>
  <c r="AQ76" i="9" s="1"/>
  <c r="AQ43" i="9"/>
  <c r="AQ77" i="9" s="1"/>
  <c r="AQ40" i="9"/>
  <c r="AR15" i="9"/>
  <c r="AQ17" i="9"/>
  <c r="AQ41" i="9"/>
  <c r="AQ75" i="9" s="1"/>
  <c r="AO104" i="6"/>
  <c r="AP78" i="6"/>
  <c r="AO69" i="8"/>
  <c r="AP35" i="8"/>
  <c r="AP70" i="4"/>
  <c r="AO73" i="4"/>
  <c r="AO88" i="4" s="1"/>
  <c r="AO91" i="4" s="1"/>
  <c r="AO96" i="4"/>
  <c r="AF117" i="11"/>
  <c r="AC118" i="13"/>
  <c r="AR51" i="10"/>
  <c r="AS46" i="10"/>
  <c r="AO98" i="6"/>
  <c r="AP72" i="6"/>
  <c r="AR73" i="10"/>
  <c r="AS70" i="10"/>
  <c r="AO16" i="11"/>
  <c r="AO110" i="4"/>
  <c r="AO108" i="4"/>
  <c r="AO111" i="4" s="1"/>
  <c r="AO116" i="4" s="1"/>
  <c r="AO109" i="4"/>
  <c r="AO97" i="5"/>
  <c r="AP71" i="5"/>
  <c r="AP77" i="5"/>
  <c r="AC16" i="13"/>
  <c r="AE122" i="11"/>
  <c r="AC17" i="13" s="1"/>
  <c r="AM117" i="6"/>
  <c r="AN17" i="11"/>
  <c r="AN110" i="5"/>
  <c r="AN108" i="5"/>
  <c r="AN111" i="5" s="1"/>
  <c r="AN116" i="5" s="1"/>
  <c r="AN117" i="5" s="1"/>
  <c r="AN109" i="5"/>
  <c r="AP23" i="9"/>
  <c r="AO57" i="9"/>
  <c r="AS89" i="7"/>
  <c r="AR90" i="7"/>
  <c r="AR92" i="7" s="1"/>
  <c r="AR69" i="11" s="1"/>
  <c r="AR91" i="7"/>
  <c r="AQ52" i="11"/>
  <c r="AQ91" i="8"/>
  <c r="AR16" i="8"/>
  <c r="AN99" i="5"/>
  <c r="AN114" i="5" s="1"/>
  <c r="AO103" i="6"/>
  <c r="AP77" i="6"/>
  <c r="AP74" i="9"/>
  <c r="AP78" i="9" s="1"/>
  <c r="AP84" i="9" s="1"/>
  <c r="AP44" i="9"/>
  <c r="AP50" i="9" s="1"/>
  <c r="AJ290" i="13"/>
  <c r="AL66" i="11"/>
  <c r="AJ293" i="13" s="1"/>
  <c r="AN117" i="4"/>
  <c r="AD123" i="11"/>
  <c r="AB18" i="13" s="1"/>
  <c r="AQ85" i="4"/>
  <c r="AQ90" i="4" s="1"/>
  <c r="AO23" i="11"/>
  <c r="AM194" i="13" s="1"/>
  <c r="AO62" i="5"/>
  <c r="AM193" i="13"/>
  <c r="AI248" i="13"/>
  <c r="AK37" i="11"/>
  <c r="AQ40" i="10"/>
  <c r="AR24" i="10"/>
  <c r="AQ56" i="10"/>
  <c r="AO116" i="13"/>
  <c r="AR115" i="11"/>
  <c r="AM117" i="4"/>
  <c r="AO58" i="9"/>
  <c r="AP24" i="9"/>
  <c r="AP22" i="11"/>
  <c r="AP62" i="4"/>
  <c r="AM117" i="5"/>
  <c r="AL28" i="11"/>
  <c r="AL120" i="4"/>
  <c r="AL34" i="11" s="1"/>
  <c r="AM19" i="11"/>
  <c r="AO70" i="7"/>
  <c r="AP36" i="7"/>
  <c r="AI200" i="13"/>
  <c r="AK31" i="11"/>
  <c r="AI203" i="13" s="1"/>
  <c r="AL194" i="13"/>
  <c r="AN25" i="11"/>
  <c r="AL196" i="13" s="1"/>
  <c r="AM65" i="11"/>
  <c r="AK292" i="13" s="1"/>
  <c r="AM95" i="9"/>
  <c r="AM77" i="11" s="1"/>
  <c r="AK423" i="13" s="1"/>
  <c r="AG12" i="13"/>
  <c r="AI106" i="11"/>
  <c r="AN277" i="13"/>
  <c r="AP54" i="11"/>
  <c r="AN279" i="13" s="1"/>
  <c r="AO88" i="5"/>
  <c r="AP70" i="5"/>
  <c r="AO73" i="5"/>
  <c r="AO96" i="5"/>
  <c r="AR120" i="10"/>
  <c r="AQ95" i="11" s="1"/>
  <c r="AS115" i="10"/>
  <c r="AM85" i="7"/>
  <c r="AO64" i="9"/>
  <c r="AP30" i="9"/>
  <c r="AN85" i="7"/>
  <c r="AO63" i="8"/>
  <c r="AP29" i="8"/>
  <c r="AQ42" i="10"/>
  <c r="AQ58" i="10" s="1"/>
  <c r="AR26" i="10"/>
  <c r="AR15" i="10"/>
  <c r="AS10" i="10"/>
  <c r="AO64" i="8"/>
  <c r="AP30" i="8"/>
  <c r="AH251" i="13"/>
  <c r="AJ101" i="11"/>
  <c r="AO104" i="4"/>
  <c r="AP78" i="4"/>
  <c r="AK167" i="13"/>
  <c r="AO89" i="5"/>
  <c r="AP76" i="5"/>
  <c r="AO79" i="5"/>
  <c r="AQ85" i="6"/>
  <c r="AQ90" i="6" s="1"/>
  <c r="AM64" i="11"/>
  <c r="AK291" i="13" s="1"/>
  <c r="AM95" i="8"/>
  <c r="AM76" i="11" s="1"/>
  <c r="AK422" i="13" s="1"/>
  <c r="AO64" i="7"/>
  <c r="AP30" i="7"/>
  <c r="AP72" i="5"/>
  <c r="AO98" i="5"/>
  <c r="AN51" i="8"/>
  <c r="AO70" i="8"/>
  <c r="AP36" i="8"/>
  <c r="AN91" i="5"/>
  <c r="AO56" i="8"/>
  <c r="AO59" i="8" s="1"/>
  <c r="AO81" i="8" s="1"/>
  <c r="AP22" i="8"/>
  <c r="AO25" i="8"/>
  <c r="AO47" i="8" s="1"/>
  <c r="AO51" i="8" s="1"/>
  <c r="AP28" i="9"/>
  <c r="AO62" i="9"/>
  <c r="AO65" i="9" s="1"/>
  <c r="AO82" i="9" s="1"/>
  <c r="AO31" i="9"/>
  <c r="AO48" i="9" s="1"/>
  <c r="AO56" i="9"/>
  <c r="AO25" i="9"/>
  <c r="AO47" i="9" s="1"/>
  <c r="AO51" i="9" s="1"/>
  <c r="AP22" i="9"/>
  <c r="AN29" i="11" l="1"/>
  <c r="AL201" i="13" s="1"/>
  <c r="AN120" i="5"/>
  <c r="AN35" i="11" s="1"/>
  <c r="AL249" i="13" s="1"/>
  <c r="AP89" i="5"/>
  <c r="AQ76" i="5"/>
  <c r="AP79" i="5"/>
  <c r="AP70" i="7"/>
  <c r="AQ36" i="7"/>
  <c r="AO17" i="11"/>
  <c r="AM165" i="13" s="1"/>
  <c r="AO109" i="5"/>
  <c r="AO110" i="5"/>
  <c r="AO108" i="5"/>
  <c r="AP103" i="6"/>
  <c r="AQ77" i="6"/>
  <c r="AP96" i="6"/>
  <c r="AP88" i="6"/>
  <c r="AQ70" i="6"/>
  <c r="AP73" i="6"/>
  <c r="AS50" i="4"/>
  <c r="AS41" i="4"/>
  <c r="AS54" i="4"/>
  <c r="AS46" i="4"/>
  <c r="AS45" i="4"/>
  <c r="AS37" i="4"/>
  <c r="AS30" i="4"/>
  <c r="AS47" i="4"/>
  <c r="AS44" i="4"/>
  <c r="AS51" i="4"/>
  <c r="AS48" i="4"/>
  <c r="AS43" i="4"/>
  <c r="AS40" i="4"/>
  <c r="AS53" i="4"/>
  <c r="AS38" i="4"/>
  <c r="AS57" i="4"/>
  <c r="AS49" i="4"/>
  <c r="AS42" i="4"/>
  <c r="AS34" i="4"/>
  <c r="AS33" i="4"/>
  <c r="AS56" i="4"/>
  <c r="AS35" i="4"/>
  <c r="AS32" i="4"/>
  <c r="AS55" i="4"/>
  <c r="AS52" i="4"/>
  <c r="AS39" i="4"/>
  <c r="AS36" i="4"/>
  <c r="AS31" i="4"/>
  <c r="AS25" i="4"/>
  <c r="AS18" i="4"/>
  <c r="AS28" i="4"/>
  <c r="AS26" i="4"/>
  <c r="AS22" i="4"/>
  <c r="AS21" i="4"/>
  <c r="AS23" i="4"/>
  <c r="AS20" i="4"/>
  <c r="AS27" i="4"/>
  <c r="AS24" i="4"/>
  <c r="AS19" i="4"/>
  <c r="AS29" i="4"/>
  <c r="AS82" i="4"/>
  <c r="AS84" i="4"/>
  <c r="AS83" i="4"/>
  <c r="AS67" i="10"/>
  <c r="AT64" i="10"/>
  <c r="AT67" i="10" s="1"/>
  <c r="AQ34" i="9"/>
  <c r="AP37" i="9"/>
  <c r="AP49" i="9" s="1"/>
  <c r="AP68" i="9"/>
  <c r="AO71" i="8"/>
  <c r="AO83" i="8" s="1"/>
  <c r="AR90" i="8"/>
  <c r="AR92" i="8" s="1"/>
  <c r="AR70" i="11" s="1"/>
  <c r="AP373" i="13" s="1"/>
  <c r="AS89" i="8"/>
  <c r="AS90" i="8" s="1"/>
  <c r="AO91" i="5"/>
  <c r="AM28" i="11"/>
  <c r="AM120" i="4"/>
  <c r="AM34" i="11" s="1"/>
  <c r="AQ70" i="4"/>
  <c r="AP73" i="4"/>
  <c r="AP88" i="4" s="1"/>
  <c r="AP96" i="4"/>
  <c r="AG131" i="11"/>
  <c r="AE23" i="13" s="1"/>
  <c r="AH130" i="11"/>
  <c r="AP63" i="9"/>
  <c r="AQ29" i="9"/>
  <c r="AR76" i="10"/>
  <c r="AP98" i="4"/>
  <c r="AQ72" i="4"/>
  <c r="AQ92" i="8"/>
  <c r="AQ70" i="11" s="1"/>
  <c r="AP57" i="7"/>
  <c r="AQ23" i="7"/>
  <c r="AP97" i="6"/>
  <c r="AQ71" i="6"/>
  <c r="AP62" i="8"/>
  <c r="AQ28" i="8"/>
  <c r="AP31" i="8"/>
  <c r="AP48" i="8" s="1"/>
  <c r="AP88" i="5"/>
  <c r="AP91" i="5" s="1"/>
  <c r="AQ70" i="5"/>
  <c r="AP73" i="5"/>
  <c r="AP96" i="5"/>
  <c r="AP63" i="8"/>
  <c r="AQ29" i="8"/>
  <c r="AP116" i="13"/>
  <c r="AS115" i="11"/>
  <c r="AQ116" i="13" s="1"/>
  <c r="AL165" i="13"/>
  <c r="AL167" i="13" s="1"/>
  <c r="AN19" i="11"/>
  <c r="AM164" i="13"/>
  <c r="AM167" i="13" s="1"/>
  <c r="AO19" i="11"/>
  <c r="AP69" i="8"/>
  <c r="AQ35" i="8"/>
  <c r="AQ71" i="4"/>
  <c r="AP97" i="4"/>
  <c r="AR85" i="4"/>
  <c r="AR90" i="4" s="1"/>
  <c r="AR59" i="4"/>
  <c r="AR63" i="4" s="1"/>
  <c r="AQ85" i="5"/>
  <c r="AQ90" i="5" s="1"/>
  <c r="AO65" i="8"/>
  <c r="AO82" i="8" s="1"/>
  <c r="AO59" i="9"/>
  <c r="AO81" i="9" s="1"/>
  <c r="AQ72" i="5"/>
  <c r="AP98" i="5"/>
  <c r="AP104" i="4"/>
  <c r="AQ78" i="4"/>
  <c r="AJ248" i="13"/>
  <c r="AL37" i="11"/>
  <c r="AR52" i="11"/>
  <c r="AR91" i="8"/>
  <c r="AS16" i="8"/>
  <c r="AM30" i="11"/>
  <c r="AK202" i="13" s="1"/>
  <c r="AM120" i="6"/>
  <c r="AM36" i="11" s="1"/>
  <c r="AK250" i="13" s="1"/>
  <c r="AS73" i="10"/>
  <c r="AT70" i="10"/>
  <c r="AT73" i="10" s="1"/>
  <c r="AP23" i="11"/>
  <c r="AN194" i="13" s="1"/>
  <c r="AP62" i="5"/>
  <c r="AP102" i="5" s="1"/>
  <c r="AP105" i="5" s="1"/>
  <c r="AP115" i="5" s="1"/>
  <c r="AR53" i="11"/>
  <c r="AP278" i="13" s="1"/>
  <c r="AR91" i="9"/>
  <c r="AS16" i="9"/>
  <c r="AF13" i="13"/>
  <c r="AH116" i="11"/>
  <c r="AF117" i="13" s="1"/>
  <c r="AH121" i="11"/>
  <c r="AH134" i="11"/>
  <c r="AN284" i="13"/>
  <c r="AP60" i="11"/>
  <c r="AN286" i="13" s="1"/>
  <c r="AP64" i="7"/>
  <c r="AQ30" i="7"/>
  <c r="AN63" i="11"/>
  <c r="AN95" i="7"/>
  <c r="AN75" i="11" s="1"/>
  <c r="AG13" i="13"/>
  <c r="AI134" i="11"/>
  <c r="AI116" i="11"/>
  <c r="AG117" i="13" s="1"/>
  <c r="AE123" i="11"/>
  <c r="AC18" i="13" s="1"/>
  <c r="AP104" i="6"/>
  <c r="AQ78" i="6"/>
  <c r="AP69" i="7"/>
  <c r="AQ35" i="7"/>
  <c r="AO105" i="4"/>
  <c r="AO115" i="4" s="1"/>
  <c r="AR59" i="6"/>
  <c r="AR63" i="6" s="1"/>
  <c r="AR47" i="5"/>
  <c r="AR44" i="5"/>
  <c r="AR23" i="5"/>
  <c r="AR20" i="5"/>
  <c r="AR51" i="5"/>
  <c r="AR48" i="5"/>
  <c r="AR43" i="5"/>
  <c r="AR40" i="5"/>
  <c r="AR27" i="5"/>
  <c r="AR24" i="5"/>
  <c r="AR19" i="5"/>
  <c r="AR53" i="5"/>
  <c r="AR38" i="5"/>
  <c r="AR29" i="5"/>
  <c r="AR49" i="5"/>
  <c r="AR42" i="5"/>
  <c r="AR34" i="5"/>
  <c r="AR33" i="5"/>
  <c r="AR25" i="5"/>
  <c r="AR18" i="5"/>
  <c r="AR56" i="5"/>
  <c r="AR35" i="5"/>
  <c r="AR32" i="5"/>
  <c r="AR55" i="5"/>
  <c r="AR52" i="5"/>
  <c r="AR39" i="5"/>
  <c r="AR36" i="5"/>
  <c r="AR31" i="5"/>
  <c r="AR28" i="5"/>
  <c r="AS15" i="5"/>
  <c r="AR50" i="5"/>
  <c r="AR41" i="5"/>
  <c r="AR26" i="5"/>
  <c r="AR54" i="5"/>
  <c r="AR46" i="5"/>
  <c r="AR45" i="5"/>
  <c r="AR37" i="5"/>
  <c r="AR30" i="5"/>
  <c r="AR22" i="5"/>
  <c r="AR21" i="5"/>
  <c r="AR84" i="5"/>
  <c r="AR83" i="5"/>
  <c r="AR82" i="5"/>
  <c r="AP58" i="7"/>
  <c r="AQ24" i="7"/>
  <c r="AR111" i="10"/>
  <c r="AQ94" i="11" s="1"/>
  <c r="AS100" i="10"/>
  <c r="AP104" i="5"/>
  <c r="AQ78" i="5"/>
  <c r="AS24" i="10"/>
  <c r="AR40" i="10"/>
  <c r="AR56" i="10" s="1"/>
  <c r="AO277" i="13"/>
  <c r="AQ54" i="11"/>
  <c r="AO279" i="13" s="1"/>
  <c r="AP98" i="6"/>
  <c r="AQ72" i="6"/>
  <c r="AQ41" i="10"/>
  <c r="AQ57" i="10" s="1"/>
  <c r="AR25" i="10"/>
  <c r="AP70" i="9"/>
  <c r="AQ36" i="9"/>
  <c r="AR85" i="6"/>
  <c r="AR90" i="6" s="1"/>
  <c r="AQ59" i="5"/>
  <c r="AQ63" i="5" s="1"/>
  <c r="AE16" i="13"/>
  <c r="AG122" i="11"/>
  <c r="AE17" i="13" s="1"/>
  <c r="AO104" i="5"/>
  <c r="AJ200" i="13"/>
  <c r="AL31" i="11"/>
  <c r="AJ203" i="13" s="1"/>
  <c r="AM29" i="11"/>
  <c r="AK201" i="13" s="1"/>
  <c r="AM120" i="5"/>
  <c r="AM35" i="11" s="1"/>
  <c r="AK249" i="13" s="1"/>
  <c r="AP57" i="8"/>
  <c r="AQ23" i="8"/>
  <c r="AQ76" i="4"/>
  <c r="AP79" i="4"/>
  <c r="AP89" i="4" s="1"/>
  <c r="AP102" i="4"/>
  <c r="AS57" i="6"/>
  <c r="AS49" i="6"/>
  <c r="AS42" i="6"/>
  <c r="AS34" i="6"/>
  <c r="AS33" i="6"/>
  <c r="AS25" i="6"/>
  <c r="AS18" i="6"/>
  <c r="AS56" i="6"/>
  <c r="AS35" i="6"/>
  <c r="AS32" i="6"/>
  <c r="AS55" i="6"/>
  <c r="AS52" i="6"/>
  <c r="AS39" i="6"/>
  <c r="AS36" i="6"/>
  <c r="AS31" i="6"/>
  <c r="AS28" i="6"/>
  <c r="AS50" i="6"/>
  <c r="AS41" i="6"/>
  <c r="AS26" i="6"/>
  <c r="AS54" i="6"/>
  <c r="AS46" i="6"/>
  <c r="AS45" i="6"/>
  <c r="AS37" i="6"/>
  <c r="AS30" i="6"/>
  <c r="AS22" i="6"/>
  <c r="AS21" i="6"/>
  <c r="AS47" i="6"/>
  <c r="AS44" i="6"/>
  <c r="AS23" i="6"/>
  <c r="AS20" i="6"/>
  <c r="AS51" i="6"/>
  <c r="AS48" i="6"/>
  <c r="AS43" i="6"/>
  <c r="AS40" i="6"/>
  <c r="AS27" i="6"/>
  <c r="AS24" i="6"/>
  <c r="AS19" i="6"/>
  <c r="AS53" i="6"/>
  <c r="AS38" i="6"/>
  <c r="AS29" i="6"/>
  <c r="AS82" i="6"/>
  <c r="AS84" i="6"/>
  <c r="AS83" i="6"/>
  <c r="AR90" i="9"/>
  <c r="AR92" i="9" s="1"/>
  <c r="AR71" i="11" s="1"/>
  <c r="AP374" i="13" s="1"/>
  <c r="AP18" i="11"/>
  <c r="AN166" i="13" s="1"/>
  <c r="AP109" i="6"/>
  <c r="AP110" i="6"/>
  <c r="AP108" i="6"/>
  <c r="AP68" i="7"/>
  <c r="AP71" i="7" s="1"/>
  <c r="AP83" i="7" s="1"/>
  <c r="AP37" i="7"/>
  <c r="AP49" i="7" s="1"/>
  <c r="AQ34" i="7"/>
  <c r="AQ24" i="11"/>
  <c r="AO195" i="13" s="1"/>
  <c r="AQ62" i="6"/>
  <c r="AP56" i="8"/>
  <c r="AQ22" i="8"/>
  <c r="AP25" i="8"/>
  <c r="AP47" i="8" s="1"/>
  <c r="AP64" i="8"/>
  <c r="AQ30" i="8"/>
  <c r="AM63" i="11"/>
  <c r="AM95" i="7"/>
  <c r="AM75" i="11" s="1"/>
  <c r="AN28" i="11"/>
  <c r="AN120" i="4"/>
  <c r="AN34" i="11" s="1"/>
  <c r="AP372" i="13"/>
  <c r="AR72" i="11"/>
  <c r="AO103" i="5"/>
  <c r="AS51" i="10"/>
  <c r="AT46" i="10"/>
  <c r="AT51" i="10" s="1"/>
  <c r="AQ59" i="11"/>
  <c r="AO285" i="13" s="1"/>
  <c r="AQ58" i="11"/>
  <c r="AP69" i="9"/>
  <c r="AQ35" i="9"/>
  <c r="AS90" i="9"/>
  <c r="AO71" i="7"/>
  <c r="AO83" i="7" s="1"/>
  <c r="AN85" i="9"/>
  <c r="AP43" i="10"/>
  <c r="AP63" i="7"/>
  <c r="AQ29" i="7"/>
  <c r="AP64" i="9"/>
  <c r="AQ30" i="9"/>
  <c r="AO85" i="8"/>
  <c r="AS120" i="10"/>
  <c r="AR95" i="11" s="1"/>
  <c r="AT115" i="10"/>
  <c r="AT120" i="10" s="1"/>
  <c r="AS95" i="11" s="1"/>
  <c r="AI251" i="13"/>
  <c r="AK101" i="11"/>
  <c r="AS90" i="7"/>
  <c r="AS91" i="7"/>
  <c r="AQ77" i="5"/>
  <c r="AP103" i="5"/>
  <c r="AR41" i="9"/>
  <c r="AR75" i="9" s="1"/>
  <c r="AR43" i="9"/>
  <c r="AR77" i="9" s="1"/>
  <c r="AR40" i="9"/>
  <c r="AR42" i="9"/>
  <c r="AR76" i="9" s="1"/>
  <c r="AR17" i="9"/>
  <c r="AS15" i="9"/>
  <c r="AQ74" i="8"/>
  <c r="AQ78" i="8" s="1"/>
  <c r="AQ84" i="8" s="1"/>
  <c r="AQ44" i="8"/>
  <c r="AQ50" i="8" s="1"/>
  <c r="AP58" i="8"/>
  <c r="AQ24" i="8"/>
  <c r="AP54" i="10"/>
  <c r="AP59" i="10" s="1"/>
  <c r="AP79" i="10" s="1"/>
  <c r="AO92" i="11" s="1"/>
  <c r="AO96" i="11" s="1"/>
  <c r="AP56" i="9"/>
  <c r="AP25" i="9"/>
  <c r="AP47" i="9" s="1"/>
  <c r="AP51" i="9" s="1"/>
  <c r="AQ22" i="9"/>
  <c r="AP62" i="9"/>
  <c r="AP31" i="9"/>
  <c r="AP48" i="9" s="1"/>
  <c r="AQ28" i="9"/>
  <c r="AS15" i="10"/>
  <c r="AT10" i="10"/>
  <c r="AT15" i="10" s="1"/>
  <c r="AP16" i="11"/>
  <c r="AP110" i="4"/>
  <c r="AP108" i="4"/>
  <c r="AP109" i="4"/>
  <c r="AP97" i="5"/>
  <c r="AQ71" i="5"/>
  <c r="AQ74" i="9"/>
  <c r="AQ78" i="9" s="1"/>
  <c r="AQ84" i="9" s="1"/>
  <c r="AQ44" i="9"/>
  <c r="AQ50" i="9" s="1"/>
  <c r="AP62" i="7"/>
  <c r="AQ28" i="7"/>
  <c r="AP31" i="7"/>
  <c r="AP48" i="7" s="1"/>
  <c r="AP89" i="6"/>
  <c r="AP102" i="6"/>
  <c r="AP105" i="6" s="1"/>
  <c r="AP115" i="6" s="1"/>
  <c r="AQ76" i="6"/>
  <c r="AP79" i="6"/>
  <c r="AQ27" i="10"/>
  <c r="AQ54" i="10"/>
  <c r="AR22" i="10"/>
  <c r="AQ38" i="10"/>
  <c r="AN64" i="11"/>
  <c r="AL291" i="13" s="1"/>
  <c r="AN95" i="8"/>
  <c r="AN76" i="11" s="1"/>
  <c r="AL422" i="13" s="1"/>
  <c r="O118" i="8"/>
  <c r="O119" i="8" s="1"/>
  <c r="AO102" i="5"/>
  <c r="AO105" i="5" s="1"/>
  <c r="AO115" i="5" s="1"/>
  <c r="AO99" i="5"/>
  <c r="AO114" i="5" s="1"/>
  <c r="AN193" i="13"/>
  <c r="AP25" i="11"/>
  <c r="AN196" i="13" s="1"/>
  <c r="AO25" i="11"/>
  <c r="AM196" i="13" s="1"/>
  <c r="AP57" i="9"/>
  <c r="AQ23" i="9"/>
  <c r="AG117" i="11"/>
  <c r="AD118" i="13"/>
  <c r="AO65" i="7"/>
  <c r="AO82" i="7" s="1"/>
  <c r="AO85" i="7" s="1"/>
  <c r="AR42" i="8"/>
  <c r="AR76" i="8" s="1"/>
  <c r="AS15" i="8"/>
  <c r="AR41" i="8"/>
  <c r="AR75" i="8" s="1"/>
  <c r="AR40" i="8"/>
  <c r="AR17" i="8"/>
  <c r="AR43" i="8"/>
  <c r="AR77" i="8" s="1"/>
  <c r="AO51" i="7"/>
  <c r="AO71" i="9"/>
  <c r="AO83" i="9" s="1"/>
  <c r="AN30" i="11"/>
  <c r="AL202" i="13" s="1"/>
  <c r="AN120" i="6"/>
  <c r="AN36" i="11" s="1"/>
  <c r="AL250" i="13" s="1"/>
  <c r="AQ39" i="10"/>
  <c r="AQ55" i="10"/>
  <c r="AR23" i="10"/>
  <c r="AO105" i="6"/>
  <c r="AO115" i="6" s="1"/>
  <c r="AO117" i="6" s="1"/>
  <c r="N184" i="6" s="1"/>
  <c r="N185" i="6" s="1"/>
  <c r="AR93" i="10"/>
  <c r="AQ93" i="11" s="1"/>
  <c r="AS90" i="10"/>
  <c r="AH10" i="13"/>
  <c r="AJ103" i="11"/>
  <c r="AP70" i="8"/>
  <c r="AQ36" i="8"/>
  <c r="AR58" i="10"/>
  <c r="AR42" i="10"/>
  <c r="AS26" i="10"/>
  <c r="AQ24" i="9"/>
  <c r="AP58" i="9"/>
  <c r="AO99" i="4"/>
  <c r="AO114" i="4" s="1"/>
  <c r="AO117" i="4" s="1"/>
  <c r="N184" i="4" s="1"/>
  <c r="N185" i="4" s="1"/>
  <c r="AQ22" i="11"/>
  <c r="AQ62" i="4"/>
  <c r="AP56" i="7"/>
  <c r="AP59" i="7" s="1"/>
  <c r="AP81" i="7" s="1"/>
  <c r="AQ22" i="7"/>
  <c r="AP25" i="7"/>
  <c r="AP47" i="7" s="1"/>
  <c r="AP51" i="7" s="1"/>
  <c r="AQ77" i="4"/>
  <c r="AP103" i="4"/>
  <c r="AP68" i="8"/>
  <c r="AQ34" i="8"/>
  <c r="AP37" i="8"/>
  <c r="AP49" i="8" s="1"/>
  <c r="AR35" i="10"/>
  <c r="AS30" i="10"/>
  <c r="AO63" i="11" l="1"/>
  <c r="AO95" i="7"/>
  <c r="AO75" i="11" s="1"/>
  <c r="O118" i="7"/>
  <c r="O119" i="7" s="1"/>
  <c r="AR77" i="4"/>
  <c r="AQ103" i="4"/>
  <c r="AE118" i="13"/>
  <c r="AH117" i="11"/>
  <c r="AR27" i="10"/>
  <c r="AS22" i="10"/>
  <c r="AR38" i="10"/>
  <c r="AQ56" i="9"/>
  <c r="AQ25" i="9"/>
  <c r="AQ47" i="9" s="1"/>
  <c r="AR22" i="9"/>
  <c r="AR74" i="9"/>
  <c r="AR78" i="9" s="1"/>
  <c r="AR84" i="9" s="1"/>
  <c r="AR44" i="9"/>
  <c r="AR50" i="9" s="1"/>
  <c r="AQ64" i="9"/>
  <c r="AR30" i="9"/>
  <c r="AQ64" i="8"/>
  <c r="AR30" i="8"/>
  <c r="AQ23" i="11"/>
  <c r="AO194" i="13" s="1"/>
  <c r="AQ62" i="5"/>
  <c r="AF16" i="13"/>
  <c r="AH122" i="11"/>
  <c r="AF17" i="13" s="1"/>
  <c r="AH123" i="11"/>
  <c r="AF18" i="13" s="1"/>
  <c r="AQ97" i="4"/>
  <c r="AR71" i="4"/>
  <c r="AQ57" i="9"/>
  <c r="AR23" i="9"/>
  <c r="AQ59" i="10"/>
  <c r="AQ79" i="10" s="1"/>
  <c r="AP92" i="11" s="1"/>
  <c r="AP96" i="11" s="1"/>
  <c r="AQ97" i="5"/>
  <c r="AR71" i="5"/>
  <c r="AQ79" i="4"/>
  <c r="AQ89" i="4" s="1"/>
  <c r="AQ102" i="4"/>
  <c r="AR76" i="4"/>
  <c r="AQ69" i="8"/>
  <c r="AR35" i="8"/>
  <c r="AQ73" i="5"/>
  <c r="AQ96" i="5"/>
  <c r="AQ88" i="5"/>
  <c r="AR70" i="5"/>
  <c r="AR123" i="10"/>
  <c r="AQ56" i="7"/>
  <c r="AR22" i="7"/>
  <c r="AQ25" i="7"/>
  <c r="AQ47" i="7" s="1"/>
  <c r="AP59" i="9"/>
  <c r="AP81" i="9" s="1"/>
  <c r="AQ63" i="7"/>
  <c r="AR29" i="7"/>
  <c r="AP51" i="8"/>
  <c r="AQ57" i="8"/>
  <c r="AR23" i="8"/>
  <c r="AT24" i="10"/>
  <c r="AS40" i="10"/>
  <c r="AS56" i="10"/>
  <c r="AI121" i="11"/>
  <c r="AR72" i="5"/>
  <c r="AQ98" i="5"/>
  <c r="AH12" i="13"/>
  <c r="AJ106" i="11"/>
  <c r="AQ56" i="8"/>
  <c r="AQ59" i="8" s="1"/>
  <c r="AQ81" i="8" s="1"/>
  <c r="AR22" i="8"/>
  <c r="AQ25" i="8"/>
  <c r="AQ47" i="8" s="1"/>
  <c r="AR36" i="9"/>
  <c r="AQ70" i="9"/>
  <c r="AQ104" i="5"/>
  <c r="AR78" i="5"/>
  <c r="AG25" i="13"/>
  <c r="AI135" i="11"/>
  <c r="AG26" i="13" s="1"/>
  <c r="AS53" i="11"/>
  <c r="AQ278" i="13" s="1"/>
  <c r="AS91" i="9"/>
  <c r="AO85" i="9"/>
  <c r="AQ63" i="9"/>
  <c r="AR29" i="9"/>
  <c r="AQ70" i="7"/>
  <c r="AR36" i="7"/>
  <c r="AQ70" i="8"/>
  <c r="AR36" i="8"/>
  <c r="AQ89" i="6"/>
  <c r="AQ102" i="6"/>
  <c r="AR76" i="6"/>
  <c r="AQ79" i="6"/>
  <c r="AP111" i="4"/>
  <c r="AP116" i="4" s="1"/>
  <c r="AQ58" i="8"/>
  <c r="AR24" i="8"/>
  <c r="AR77" i="5"/>
  <c r="AQ103" i="5"/>
  <c r="AP59" i="8"/>
  <c r="AP81" i="8" s="1"/>
  <c r="AP85" i="8" s="1"/>
  <c r="AS59" i="6"/>
  <c r="AS63" i="6" s="1"/>
  <c r="AR24" i="11"/>
  <c r="AP195" i="13" s="1"/>
  <c r="AR62" i="6"/>
  <c r="AQ62" i="8"/>
  <c r="AR28" i="8"/>
  <c r="AQ31" i="8"/>
  <c r="AQ48" i="8" s="1"/>
  <c r="AP71" i="9"/>
  <c r="AP83" i="9" s="1"/>
  <c r="AQ18" i="11"/>
  <c r="AO166" i="13" s="1"/>
  <c r="AQ108" i="6"/>
  <c r="AQ109" i="6"/>
  <c r="AQ110" i="6"/>
  <c r="AR41" i="10"/>
  <c r="AR57" i="10" s="1"/>
  <c r="AS25" i="10"/>
  <c r="AS111" i="10"/>
  <c r="AR94" i="11" s="1"/>
  <c r="AT100" i="10"/>
  <c r="AT111" i="10" s="1"/>
  <c r="AS94" i="11" s="1"/>
  <c r="AL421" i="13"/>
  <c r="AL424" i="13" s="1"/>
  <c r="AN78" i="11"/>
  <c r="AN102" i="11" s="1"/>
  <c r="AL11" i="13" s="1"/>
  <c r="AP65" i="8"/>
  <c r="AP82" i="8" s="1"/>
  <c r="AI130" i="11"/>
  <c r="AH131" i="11"/>
  <c r="AF23" i="13" s="1"/>
  <c r="AQ88" i="6"/>
  <c r="AQ91" i="6" s="1"/>
  <c r="AQ96" i="6"/>
  <c r="AR70" i="6"/>
  <c r="AQ73" i="6"/>
  <c r="AN65" i="11"/>
  <c r="AL292" i="13" s="1"/>
  <c r="AN95" i="9"/>
  <c r="AN77" i="11" s="1"/>
  <c r="AL423" i="13" s="1"/>
  <c r="O118" i="9"/>
  <c r="O119" i="9" s="1"/>
  <c r="AS35" i="10"/>
  <c r="AT30" i="10"/>
  <c r="AT35" i="10" s="1"/>
  <c r="AO193" i="13"/>
  <c r="AQ25" i="11"/>
  <c r="AO196" i="13" s="1"/>
  <c r="AS93" i="10"/>
  <c r="AR93" i="11" s="1"/>
  <c r="AT90" i="10"/>
  <c r="AT93" i="10" s="1"/>
  <c r="AS93" i="11" s="1"/>
  <c r="AR74" i="8"/>
  <c r="AR78" i="8" s="1"/>
  <c r="AR84" i="8" s="1"/>
  <c r="AR44" i="8"/>
  <c r="AR50" i="8" s="1"/>
  <c r="AN164" i="13"/>
  <c r="AS92" i="7"/>
  <c r="AS69" i="11" s="1"/>
  <c r="AP375" i="13"/>
  <c r="AS85" i="6"/>
  <c r="AS90" i="6" s="1"/>
  <c r="AL290" i="13"/>
  <c r="AN66" i="11"/>
  <c r="AL293" i="13" s="1"/>
  <c r="AS52" i="11"/>
  <c r="AS91" i="8"/>
  <c r="AS92" i="8" s="1"/>
  <c r="AS70" i="11" s="1"/>
  <c r="AQ373" i="13" s="1"/>
  <c r="AQ97" i="6"/>
  <c r="AR71" i="6"/>
  <c r="AQ37" i="9"/>
  <c r="AQ49" i="9" s="1"/>
  <c r="AQ68" i="9"/>
  <c r="AR34" i="9"/>
  <c r="AP91" i="6"/>
  <c r="AO28" i="11"/>
  <c r="AO120" i="4"/>
  <c r="AO34" i="11" s="1"/>
  <c r="AI10" i="13"/>
  <c r="AK103" i="11"/>
  <c r="AS92" i="9"/>
  <c r="AS71" i="11" s="1"/>
  <c r="AQ374" i="13" s="1"/>
  <c r="AL248" i="13"/>
  <c r="AN37" i="11"/>
  <c r="AQ58" i="7"/>
  <c r="AR24" i="7"/>
  <c r="AQ69" i="7"/>
  <c r="AR35" i="7"/>
  <c r="AQ64" i="7"/>
  <c r="AR30" i="7"/>
  <c r="AP99" i="4"/>
  <c r="AP114" i="4" s="1"/>
  <c r="AT76" i="10"/>
  <c r="AP99" i="6"/>
  <c r="AP114" i="6" s="1"/>
  <c r="AQ89" i="5"/>
  <c r="AR76" i="5"/>
  <c r="AQ79" i="5"/>
  <c r="AQ102" i="5"/>
  <c r="AQ16" i="11"/>
  <c r="AQ108" i="4"/>
  <c r="AQ109" i="4"/>
  <c r="AQ110" i="4"/>
  <c r="AO30" i="11"/>
  <c r="AM202" i="13" s="1"/>
  <c r="AO120" i="6"/>
  <c r="AO36" i="11" s="1"/>
  <c r="AM250" i="13" s="1"/>
  <c r="AS42" i="8"/>
  <c r="AS76" i="8" s="1"/>
  <c r="AS41" i="8"/>
  <c r="AS75" i="8" s="1"/>
  <c r="AS40" i="8"/>
  <c r="AS17" i="8"/>
  <c r="AS43" i="8"/>
  <c r="AS77" i="8" s="1"/>
  <c r="AQ69" i="9"/>
  <c r="AR35" i="9"/>
  <c r="AL200" i="13"/>
  <c r="AN31" i="11"/>
  <c r="AL203" i="13" s="1"/>
  <c r="AQ68" i="7"/>
  <c r="AQ71" i="7" s="1"/>
  <c r="AQ83" i="7" s="1"/>
  <c r="AR34" i="7"/>
  <c r="AQ37" i="7"/>
  <c r="AQ49" i="7" s="1"/>
  <c r="AQ98" i="6"/>
  <c r="AR72" i="6"/>
  <c r="AR59" i="5"/>
  <c r="AR63" i="5" s="1"/>
  <c r="AP17" i="11"/>
  <c r="AN165" i="13" s="1"/>
  <c r="AP108" i="5"/>
  <c r="AP110" i="5"/>
  <c r="AP109" i="5"/>
  <c r="AP277" i="13"/>
  <c r="AR54" i="11"/>
  <c r="AP279" i="13" s="1"/>
  <c r="AR22" i="11"/>
  <c r="AR62" i="4"/>
  <c r="AQ57" i="7"/>
  <c r="AR23" i="7"/>
  <c r="AP91" i="4"/>
  <c r="AS76" i="10"/>
  <c r="AQ68" i="8"/>
  <c r="AQ37" i="8"/>
  <c r="AQ49" i="8" s="1"/>
  <c r="AR34" i="8"/>
  <c r="AQ58" i="9"/>
  <c r="AR24" i="9"/>
  <c r="AR39" i="10"/>
  <c r="AR55" i="10"/>
  <c r="AS23" i="10"/>
  <c r="AQ62" i="7"/>
  <c r="AR28" i="7"/>
  <c r="AQ31" i="7"/>
  <c r="AQ48" i="7" s="1"/>
  <c r="AQ62" i="9"/>
  <c r="AR28" i="9"/>
  <c r="AQ31" i="9"/>
  <c r="AQ48" i="9" s="1"/>
  <c r="AS41" i="9"/>
  <c r="AS75" i="9" s="1"/>
  <c r="AS43" i="9"/>
  <c r="AS77" i="9" s="1"/>
  <c r="AS42" i="9"/>
  <c r="AS76" i="9" s="1"/>
  <c r="AS40" i="9"/>
  <c r="AS17" i="9"/>
  <c r="AG123" i="11"/>
  <c r="AE18" i="13" s="1"/>
  <c r="AR85" i="5"/>
  <c r="AR90" i="5" s="1"/>
  <c r="AQ104" i="6"/>
  <c r="AR78" i="6"/>
  <c r="AJ251" i="13"/>
  <c r="AL101" i="11"/>
  <c r="AQ63" i="8"/>
  <c r="AR29" i="8"/>
  <c r="AR70" i="4"/>
  <c r="AQ73" i="4"/>
  <c r="AQ88" i="4" s="1"/>
  <c r="AQ91" i="4" s="1"/>
  <c r="AQ96" i="4"/>
  <c r="AQ103" i="6"/>
  <c r="AR77" i="6"/>
  <c r="AP71" i="8"/>
  <c r="AP83" i="8" s="1"/>
  <c r="AS42" i="10"/>
  <c r="AT26" i="10"/>
  <c r="AS58" i="10"/>
  <c r="AP65" i="7"/>
  <c r="AP82" i="7" s="1"/>
  <c r="AP85" i="7" s="1"/>
  <c r="AR59" i="11"/>
  <c r="AP285" i="13" s="1"/>
  <c r="P117" i="9"/>
  <c r="AK421" i="13"/>
  <c r="AK424" i="13" s="1"/>
  <c r="AM78" i="11"/>
  <c r="AM102" i="11" s="1"/>
  <c r="AK11" i="13" s="1"/>
  <c r="AS51" i="5"/>
  <c r="AS48" i="5"/>
  <c r="AS43" i="5"/>
  <c r="AS40" i="5"/>
  <c r="AS27" i="5"/>
  <c r="AS24" i="5"/>
  <c r="AS19" i="5"/>
  <c r="AS82" i="5"/>
  <c r="AS53" i="5"/>
  <c r="AS38" i="5"/>
  <c r="AS29" i="5"/>
  <c r="AS57" i="5"/>
  <c r="AS49" i="5"/>
  <c r="AS42" i="5"/>
  <c r="AS34" i="5"/>
  <c r="AS33" i="5"/>
  <c r="AS25" i="5"/>
  <c r="AS18" i="5"/>
  <c r="AS56" i="5"/>
  <c r="AS35" i="5"/>
  <c r="AS32" i="5"/>
  <c r="AS84" i="5"/>
  <c r="AS55" i="5"/>
  <c r="AS52" i="5"/>
  <c r="AS39" i="5"/>
  <c r="AS36" i="5"/>
  <c r="AS31" i="5"/>
  <c r="AS28" i="5"/>
  <c r="AS50" i="5"/>
  <c r="AS41" i="5"/>
  <c r="AS26" i="5"/>
  <c r="AS83" i="5"/>
  <c r="AS54" i="5"/>
  <c r="AS46" i="5"/>
  <c r="AS45" i="5"/>
  <c r="AS37" i="5"/>
  <c r="AS30" i="5"/>
  <c r="AS22" i="5"/>
  <c r="AS21" i="5"/>
  <c r="AS47" i="5"/>
  <c r="AS44" i="5"/>
  <c r="AS23" i="5"/>
  <c r="AS20" i="5"/>
  <c r="AO373" i="13"/>
  <c r="AO375" i="13" s="1"/>
  <c r="AQ72" i="11"/>
  <c r="AK248" i="13"/>
  <c r="AM37" i="11"/>
  <c r="AS59" i="4"/>
  <c r="AS63" i="4" s="1"/>
  <c r="AR58" i="11"/>
  <c r="AQ43" i="10"/>
  <c r="AP65" i="9"/>
  <c r="AP82" i="9" s="1"/>
  <c r="AO64" i="11"/>
  <c r="AM291" i="13" s="1"/>
  <c r="AO95" i="8"/>
  <c r="AO76" i="11" s="1"/>
  <c r="AM422" i="13" s="1"/>
  <c r="AO284" i="13"/>
  <c r="AQ60" i="11"/>
  <c r="AO286" i="13" s="1"/>
  <c r="AK290" i="13"/>
  <c r="AM66" i="11"/>
  <c r="AK293" i="13" s="1"/>
  <c r="AP111" i="6"/>
  <c r="AP116" i="6" s="1"/>
  <c r="AP117" i="6" s="1"/>
  <c r="AP105" i="4"/>
  <c r="AP115" i="4" s="1"/>
  <c r="AF25" i="13"/>
  <c r="AH135" i="11"/>
  <c r="AF26" i="13" s="1"/>
  <c r="AQ104" i="4"/>
  <c r="AR78" i="4"/>
  <c r="AP99" i="5"/>
  <c r="AP114" i="5" s="1"/>
  <c r="AR72" i="4"/>
  <c r="AQ98" i="4"/>
  <c r="AK200" i="13"/>
  <c r="AM31" i="11"/>
  <c r="AK203" i="13" s="1"/>
  <c r="AS85" i="4"/>
  <c r="AS90" i="4" s="1"/>
  <c r="AO111" i="5"/>
  <c r="AO116" i="5" s="1"/>
  <c r="AO117" i="5" s="1"/>
  <c r="AP30" i="11" l="1"/>
  <c r="AN202" i="13" s="1"/>
  <c r="AP120" i="6"/>
  <c r="AP36" i="11" s="1"/>
  <c r="AN250" i="13" s="1"/>
  <c r="AO29" i="11"/>
  <c r="AM201" i="13" s="1"/>
  <c r="AO120" i="5"/>
  <c r="AO35" i="11" s="1"/>
  <c r="AM249" i="13" s="1"/>
  <c r="N184" i="5"/>
  <c r="N185" i="5" s="1"/>
  <c r="AP63" i="11"/>
  <c r="AP95" i="7"/>
  <c r="AP75" i="11" s="1"/>
  <c r="AS22" i="11"/>
  <c r="AS62" i="4"/>
  <c r="AR103" i="6"/>
  <c r="AS77" i="6"/>
  <c r="AS58" i="11"/>
  <c r="AR89" i="5"/>
  <c r="AS76" i="5"/>
  <c r="AR79" i="5"/>
  <c r="AQ99" i="6"/>
  <c r="AQ114" i="6" s="1"/>
  <c r="AS78" i="5"/>
  <c r="AG16" i="13"/>
  <c r="AI122" i="11"/>
  <c r="AG17" i="13" s="1"/>
  <c r="AI123" i="11"/>
  <c r="AG18" i="13" s="1"/>
  <c r="AQ59" i="7"/>
  <c r="AQ81" i="7" s="1"/>
  <c r="AR43" i="10"/>
  <c r="AR62" i="7"/>
  <c r="AS28" i="7"/>
  <c r="AR31" i="7"/>
  <c r="AR48" i="7" s="1"/>
  <c r="AR57" i="7"/>
  <c r="AS23" i="7"/>
  <c r="AS57" i="7" s="1"/>
  <c r="AR23" i="11"/>
  <c r="AP194" i="13" s="1"/>
  <c r="AR62" i="5"/>
  <c r="AS74" i="8"/>
  <c r="AS78" i="8" s="1"/>
  <c r="AS84" i="8" s="1"/>
  <c r="AS44" i="8"/>
  <c r="AS50" i="8" s="1"/>
  <c r="AS24" i="11"/>
  <c r="AQ195" i="13" s="1"/>
  <c r="AS62" i="6"/>
  <c r="O183" i="6"/>
  <c r="AR70" i="8"/>
  <c r="AS36" i="8"/>
  <c r="AS70" i="8" s="1"/>
  <c r="AS71" i="5"/>
  <c r="AS97" i="5" s="1"/>
  <c r="AR97" i="5"/>
  <c r="AT22" i="10"/>
  <c r="AS38" i="10"/>
  <c r="AS27" i="10"/>
  <c r="AK251" i="13"/>
  <c r="AM101" i="11"/>
  <c r="AQ65" i="7"/>
  <c r="AQ82" i="7" s="1"/>
  <c r="AR98" i="6"/>
  <c r="AS72" i="6"/>
  <c r="AS98" i="6" s="1"/>
  <c r="AK106" i="11"/>
  <c r="AI12" i="13"/>
  <c r="AQ277" i="13"/>
  <c r="AS54" i="11"/>
  <c r="AQ279" i="13" s="1"/>
  <c r="AR64" i="8"/>
  <c r="AS30" i="8"/>
  <c r="AS64" i="8" s="1"/>
  <c r="AQ99" i="4"/>
  <c r="AQ114" i="4" s="1"/>
  <c r="AT23" i="10"/>
  <c r="AS39" i="10"/>
  <c r="AS55" i="10" s="1"/>
  <c r="O183" i="4"/>
  <c r="AT123" i="10"/>
  <c r="AJ130" i="11"/>
  <c r="AI131" i="11"/>
  <c r="AG23" i="13" s="1"/>
  <c r="AQ111" i="6"/>
  <c r="AQ116" i="6" s="1"/>
  <c r="AP64" i="11"/>
  <c r="AN291" i="13" s="1"/>
  <c r="AP95" i="8"/>
  <c r="AP76" i="11" s="1"/>
  <c r="AN422" i="13" s="1"/>
  <c r="AR70" i="7"/>
  <c r="AS36" i="7"/>
  <c r="AS70" i="7" s="1"/>
  <c r="AS36" i="9"/>
  <c r="AS70" i="9" s="1"/>
  <c r="AR70" i="9"/>
  <c r="AT40" i="10"/>
  <c r="AT56" i="10"/>
  <c r="AF118" i="13"/>
  <c r="AI117" i="11"/>
  <c r="AS59" i="11"/>
  <c r="AQ285" i="13" s="1"/>
  <c r="AP117" i="4"/>
  <c r="AQ51" i="8"/>
  <c r="AR57" i="8"/>
  <c r="AS23" i="8"/>
  <c r="AS57" i="8" s="1"/>
  <c r="AR96" i="5"/>
  <c r="AR88" i="5"/>
  <c r="AR91" i="5" s="1"/>
  <c r="AS70" i="5"/>
  <c r="AR73" i="5"/>
  <c r="AS23" i="9"/>
  <c r="AS57" i="9" s="1"/>
  <c r="AR57" i="9"/>
  <c r="AR64" i="9"/>
  <c r="AS30" i="9"/>
  <c r="AS64" i="9" s="1"/>
  <c r="AS72" i="4"/>
  <c r="AS98" i="4" s="1"/>
  <c r="AR98" i="4"/>
  <c r="AS85" i="5"/>
  <c r="AS90" i="5" s="1"/>
  <c r="AS70" i="4"/>
  <c r="AR73" i="4"/>
  <c r="AR88" i="4" s="1"/>
  <c r="AR96" i="4"/>
  <c r="AS44" i="9"/>
  <c r="AS50" i="9" s="1"/>
  <c r="AS74" i="9"/>
  <c r="AS78" i="9" s="1"/>
  <c r="AS84" i="9" s="1"/>
  <c r="AR16" i="11"/>
  <c r="AR108" i="4"/>
  <c r="AR109" i="4"/>
  <c r="AR110" i="4"/>
  <c r="AR68" i="7"/>
  <c r="AR71" i="7" s="1"/>
  <c r="AR83" i="7" s="1"/>
  <c r="AS34" i="7"/>
  <c r="AR37" i="7"/>
  <c r="AR49" i="7" s="1"/>
  <c r="AR64" i="7"/>
  <c r="AS30" i="7"/>
  <c r="AS64" i="7" s="1"/>
  <c r="AM248" i="13"/>
  <c r="AO37" i="11"/>
  <c r="AS77" i="5"/>
  <c r="AR63" i="9"/>
  <c r="AS29" i="9"/>
  <c r="AS63" i="9" s="1"/>
  <c r="AR56" i="8"/>
  <c r="AS22" i="8"/>
  <c r="AR25" i="8"/>
  <c r="AR47" i="8" s="1"/>
  <c r="AQ91" i="5"/>
  <c r="AR58" i="9"/>
  <c r="AS24" i="9"/>
  <c r="AS58" i="9" s="1"/>
  <c r="AP193" i="13"/>
  <c r="AR25" i="11"/>
  <c r="AP196" i="13" s="1"/>
  <c r="AM200" i="13"/>
  <c r="AO31" i="11"/>
  <c r="AM203" i="13" s="1"/>
  <c r="AR58" i="8"/>
  <c r="AS24" i="8"/>
  <c r="AS58" i="8" s="1"/>
  <c r="AQ99" i="5"/>
  <c r="AQ114" i="5" s="1"/>
  <c r="AR97" i="4"/>
  <c r="AS71" i="4"/>
  <c r="AS97" i="4" s="1"/>
  <c r="AS77" i="4"/>
  <c r="AS103" i="4" s="1"/>
  <c r="AR103" i="4"/>
  <c r="AR104" i="4"/>
  <c r="AS78" i="4"/>
  <c r="AS104" i="4" s="1"/>
  <c r="AS59" i="5"/>
  <c r="AS63" i="5" s="1"/>
  <c r="AR69" i="7"/>
  <c r="AS35" i="7"/>
  <c r="AS69" i="7" s="1"/>
  <c r="AO65" i="11"/>
  <c r="AM292" i="13" s="1"/>
  <c r="AO95" i="9"/>
  <c r="AO77" i="11" s="1"/>
  <c r="AM423" i="13" s="1"/>
  <c r="AH13" i="13"/>
  <c r="AJ121" i="11"/>
  <c r="AJ134" i="11"/>
  <c r="AJ116" i="11"/>
  <c r="AH117" i="13" s="1"/>
  <c r="AR63" i="7"/>
  <c r="AS29" i="7"/>
  <c r="AS63" i="7" s="1"/>
  <c r="AJ10" i="13"/>
  <c r="AL103" i="11"/>
  <c r="AR68" i="8"/>
  <c r="AS34" i="8"/>
  <c r="AR37" i="8"/>
  <c r="AR49" i="8" s="1"/>
  <c r="AQ111" i="4"/>
  <c r="AQ116" i="4" s="1"/>
  <c r="AR68" i="9"/>
  <c r="AS34" i="9"/>
  <c r="AR37" i="9"/>
  <c r="AR49" i="9" s="1"/>
  <c r="AQ372" i="13"/>
  <c r="AQ375" i="13" s="1"/>
  <c r="AS72" i="11"/>
  <c r="AR62" i="8"/>
  <c r="AR65" i="8" s="1"/>
  <c r="AR82" i="8" s="1"/>
  <c r="AS28" i="8"/>
  <c r="AR31" i="8"/>
  <c r="AR48" i="8" s="1"/>
  <c r="AR69" i="8"/>
  <c r="AS35" i="8"/>
  <c r="AS69" i="8" s="1"/>
  <c r="AR56" i="9"/>
  <c r="AR25" i="9"/>
  <c r="AR47" i="9" s="1"/>
  <c r="AS22" i="9"/>
  <c r="P117" i="8"/>
  <c r="AR63" i="8"/>
  <c r="AS29" i="8"/>
  <c r="AS63" i="8" s="1"/>
  <c r="AT42" i="10"/>
  <c r="AT58" i="10"/>
  <c r="AR69" i="9"/>
  <c r="AS35" i="9"/>
  <c r="AS69" i="9" s="1"/>
  <c r="AO164" i="13"/>
  <c r="AR58" i="7"/>
  <c r="AS24" i="7"/>
  <c r="AS58" i="7" s="1"/>
  <c r="AQ71" i="9"/>
  <c r="AQ83" i="9" s="1"/>
  <c r="AP19" i="11"/>
  <c r="AS41" i="10"/>
  <c r="AS57" i="10" s="1"/>
  <c r="AT25" i="10"/>
  <c r="AQ65" i="8"/>
  <c r="AQ82" i="8" s="1"/>
  <c r="AQ85" i="8" s="1"/>
  <c r="AP85" i="9"/>
  <c r="AQ51" i="9"/>
  <c r="AS28" i="9"/>
  <c r="AR62" i="9"/>
  <c r="AR65" i="9" s="1"/>
  <c r="AR82" i="9" s="1"/>
  <c r="AR31" i="9"/>
  <c r="AR48" i="9" s="1"/>
  <c r="AQ71" i="8"/>
  <c r="AQ83" i="8" s="1"/>
  <c r="AQ105" i="5"/>
  <c r="AQ115" i="5" s="1"/>
  <c r="AN167" i="13"/>
  <c r="AR18" i="11"/>
  <c r="AP166" i="13" s="1"/>
  <c r="AR109" i="6"/>
  <c r="AR110" i="6"/>
  <c r="AR108" i="6"/>
  <c r="AR111" i="6" s="1"/>
  <c r="AR116" i="6" s="1"/>
  <c r="AR102" i="6"/>
  <c r="AR105" i="6" s="1"/>
  <c r="AR115" i="6" s="1"/>
  <c r="AR117" i="6" s="1"/>
  <c r="AR89" i="6"/>
  <c r="AS76" i="6"/>
  <c r="AR79" i="6"/>
  <c r="AQ51" i="7"/>
  <c r="AR102" i="4"/>
  <c r="AS76" i="4"/>
  <c r="AR79" i="4"/>
  <c r="AR89" i="4" s="1"/>
  <c r="AQ59" i="9"/>
  <c r="AQ81" i="9" s="1"/>
  <c r="AQ85" i="9" s="1"/>
  <c r="AM421" i="13"/>
  <c r="AM424" i="13" s="1"/>
  <c r="AO78" i="11"/>
  <c r="AO102" i="11" s="1"/>
  <c r="AM11" i="13" s="1"/>
  <c r="AP284" i="13"/>
  <c r="AR60" i="11"/>
  <c r="AP286" i="13" s="1"/>
  <c r="AR104" i="6"/>
  <c r="AS78" i="6"/>
  <c r="AS104" i="6" s="1"/>
  <c r="AQ65" i="9"/>
  <c r="AQ82" i="9" s="1"/>
  <c r="AS123" i="10"/>
  <c r="AP111" i="5"/>
  <c r="AP116" i="5" s="1"/>
  <c r="AP117" i="5" s="1"/>
  <c r="AL251" i="13"/>
  <c r="AN101" i="11"/>
  <c r="AR97" i="6"/>
  <c r="AS71" i="6"/>
  <c r="AS97" i="6" s="1"/>
  <c r="AR96" i="6"/>
  <c r="AR99" i="6" s="1"/>
  <c r="AR114" i="6" s="1"/>
  <c r="AS70" i="6"/>
  <c r="AR73" i="6"/>
  <c r="AR88" i="6"/>
  <c r="AR91" i="6" s="1"/>
  <c r="AQ105" i="6"/>
  <c r="AQ115" i="6" s="1"/>
  <c r="AQ117" i="6" s="1"/>
  <c r="AS72" i="5"/>
  <c r="AS98" i="5" s="1"/>
  <c r="AR98" i="5"/>
  <c r="AR56" i="7"/>
  <c r="AR59" i="7" s="1"/>
  <c r="AR81" i="7" s="1"/>
  <c r="AS22" i="7"/>
  <c r="AR25" i="7"/>
  <c r="AR47" i="7" s="1"/>
  <c r="AR51" i="7" s="1"/>
  <c r="AQ105" i="4"/>
  <c r="AQ115" i="4" s="1"/>
  <c r="AQ17" i="11"/>
  <c r="AO165" i="13" s="1"/>
  <c r="AQ110" i="5"/>
  <c r="AQ109" i="5"/>
  <c r="AQ108" i="5"/>
  <c r="AR54" i="10"/>
  <c r="AR59" i="10" s="1"/>
  <c r="AR79" i="10" s="1"/>
  <c r="AQ92" i="11" s="1"/>
  <c r="AQ96" i="11" s="1"/>
  <c r="AM290" i="13"/>
  <c r="AO66" i="11"/>
  <c r="AM293" i="13" s="1"/>
  <c r="AQ64" i="11" l="1"/>
  <c r="AO291" i="13" s="1"/>
  <c r="AQ95" i="8"/>
  <c r="AQ76" i="11" s="1"/>
  <c r="AO422" i="13" s="1"/>
  <c r="AR30" i="11"/>
  <c r="AP202" i="13" s="1"/>
  <c r="AR120" i="6"/>
  <c r="AR36" i="11" s="1"/>
  <c r="AP250" i="13" s="1"/>
  <c r="AL106" i="11"/>
  <c r="AJ12" i="13"/>
  <c r="AS23" i="11"/>
  <c r="AQ194" i="13" s="1"/>
  <c r="AS62" i="5"/>
  <c r="AS103" i="5"/>
  <c r="AS43" i="10"/>
  <c r="AR17" i="11"/>
  <c r="AP165" i="13" s="1"/>
  <c r="AR110" i="5"/>
  <c r="AR108" i="5"/>
  <c r="AR109" i="5"/>
  <c r="AP65" i="11"/>
  <c r="AN292" i="13" s="1"/>
  <c r="AP95" i="9"/>
  <c r="AP77" i="11" s="1"/>
  <c r="AN423" i="13" s="1"/>
  <c r="AS62" i="8"/>
  <c r="AS65" i="8" s="1"/>
  <c r="AS82" i="8" s="1"/>
  <c r="AS31" i="8"/>
  <c r="AS48" i="8" s="1"/>
  <c r="AM251" i="13"/>
  <c r="AO101" i="11"/>
  <c r="AG118" i="13"/>
  <c r="AJ117" i="11"/>
  <c r="AT38" i="10"/>
  <c r="AT54" i="10"/>
  <c r="AT27" i="10"/>
  <c r="AS16" i="11"/>
  <c r="AS109" i="4"/>
  <c r="AS110" i="4"/>
  <c r="AS108" i="4"/>
  <c r="AS111" i="4" s="1"/>
  <c r="AS116" i="4" s="1"/>
  <c r="AR99" i="4"/>
  <c r="AR114" i="4" s="1"/>
  <c r="AJ131" i="11"/>
  <c r="AH23" i="13" s="1"/>
  <c r="AK130" i="11"/>
  <c r="AR104" i="5"/>
  <c r="AQ193" i="13"/>
  <c r="AT41" i="10"/>
  <c r="AT57" i="10" s="1"/>
  <c r="AR91" i="4"/>
  <c r="AS96" i="5"/>
  <c r="AS99" i="5" s="1"/>
  <c r="AS114" i="5" s="1"/>
  <c r="AS88" i="5"/>
  <c r="AS73" i="5"/>
  <c r="AN421" i="13"/>
  <c r="AN424" i="13" s="1"/>
  <c r="AP78" i="11"/>
  <c r="AP102" i="11" s="1"/>
  <c r="AN11" i="13" s="1"/>
  <c r="AL10" i="13"/>
  <c r="AN103" i="11"/>
  <c r="AQ65" i="11"/>
  <c r="AO292" i="13" s="1"/>
  <c r="AQ95" i="9"/>
  <c r="AQ77" i="11" s="1"/>
  <c r="AO423" i="13" s="1"/>
  <c r="AS73" i="4"/>
  <c r="AS88" i="4" s="1"/>
  <c r="AS96" i="4"/>
  <c r="AS99" i="4" s="1"/>
  <c r="AS114" i="4" s="1"/>
  <c r="AI13" i="13"/>
  <c r="AK134" i="11"/>
  <c r="AK116" i="11"/>
  <c r="AI117" i="13" s="1"/>
  <c r="AR102" i="5"/>
  <c r="AR105" i="5" s="1"/>
  <c r="AR115" i="5" s="1"/>
  <c r="AS56" i="7"/>
  <c r="AS59" i="7" s="1"/>
  <c r="AS81" i="7" s="1"/>
  <c r="AS85" i="7" s="1"/>
  <c r="AS25" i="7"/>
  <c r="AS47" i="7" s="1"/>
  <c r="AS51" i="7" s="1"/>
  <c r="AJ135" i="11"/>
  <c r="AH26" i="13" s="1"/>
  <c r="AH25" i="13"/>
  <c r="AR99" i="5"/>
  <c r="AR114" i="5" s="1"/>
  <c r="AN290" i="13"/>
  <c r="AP66" i="11"/>
  <c r="AN293" i="13" s="1"/>
  <c r="AS79" i="4"/>
  <c r="AS89" i="4" s="1"/>
  <c r="AS102" i="4"/>
  <c r="AS105" i="4" s="1"/>
  <c r="AS115" i="4" s="1"/>
  <c r="AS68" i="9"/>
  <c r="AS71" i="9" s="1"/>
  <c r="AS83" i="9" s="1"/>
  <c r="AS37" i="9"/>
  <c r="AS49" i="9" s="1"/>
  <c r="AH16" i="13"/>
  <c r="AJ123" i="11"/>
  <c r="AH18" i="13" s="1"/>
  <c r="AJ122" i="11"/>
  <c r="AH17" i="13" s="1"/>
  <c r="AR51" i="8"/>
  <c r="AS68" i="7"/>
  <c r="AS71" i="7" s="1"/>
  <c r="AS83" i="7" s="1"/>
  <c r="AS37" i="7"/>
  <c r="AS49" i="7" s="1"/>
  <c r="AS31" i="7"/>
  <c r="AS48" i="7" s="1"/>
  <c r="AS62" i="7"/>
  <c r="AS65" i="7" s="1"/>
  <c r="AS82" i="7" s="1"/>
  <c r="AS89" i="5"/>
  <c r="AS79" i="5"/>
  <c r="AS102" i="5"/>
  <c r="AS88" i="6"/>
  <c r="AS96" i="6"/>
  <c r="AS99" i="6" s="1"/>
  <c r="AS114" i="6" s="1"/>
  <c r="AS73" i="6"/>
  <c r="AR105" i="4"/>
  <c r="AR115" i="4" s="1"/>
  <c r="AS56" i="9"/>
  <c r="AS59" i="9" s="1"/>
  <c r="AS81" i="9" s="1"/>
  <c r="AS25" i="9"/>
  <c r="AS47" i="9" s="1"/>
  <c r="AR71" i="9"/>
  <c r="AR83" i="9" s="1"/>
  <c r="AS56" i="8"/>
  <c r="AS59" i="8" s="1"/>
  <c r="AS81" i="8" s="1"/>
  <c r="AS85" i="8" s="1"/>
  <c r="AS25" i="8"/>
  <c r="AS47" i="8" s="1"/>
  <c r="AS51" i="8" s="1"/>
  <c r="AT39" i="10"/>
  <c r="AT55" i="10" s="1"/>
  <c r="AS18" i="11"/>
  <c r="AQ166" i="13" s="1"/>
  <c r="AS108" i="6"/>
  <c r="AS109" i="6"/>
  <c r="AS110" i="6"/>
  <c r="AR65" i="7"/>
  <c r="AR82" i="7" s="1"/>
  <c r="AR51" i="9"/>
  <c r="AR59" i="8"/>
  <c r="AR81" i="8" s="1"/>
  <c r="AR85" i="8" s="1"/>
  <c r="AM103" i="11"/>
  <c r="AK10" i="13"/>
  <c r="AP29" i="11"/>
  <c r="AN201" i="13" s="1"/>
  <c r="AP120" i="5"/>
  <c r="AP35" i="11" s="1"/>
  <c r="AN249" i="13" s="1"/>
  <c r="AQ30" i="11"/>
  <c r="AO202" i="13" s="1"/>
  <c r="AQ120" i="6"/>
  <c r="AQ36" i="11" s="1"/>
  <c r="AO250" i="13" s="1"/>
  <c r="AR59" i="9"/>
  <c r="AR81" i="9" s="1"/>
  <c r="AP28" i="11"/>
  <c r="AP120" i="4"/>
  <c r="AP34" i="11" s="1"/>
  <c r="AQ117" i="4"/>
  <c r="AQ85" i="7"/>
  <c r="AQ284" i="13"/>
  <c r="AS60" i="11"/>
  <c r="AQ286" i="13" s="1"/>
  <c r="AS102" i="6"/>
  <c r="AS105" i="6" s="1"/>
  <c r="AS115" i="6" s="1"/>
  <c r="AS79" i="6"/>
  <c r="AS89" i="6"/>
  <c r="AS62" i="9"/>
  <c r="AS65" i="9" s="1"/>
  <c r="AS82" i="9" s="1"/>
  <c r="AS31" i="9"/>
  <c r="AS48" i="9" s="1"/>
  <c r="AQ19" i="11"/>
  <c r="AS68" i="8"/>
  <c r="AS71" i="8" s="1"/>
  <c r="AS83" i="8" s="1"/>
  <c r="AS37" i="8"/>
  <c r="AS49" i="8" s="1"/>
  <c r="AR111" i="4"/>
  <c r="AR116" i="4" s="1"/>
  <c r="AS103" i="6"/>
  <c r="AR85" i="7"/>
  <c r="AQ111" i="5"/>
  <c r="AQ116" i="5" s="1"/>
  <c r="AQ117" i="5" s="1"/>
  <c r="O183" i="5"/>
  <c r="AO167" i="13"/>
  <c r="AR71" i="8"/>
  <c r="AR83" i="8" s="1"/>
  <c r="AR103" i="5"/>
  <c r="AP164" i="13"/>
  <c r="AP167" i="13" s="1"/>
  <c r="AR19" i="11"/>
  <c r="AS54" i="10"/>
  <c r="AS59" i="10" s="1"/>
  <c r="AS79" i="10" s="1"/>
  <c r="AR92" i="11" s="1"/>
  <c r="AR96" i="11" s="1"/>
  <c r="AQ29" i="11" l="1"/>
  <c r="AO201" i="13" s="1"/>
  <c r="AQ120" i="5"/>
  <c r="AQ35" i="11" s="1"/>
  <c r="AO249" i="13" s="1"/>
  <c r="AK131" i="11"/>
  <c r="AI23" i="13" s="1"/>
  <c r="AL130" i="11"/>
  <c r="AS63" i="11"/>
  <c r="AS95" i="7"/>
  <c r="AS75" i="11" s="1"/>
  <c r="AM10" i="13"/>
  <c r="AO103" i="11"/>
  <c r="AS117" i="6"/>
  <c r="AR117" i="5"/>
  <c r="AR117" i="4"/>
  <c r="AS17" i="11"/>
  <c r="AQ165" i="13" s="1"/>
  <c r="AS110" i="5"/>
  <c r="AS109" i="5"/>
  <c r="AS108" i="5"/>
  <c r="AS111" i="5" s="1"/>
  <c r="AS116" i="5" s="1"/>
  <c r="AS91" i="6"/>
  <c r="AK121" i="11"/>
  <c r="AS91" i="5"/>
  <c r="AS111" i="6"/>
  <c r="AS116" i="6" s="1"/>
  <c r="AR63" i="11"/>
  <c r="AR95" i="7"/>
  <c r="AR75" i="11" s="1"/>
  <c r="AI25" i="13"/>
  <c r="AK135" i="11"/>
  <c r="AI26" i="13" s="1"/>
  <c r="AQ164" i="13"/>
  <c r="AQ167" i="13" s="1"/>
  <c r="AS19" i="11"/>
  <c r="AJ13" i="13"/>
  <c r="AL134" i="11"/>
  <c r="AL116" i="11"/>
  <c r="AJ117" i="13" s="1"/>
  <c r="AQ28" i="11"/>
  <c r="AQ120" i="4"/>
  <c r="AQ34" i="11" s="1"/>
  <c r="AR64" i="11"/>
  <c r="AP291" i="13" s="1"/>
  <c r="AR95" i="8"/>
  <c r="AR76" i="11" s="1"/>
  <c r="AP422" i="13" s="1"/>
  <c r="AS117" i="4"/>
  <c r="AS104" i="5"/>
  <c r="AS64" i="11"/>
  <c r="AQ291" i="13" s="1"/>
  <c r="AS95" i="8"/>
  <c r="AS76" i="11" s="1"/>
  <c r="AQ422" i="13" s="1"/>
  <c r="AN248" i="13"/>
  <c r="AP37" i="11"/>
  <c r="AS51" i="9"/>
  <c r="AS91" i="4"/>
  <c r="AK12" i="13"/>
  <c r="AM106" i="11"/>
  <c r="AS85" i="9"/>
  <c r="AS25" i="11"/>
  <c r="AQ196" i="13" s="1"/>
  <c r="AT59" i="10"/>
  <c r="AT79" i="10" s="1"/>
  <c r="AS92" i="11" s="1"/>
  <c r="AS96" i="11" s="1"/>
  <c r="AR111" i="5"/>
  <c r="AR116" i="5" s="1"/>
  <c r="P118" i="8"/>
  <c r="P119" i="8" s="1"/>
  <c r="AS105" i="5"/>
  <c r="AS115" i="5" s="1"/>
  <c r="AS117" i="5" s="1"/>
  <c r="AQ63" i="11"/>
  <c r="AQ95" i="7"/>
  <c r="AQ75" i="11" s="1"/>
  <c r="P118" i="7"/>
  <c r="P119" i="7" s="1"/>
  <c r="AN200" i="13"/>
  <c r="AP31" i="11"/>
  <c r="AN203" i="13" s="1"/>
  <c r="AT43" i="10"/>
  <c r="AR85" i="9"/>
  <c r="AL12" i="13"/>
  <c r="AN106" i="11"/>
  <c r="AH118" i="13"/>
  <c r="AK117" i="11"/>
  <c r="AP421" i="13" l="1"/>
  <c r="AR29" i="11"/>
  <c r="AP201" i="13" s="1"/>
  <c r="AR120" i="5"/>
  <c r="AR35" i="11" s="1"/>
  <c r="AP249" i="13" s="1"/>
  <c r="AQ421" i="13"/>
  <c r="AM12" i="13"/>
  <c r="AO106" i="11"/>
  <c r="AQ290" i="13"/>
  <c r="AS66" i="11"/>
  <c r="AQ293" i="13" s="1"/>
  <c r="AR65" i="11"/>
  <c r="AP292" i="13" s="1"/>
  <c r="AR95" i="9"/>
  <c r="AR77" i="11" s="1"/>
  <c r="AP423" i="13" s="1"/>
  <c r="P118" i="9"/>
  <c r="P119" i="9" s="1"/>
  <c r="AP290" i="13"/>
  <c r="AJ25" i="13"/>
  <c r="AL135" i="11"/>
  <c r="AJ26" i="13" s="1"/>
  <c r="AS65" i="11"/>
  <c r="AQ292" i="13" s="1"/>
  <c r="AS95" i="9"/>
  <c r="AS77" i="11" s="1"/>
  <c r="AQ423" i="13" s="1"/>
  <c r="AI16" i="13"/>
  <c r="AK122" i="11"/>
  <c r="AI17" i="13" s="1"/>
  <c r="AL121" i="11"/>
  <c r="AL131" i="11"/>
  <c r="AJ23" i="13" s="1"/>
  <c r="AM130" i="11"/>
  <c r="AS30" i="11"/>
  <c r="AQ202" i="13" s="1"/>
  <c r="AS120" i="6"/>
  <c r="AS36" i="11" s="1"/>
  <c r="AQ250" i="13" s="1"/>
  <c r="O184" i="6"/>
  <c r="O185" i="6" s="1"/>
  <c r="AS29" i="11"/>
  <c r="AQ201" i="13" s="1"/>
  <c r="AS120" i="5"/>
  <c r="AS35" i="11" s="1"/>
  <c r="AQ249" i="13" s="1"/>
  <c r="AO248" i="13"/>
  <c r="AQ37" i="11"/>
  <c r="O184" i="5"/>
  <c r="O185" i="5" s="1"/>
  <c r="AO200" i="13"/>
  <c r="AQ31" i="11"/>
  <c r="AO203" i="13" s="1"/>
  <c r="AO421" i="13"/>
  <c r="AO424" i="13" s="1"/>
  <c r="AQ78" i="11"/>
  <c r="AQ102" i="11" s="1"/>
  <c r="AO11" i="13" s="1"/>
  <c r="AO290" i="13"/>
  <c r="AQ66" i="11"/>
  <c r="AO293" i="13" s="1"/>
  <c r="AS28" i="11"/>
  <c r="AS120" i="4"/>
  <c r="AS34" i="11" s="1"/>
  <c r="O184" i="4"/>
  <c r="O185" i="4" s="1"/>
  <c r="AM134" i="11"/>
  <c r="AM116" i="11"/>
  <c r="AK117" i="13" s="1"/>
  <c r="AK13" i="13"/>
  <c r="AN251" i="13"/>
  <c r="AP101" i="11"/>
  <c r="AI118" i="13"/>
  <c r="AL117" i="11"/>
  <c r="AL13" i="13"/>
  <c r="AN134" i="11"/>
  <c r="AN116" i="11"/>
  <c r="AL117" i="13" s="1"/>
  <c r="AR28" i="11"/>
  <c r="AR120" i="4"/>
  <c r="AR34" i="11" s="1"/>
  <c r="AJ16" i="13" l="1"/>
  <c r="AL122" i="11"/>
  <c r="AJ17" i="13" s="1"/>
  <c r="AP103" i="11"/>
  <c r="AN10" i="13"/>
  <c r="AM13" i="13"/>
  <c r="AO121" i="11"/>
  <c r="AO116" i="11"/>
  <c r="AM117" i="13" s="1"/>
  <c r="AO134" i="11"/>
  <c r="AS78" i="11"/>
  <c r="AS102" i="11" s="1"/>
  <c r="AQ11" i="13" s="1"/>
  <c r="AK123" i="11"/>
  <c r="AI18" i="13" s="1"/>
  <c r="AO251" i="13"/>
  <c r="AQ101" i="11"/>
  <c r="AQ424" i="13"/>
  <c r="AM121" i="11"/>
  <c r="AQ248" i="13"/>
  <c r="AS37" i="11"/>
  <c r="AL25" i="13"/>
  <c r="AN135" i="11"/>
  <c r="AL26" i="13" s="1"/>
  <c r="AR66" i="11"/>
  <c r="AP293" i="13" s="1"/>
  <c r="AK25" i="13"/>
  <c r="AM135" i="11"/>
  <c r="AK26" i="13" s="1"/>
  <c r="AN121" i="11"/>
  <c r="AQ200" i="13"/>
  <c r="AS31" i="11"/>
  <c r="AQ203" i="13" s="1"/>
  <c r="AJ118" i="13"/>
  <c r="AM117" i="11"/>
  <c r="AR78" i="11"/>
  <c r="AR102" i="11" s="1"/>
  <c r="AP11" i="13" s="1"/>
  <c r="AP248" i="13"/>
  <c r="AR37" i="11"/>
  <c r="AP200" i="13"/>
  <c r="AR31" i="11"/>
  <c r="AP203" i="13" s="1"/>
  <c r="AM131" i="11"/>
  <c r="AK23" i="13" s="1"/>
  <c r="AN130" i="11"/>
  <c r="AP424" i="13"/>
  <c r="AL16" i="13" l="1"/>
  <c r="AN122" i="11"/>
  <c r="AL17" i="13" s="1"/>
  <c r="AN131" i="11"/>
  <c r="AL23" i="13" s="1"/>
  <c r="AO130" i="11"/>
  <c r="AM16" i="13"/>
  <c r="AO122" i="11"/>
  <c r="AM17" i="13" s="1"/>
  <c r="AN12" i="13"/>
  <c r="AP106" i="11"/>
  <c r="AM25" i="13"/>
  <c r="AO135" i="11"/>
  <c r="AM26" i="13" s="1"/>
  <c r="AP251" i="13"/>
  <c r="AR101" i="11"/>
  <c r="AK118" i="13"/>
  <c r="AN117" i="11"/>
  <c r="AL123" i="11"/>
  <c r="AJ18" i="13" s="1"/>
  <c r="AQ251" i="13"/>
  <c r="AS101" i="11"/>
  <c r="AK16" i="13"/>
  <c r="AM122" i="11"/>
  <c r="AK17" i="13" s="1"/>
  <c r="AO10" i="13"/>
  <c r="AQ103" i="11"/>
  <c r="AM123" i="11" l="1"/>
  <c r="AK18" i="13" s="1"/>
  <c r="AO123" i="11"/>
  <c r="AM18" i="13" s="1"/>
  <c r="AO12" i="13"/>
  <c r="AQ106" i="11"/>
  <c r="AP116" i="11"/>
  <c r="AN117" i="13" s="1"/>
  <c r="AN13" i="13"/>
  <c r="AP134" i="11"/>
  <c r="AN123" i="11"/>
  <c r="AL18" i="13" s="1"/>
  <c r="AQ10" i="13"/>
  <c r="AS103" i="11"/>
  <c r="AO131" i="11"/>
  <c r="AM23" i="13" s="1"/>
  <c r="AP130" i="11"/>
  <c r="AL118" i="13"/>
  <c r="AO117" i="11"/>
  <c r="AR103" i="11"/>
  <c r="AP10" i="13"/>
  <c r="AN25" i="13" l="1"/>
  <c r="AP135" i="11"/>
  <c r="AN26" i="13" s="1"/>
  <c r="AP12" i="13"/>
  <c r="AR106" i="11"/>
  <c r="AQ12" i="13"/>
  <c r="AS106" i="11"/>
  <c r="AP121" i="11"/>
  <c r="AO13" i="13"/>
  <c r="AQ116" i="11"/>
  <c r="AO117" i="13" s="1"/>
  <c r="AQ134" i="11"/>
  <c r="AQ121" i="11"/>
  <c r="AM118" i="13"/>
  <c r="AP117" i="11"/>
  <c r="AQ130" i="11"/>
  <c r="AP131" i="11"/>
  <c r="AN23" i="13" s="1"/>
  <c r="AS116" i="11" l="1"/>
  <c r="AQ117" i="13" s="1"/>
  <c r="AQ13" i="13"/>
  <c r="AS134" i="11"/>
  <c r="AS121" i="11"/>
  <c r="AO16" i="13"/>
  <c r="AQ122" i="11"/>
  <c r="AO17" i="13" s="1"/>
  <c r="AR116" i="11"/>
  <c r="AP117" i="13" s="1"/>
  <c r="AP13" i="13"/>
  <c r="AR134" i="11"/>
  <c r="AR121" i="11"/>
  <c r="AO25" i="13"/>
  <c r="AQ135" i="11"/>
  <c r="AO26" i="13" s="1"/>
  <c r="AP122" i="11"/>
  <c r="AN17" i="13" s="1"/>
  <c r="AN16" i="13"/>
  <c r="AQ131" i="11"/>
  <c r="AO23" i="13" s="1"/>
  <c r="AR130" i="11"/>
  <c r="AN118" i="13"/>
  <c r="AQ117" i="11"/>
  <c r="AP25" i="13" l="1"/>
  <c r="AR135" i="11"/>
  <c r="AP26" i="13" s="1"/>
  <c r="AO118" i="13"/>
  <c r="AR117" i="11"/>
  <c r="AP16" i="13"/>
  <c r="AR122" i="11"/>
  <c r="AP17" i="13" s="1"/>
  <c r="AP123" i="11"/>
  <c r="AN18" i="13" s="1"/>
  <c r="AS130" i="11"/>
  <c r="AS131" i="11" s="1"/>
  <c r="AQ23" i="13" s="1"/>
  <c r="AR131" i="11"/>
  <c r="AP23" i="13" s="1"/>
  <c r="AQ123" i="11"/>
  <c r="AO18" i="13" s="1"/>
  <c r="AQ16" i="13"/>
  <c r="AS122" i="11"/>
  <c r="AQ17" i="13" s="1"/>
  <c r="AS123" i="11"/>
  <c r="AQ18" i="13" s="1"/>
  <c r="AQ25" i="13"/>
  <c r="AS135" i="11"/>
  <c r="AR123" i="11" l="1"/>
  <c r="AP18" i="13" s="1"/>
  <c r="AQ26" i="13"/>
  <c r="E136" i="11"/>
  <c r="C27" i="13" s="1"/>
  <c r="AP118" i="13"/>
  <c r="AS117" i="11"/>
  <c r="AQ118" i="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9" authorId="0" shapeId="0" xr:uid="{00000000-0006-0000-0B00-000001000000}">
      <text>
        <r>
          <rPr>
            <sz val="10"/>
            <color rgb="FF000000"/>
            <rFont val="Arial"/>
            <family val="2"/>
            <scheme val="minor"/>
          </rPr>
          <t>======
ID#AAAAYr3gQhQ
    (2022-04-27 19:14:58)
The percentage of transactions made by credit card versus cash.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vj6jtYkuofxmE0H4/O9uZyMy0hQ=="/>
    </ext>
  </extLst>
</comments>
</file>

<file path=xl/sharedStrings.xml><?xml version="1.0" encoding="utf-8"?>
<sst xmlns="http://schemas.openxmlformats.org/spreadsheetml/2006/main" count="9340" uniqueCount="331">
  <si>
    <t>Subscription A</t>
  </si>
  <si>
    <t>Subscription B</t>
  </si>
  <si>
    <t>Subscription C</t>
  </si>
  <si>
    <t>Product A</t>
  </si>
  <si>
    <t>Product B</t>
  </si>
  <si>
    <t>Product C</t>
  </si>
  <si>
    <t>INFORMATION</t>
  </si>
  <si>
    <t>ASSESSMENT</t>
  </si>
  <si>
    <t>NOTES</t>
  </si>
  <si>
    <t>STATIC INPUTS</t>
  </si>
  <si>
    <t>VALIDATED</t>
  </si>
  <si>
    <t>"Static" inputs do not change over time</t>
  </si>
  <si>
    <t xml:space="preserve">  Company name</t>
  </si>
  <si>
    <t>Good Company</t>
  </si>
  <si>
    <t>[    ]</t>
  </si>
  <si>
    <t>Name of your company</t>
  </si>
  <si>
    <t xml:space="preserve">  Start year</t>
  </si>
  <si>
    <t>Year production starts</t>
  </si>
  <si>
    <t xml:space="preserve">  Address</t>
  </si>
  <si>
    <t>123 Main St.</t>
  </si>
  <si>
    <t>Address where headquarters is</t>
  </si>
  <si>
    <t>Income taxes</t>
  </si>
  <si>
    <t xml:space="preserve">  Federal tax rate</t>
  </si>
  <si>
    <t xml:space="preserve">  State tax rate</t>
  </si>
  <si>
    <t>Total</t>
  </si>
  <si>
    <t>Sum of two values above</t>
  </si>
  <si>
    <t>Payroll taxes</t>
  </si>
  <si>
    <t>Per year</t>
  </si>
  <si>
    <t>Per quarter</t>
  </si>
  <si>
    <t xml:space="preserve">  Social security tax</t>
  </si>
  <si>
    <t xml:space="preserve">  Medicare tax </t>
  </si>
  <si>
    <t xml:space="preserve">  Federal unemployment</t>
  </si>
  <si>
    <t xml:space="preserve">  State unemployment</t>
  </si>
  <si>
    <t>Sum of four values above</t>
  </si>
  <si>
    <t>Revenue fees</t>
  </si>
  <si>
    <t xml:space="preserve">  Sales tax</t>
  </si>
  <si>
    <t>Tax on top of any sale</t>
  </si>
  <si>
    <t>DYNAMIC INPUTS</t>
  </si>
  <si>
    <t>"Dynamic" inputs may change year over year</t>
  </si>
  <si>
    <t>Inflation rate</t>
  </si>
  <si>
    <t>Rate of inflation year over year</t>
  </si>
  <si>
    <t>Credit card fee</t>
  </si>
  <si>
    <t>Credit card fee year over year</t>
  </si>
  <si>
    <t>Rent increase rate</t>
  </si>
  <si>
    <t>Rate of rent increase year over year</t>
  </si>
  <si>
    <t>Product name</t>
  </si>
  <si>
    <t>Transaction fees</t>
  </si>
  <si>
    <t>Marketplace fee (%)</t>
  </si>
  <si>
    <t>Fee for every sale if in a marketplace</t>
  </si>
  <si>
    <t>Commission (%)</t>
  </si>
  <si>
    <t>Percentage salesperson makes per sale</t>
  </si>
  <si>
    <t>Credit card transaction (%)</t>
  </si>
  <si>
    <t>Percentage of charges made on credit cards versus cash</t>
  </si>
  <si>
    <t>No nouns or pronouns, very direct</t>
  </si>
  <si>
    <t>AMORTIZATION SCHEDULE</t>
  </si>
  <si>
    <t>Q1</t>
  </si>
  <si>
    <t>Q2</t>
  </si>
  <si>
    <t>Q3</t>
  </si>
  <si>
    <t>Q4</t>
  </si>
  <si>
    <t xml:space="preserve">  New subscriptions</t>
  </si>
  <si>
    <t xml:space="preserve">  Lifetime-Value (LTV)</t>
  </si>
  <si>
    <t xml:space="preserve">  Lifetime-Quarters (LTQ)</t>
  </si>
  <si>
    <t>SUBSCRIPTION REVENUES</t>
  </si>
  <si>
    <t>Cohort 2022:Q1</t>
  </si>
  <si>
    <t>Cohort 2022:Q2</t>
  </si>
  <si>
    <t>-</t>
  </si>
  <si>
    <t>Cohort 2022:Q3</t>
  </si>
  <si>
    <t>Cohort 2022:Q4</t>
  </si>
  <si>
    <t>Cohort 2023:Q1</t>
  </si>
  <si>
    <t>Cohort 2023:Q2</t>
  </si>
  <si>
    <t>Cohort 2023:Q3</t>
  </si>
  <si>
    <t>Cohort 2023:Q4</t>
  </si>
  <si>
    <t>Cohort 2024:Q1</t>
  </si>
  <si>
    <t>Cohort 2024:Q2</t>
  </si>
  <si>
    <t>Cohort 2024:Q3</t>
  </si>
  <si>
    <t>Cohort 2024:Q4</t>
  </si>
  <si>
    <t>Cohort 2025:Q1</t>
  </si>
  <si>
    <t>Cohort 2025:Q2</t>
  </si>
  <si>
    <t>Cohort 2025:Q3</t>
  </si>
  <si>
    <t>Cohort 2025:Q4</t>
  </si>
  <si>
    <t>Cohort 2026:Q1</t>
  </si>
  <si>
    <t>Cohort 2026:Q2</t>
  </si>
  <si>
    <t>Cohort 2026:Q3</t>
  </si>
  <si>
    <t>Cohort 2026:Q4</t>
  </si>
  <si>
    <t>Cohort 2027:Q1</t>
  </si>
  <si>
    <t>Cohort 2027:Q2</t>
  </si>
  <si>
    <t>Cohort 2027:Q3</t>
  </si>
  <si>
    <t>Cohort 2027:Q4</t>
  </si>
  <si>
    <t>Cohort 2028:Q1</t>
  </si>
  <si>
    <t>Cohort 2028:Q2</t>
  </si>
  <si>
    <t>Cohort 2028:Q3</t>
  </si>
  <si>
    <t>Cohort 2028:Q4</t>
  </si>
  <si>
    <t>Cohort 2029:Q1</t>
  </si>
  <si>
    <t>Cohort 2029:Q2</t>
  </si>
  <si>
    <t>Cohort 2029:Q3</t>
  </si>
  <si>
    <t>Cohort 2029:Q4</t>
  </si>
  <si>
    <t>Cohort 2030:Q1</t>
  </si>
  <si>
    <t>Cohort 2030:Q2</t>
  </si>
  <si>
    <t>Cohort 2030:Q3</t>
  </si>
  <si>
    <t>Cohort 2030:Q4</t>
  </si>
  <si>
    <t>Cohort 2031:Q1</t>
  </si>
  <si>
    <t>Cohort 2031:Q2</t>
  </si>
  <si>
    <t>Cohort 2031:Q3</t>
  </si>
  <si>
    <t>Cohort 2031:Q4</t>
  </si>
  <si>
    <t>SUBSCRIPTION METRICS</t>
  </si>
  <si>
    <t xml:space="preserve">  Active subscriptions </t>
  </si>
  <si>
    <t xml:space="preserve">  Total revenues</t>
  </si>
  <si>
    <t>Inflation</t>
  </si>
  <si>
    <t>UNIT EXPENSES</t>
  </si>
  <si>
    <t>Marketing</t>
  </si>
  <si>
    <t>($/"new subscriber")</t>
  </si>
  <si>
    <t xml:space="preserve">  Social media </t>
  </si>
  <si>
    <t>Increases with inflation since it is an external cost</t>
  </si>
  <si>
    <t xml:space="preserve">  Email ads</t>
  </si>
  <si>
    <t xml:space="preserve">  SEO</t>
  </si>
  <si>
    <t xml:space="preserve">Total </t>
  </si>
  <si>
    <t>Operations</t>
  </si>
  <si>
    <t>($/"active subscriber")</t>
  </si>
  <si>
    <t xml:space="preserve">  Customer support</t>
  </si>
  <si>
    <t xml:space="preserve">  Training / seminars</t>
  </si>
  <si>
    <t xml:space="preserve">  Servers &amp; hosting</t>
  </si>
  <si>
    <t>Fees</t>
  </si>
  <si>
    <t xml:space="preserve">  Marketplace fee </t>
  </si>
  <si>
    <t xml:space="preserve">  Sales commission </t>
  </si>
  <si>
    <t xml:space="preserve">  Credit card fee </t>
  </si>
  <si>
    <t>SUMMARY</t>
  </si>
  <si>
    <t>TOTAL EXPENSES</t>
  </si>
  <si>
    <t>($/"new subscribers")</t>
  </si>
  <si>
    <t>($/"active subscribers")</t>
  </si>
  <si>
    <t>OPERATING INCOME</t>
  </si>
  <si>
    <t>AMORTIZABLE?</t>
  </si>
  <si>
    <t>OTHER</t>
  </si>
  <si>
    <t>CAPEX</t>
  </si>
  <si>
    <t>($/year)</t>
  </si>
  <si>
    <t xml:space="preserve">  Initial licenses and copyright</t>
  </si>
  <si>
    <t xml:space="preserve">  Initial branding / messaging</t>
  </si>
  <si>
    <t xml:space="preserve">  Software infrastructure</t>
  </si>
  <si>
    <t xml:space="preserve">  Initial legal expenses and structure</t>
  </si>
  <si>
    <t xml:space="preserve">  Capex other...</t>
  </si>
  <si>
    <t>YEARLY</t>
  </si>
  <si>
    <t>FINANCIAL METRICS</t>
  </si>
  <si>
    <t xml:space="preserve">  Total gross revenue </t>
  </si>
  <si>
    <t>Total revenue within the given year</t>
  </si>
  <si>
    <t xml:space="preserve">  Total product expenses </t>
  </si>
  <si>
    <t>Total expenses within the given year</t>
  </si>
  <si>
    <t xml:space="preserve">  Operating income</t>
  </si>
  <si>
    <t xml:space="preserve">The net money earned </t>
  </si>
  <si>
    <t>Processing fees</t>
  </si>
  <si>
    <t>Inventory fee (%)</t>
  </si>
  <si>
    <t>Costs related to product storage as a percentage of product price</t>
  </si>
  <si>
    <t>Sales commission (%)</t>
  </si>
  <si>
    <t>Resale price (%)</t>
  </si>
  <si>
    <t>Refurbished price as a percentage of new</t>
  </si>
  <si>
    <t>Cost to process return ($)</t>
  </si>
  <si>
    <t>Operational cost to process a single return</t>
  </si>
  <si>
    <t>GROSS REVENUE</t>
  </si>
  <si>
    <t xml:space="preserve">  Product price </t>
  </si>
  <si>
    <t xml:space="preserve">  Products sold</t>
  </si>
  <si>
    <t>Cost of Goods Sold (COGS)</t>
  </si>
  <si>
    <t>($/unit)</t>
  </si>
  <si>
    <t xml:space="preserve">  Part A</t>
  </si>
  <si>
    <t xml:space="preserve">  Part B</t>
  </si>
  <si>
    <t xml:space="preserve">  Part C</t>
  </si>
  <si>
    <t xml:space="preserve">Operations </t>
  </si>
  <si>
    <t xml:space="preserve">  Processing</t>
  </si>
  <si>
    <t xml:space="preserve">  Packaging</t>
  </si>
  <si>
    <t xml:space="preserve">  Shipping</t>
  </si>
  <si>
    <t xml:space="preserve">Marketing </t>
  </si>
  <si>
    <t xml:space="preserve">  Social media</t>
  </si>
  <si>
    <t xml:space="preserve">  Email</t>
  </si>
  <si>
    <t xml:space="preserve">  Inventory fee </t>
  </si>
  <si>
    <t xml:space="preserve">  Marketplace fees</t>
  </si>
  <si>
    <t xml:space="preserve">  Sales commission</t>
  </si>
  <si>
    <t xml:space="preserve">  Inventory fees</t>
  </si>
  <si>
    <t xml:space="preserve">  Credit card fees</t>
  </si>
  <si>
    <t>RETURNS</t>
  </si>
  <si>
    <t xml:space="preserve">  Return rate</t>
  </si>
  <si>
    <t xml:space="preserve">  Processing costs</t>
  </si>
  <si>
    <t xml:space="preserve">  Revenue losses</t>
  </si>
  <si>
    <t>Total losses</t>
  </si>
  <si>
    <t xml:space="preserve">  Equipment</t>
  </si>
  <si>
    <t xml:space="preserve">  Furniture</t>
  </si>
  <si>
    <t xml:space="preserve">  Product molds</t>
  </si>
  <si>
    <t xml:space="preserve">  Building retrofits</t>
  </si>
  <si>
    <t xml:space="preserve">  Machines</t>
  </si>
  <si>
    <t xml:space="preserve">  Gross revenue </t>
  </si>
  <si>
    <t>The total revenue from all four quarters in that year.</t>
  </si>
  <si>
    <t xml:space="preserve">  Product expenses </t>
  </si>
  <si>
    <t>The total expenses from all four quarters in that year.</t>
  </si>
  <si>
    <t>The total operating income year over year.</t>
  </si>
  <si>
    <t>UNIT EXPENSES SUMMARY</t>
  </si>
  <si>
    <t>EXPENSES</t>
  </si>
  <si>
    <t>EMPLOYEE EXPENSES</t>
  </si>
  <si>
    <t>HEADCOUNT</t>
  </si>
  <si>
    <t>By role</t>
  </si>
  <si>
    <t xml:space="preserve">  Role A</t>
  </si>
  <si>
    <t xml:space="preserve">  Role B</t>
  </si>
  <si>
    <t xml:space="preserve">  Role C</t>
  </si>
  <si>
    <t xml:space="preserve">  Role D</t>
  </si>
  <si>
    <t xml:space="preserve">  Role E</t>
  </si>
  <si>
    <t>PER-HEAD, PER-ROLE EXPENSES</t>
  </si>
  <si>
    <t xml:space="preserve">Salary </t>
  </si>
  <si>
    <t>($/quarter)</t>
  </si>
  <si>
    <t xml:space="preserve">Bonuses </t>
  </si>
  <si>
    <t xml:space="preserve">Payroll taxes </t>
  </si>
  <si>
    <t>Equipment</t>
  </si>
  <si>
    <t>TOTAL</t>
  </si>
  <si>
    <t>... entire team</t>
  </si>
  <si>
    <t>PER-HEAD EXPENSES</t>
  </si>
  <si>
    <t>Amenities</t>
  </si>
  <si>
    <t>($/"work day")</t>
  </si>
  <si>
    <t xml:space="preserve">  Food</t>
  </si>
  <si>
    <t xml:space="preserve">  Drinks</t>
  </si>
  <si>
    <t xml:space="preserve">  Health supplies</t>
  </si>
  <si>
    <t>($/month)</t>
  </si>
  <si>
    <t xml:space="preserve">   Healthcare</t>
  </si>
  <si>
    <t xml:space="preserve">   Parking</t>
  </si>
  <si>
    <t xml:space="preserve">   Gym</t>
  </si>
  <si>
    <t xml:space="preserve">  ... entire team</t>
  </si>
  <si>
    <t>TOTAL EXPLOYEE EXPENSES</t>
  </si>
  <si>
    <t>COMPANY OVERHEAD</t>
  </si>
  <si>
    <t xml:space="preserve">COMPANY AMENITIES </t>
  </si>
  <si>
    <t xml:space="preserve">  Events</t>
  </si>
  <si>
    <t xml:space="preserve">  Baristas</t>
  </si>
  <si>
    <t xml:space="preserve">  Transportation</t>
  </si>
  <si>
    <t>Rent increase</t>
  </si>
  <si>
    <t>OFFICE EXPENSES</t>
  </si>
  <si>
    <t xml:space="preserve">Rent </t>
  </si>
  <si>
    <t xml:space="preserve">  Office A</t>
  </si>
  <si>
    <t xml:space="preserve">  Office B</t>
  </si>
  <si>
    <t xml:space="preserve">  Office C</t>
  </si>
  <si>
    <t>Utilities</t>
  </si>
  <si>
    <t>EXTERNAL EXPENSES</t>
  </si>
  <si>
    <t xml:space="preserve">  PR</t>
  </si>
  <si>
    <t xml:space="preserve">  Donations</t>
  </si>
  <si>
    <t xml:space="preserve">  Accounting</t>
  </si>
  <si>
    <t xml:space="preserve">  Legal fees</t>
  </si>
  <si>
    <t xml:space="preserve">  Misc. ads</t>
  </si>
  <si>
    <t>TOTAL COMPANY OVERHEAD</t>
  </si>
  <si>
    <t xml:space="preserve">Capital expenditure one and its price per year. </t>
  </si>
  <si>
    <t xml:space="preserve">  Company cars</t>
  </si>
  <si>
    <t xml:space="preserve">  Any other capex...</t>
  </si>
  <si>
    <t>Total capital expenditures. Calculation in years because these CAPEX charges do not happen often.</t>
  </si>
  <si>
    <t>SUBSCRIPTIONS</t>
  </si>
  <si>
    <t>NEW SUBSCRIPTIONS</t>
  </si>
  <si>
    <t>ACTIVE SUBSCRIPTIONS</t>
  </si>
  <si>
    <t>REVENUES</t>
  </si>
  <si>
    <t>PRODUCTS</t>
  </si>
  <si>
    <t>PRODUCTS SOLD</t>
  </si>
  <si>
    <t>FINAL ANALYSIS</t>
  </si>
  <si>
    <t>COMPANY-WIDE</t>
  </si>
  <si>
    <t xml:space="preserve">  Employee expenses</t>
  </si>
  <si>
    <t xml:space="preserve">  Company amenities</t>
  </si>
  <si>
    <t xml:space="preserve">  Office expenses</t>
  </si>
  <si>
    <t xml:space="preserve">  External expenses</t>
  </si>
  <si>
    <t>PRODUCT &amp; SUBSCRIPTIONS</t>
  </si>
  <si>
    <t xml:space="preserve">    ... of all subscriptions</t>
  </si>
  <si>
    <t xml:space="preserve">    ... of all products</t>
  </si>
  <si>
    <t xml:space="preserve">  Total</t>
  </si>
  <si>
    <t>NET INCOME</t>
  </si>
  <si>
    <t xml:space="preserve">  Capex</t>
  </si>
  <si>
    <t xml:space="preserve">    ... combined</t>
  </si>
  <si>
    <t xml:space="preserve">  CAPEX contribution</t>
  </si>
  <si>
    <t xml:space="preserve">    Net income rate contribution to CAPEX</t>
  </si>
  <si>
    <t xml:space="preserve">    Net income contribution to CAPEX</t>
  </si>
  <si>
    <t xml:space="preserve">    Remaining CAPEX</t>
  </si>
  <si>
    <t xml:space="preserve">  Profit</t>
  </si>
  <si>
    <t xml:space="preserve">    ... before taxes</t>
  </si>
  <si>
    <t xml:space="preserve">    ... taxes</t>
  </si>
  <si>
    <t xml:space="preserve">    ... after taxes</t>
  </si>
  <si>
    <t>Compounded inflation + 1</t>
  </si>
  <si>
    <t>METRICS</t>
  </si>
  <si>
    <t xml:space="preserve">  Cumulative investment return</t>
  </si>
  <si>
    <t>Notice this is "cummulative"</t>
  </si>
  <si>
    <t xml:space="preserve">    ... not present</t>
  </si>
  <si>
    <t>Red is when capital has not been recouped, green is after investment capital has been recouped</t>
  </si>
  <si>
    <t xml:space="preserve">    ... present value</t>
  </si>
  <si>
    <t xml:space="preserve">  IRR Cash-flow</t>
  </si>
  <si>
    <t xml:space="preserve">    ... not present </t>
  </si>
  <si>
    <t xml:space="preserve">  IRR</t>
  </si>
  <si>
    <t>Chair</t>
  </si>
  <si>
    <t>GROSS PRODUCT REVENUE</t>
  </si>
  <si>
    <t>Product price ($)</t>
  </si>
  <si>
    <t>Units sold per year</t>
  </si>
  <si>
    <t>Gross revenue ($)</t>
  </si>
  <si>
    <t xml:space="preserve">UNIT PRODUCT EXPENSE </t>
  </si>
  <si>
    <t>Part A</t>
  </si>
  <si>
    <t>Part B</t>
  </si>
  <si>
    <t>Part C</t>
  </si>
  <si>
    <t>Total - COGS ($/unit)</t>
  </si>
  <si>
    <t>Processing</t>
  </si>
  <si>
    <t>Packaging</t>
  </si>
  <si>
    <t>Shipping</t>
  </si>
  <si>
    <t>Total - Operations ($/unit)</t>
  </si>
  <si>
    <t>Social media</t>
  </si>
  <si>
    <t>Email</t>
  </si>
  <si>
    <t>SEO</t>
  </si>
  <si>
    <t>Total - Marketing ($/unit)</t>
  </si>
  <si>
    <t>COGS ($/unit)</t>
  </si>
  <si>
    <t>Operations ($/unit)</t>
  </si>
  <si>
    <t>Marketing ($/unit)</t>
  </si>
  <si>
    <t>Total - cost per unit ($/unit)</t>
  </si>
  <si>
    <t>Marketplace fee ($/unit)</t>
  </si>
  <si>
    <t>Sales commission ($/unit)</t>
  </si>
  <si>
    <t>Inventory fee ($/unit)</t>
  </si>
  <si>
    <t>Credit card fee ($/unit)</t>
  </si>
  <si>
    <t>Total - fees per unit ($/unit)</t>
  </si>
  <si>
    <t>TOTAL PRODUCT EXPENSE</t>
  </si>
  <si>
    <t>COGS ($)</t>
  </si>
  <si>
    <t>Operations ($)</t>
  </si>
  <si>
    <t>Marketing ($)</t>
  </si>
  <si>
    <t>Total cost ($)</t>
  </si>
  <si>
    <t>Marketplace fees ($)</t>
  </si>
  <si>
    <t>Sales commission ($)</t>
  </si>
  <si>
    <t>Inventory fees ($)</t>
  </si>
  <si>
    <t>Credit card fees ($)</t>
  </si>
  <si>
    <t>Total fees ($)</t>
  </si>
  <si>
    <t>PRODUCT RETURNS</t>
  </si>
  <si>
    <t>Return rate (%)</t>
  </si>
  <si>
    <t>Processing costs ($)</t>
  </si>
  <si>
    <t>Revenue losses ($)</t>
  </si>
  <si>
    <t>Total losses ($)</t>
  </si>
  <si>
    <t>NET REVENUE</t>
  </si>
  <si>
    <t>Net revenue ($)</t>
  </si>
  <si>
    <t>CHARTS</t>
  </si>
  <si>
    <t xml:space="preserve">  Net income</t>
  </si>
  <si>
    <t>Profit</t>
  </si>
  <si>
    <t>Capex</t>
  </si>
  <si>
    <t>CAPEX analysis</t>
  </si>
  <si>
    <t>Product returns</t>
  </si>
  <si>
    <t>Operating income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</si>
</sst>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.00"/>
    <numFmt numFmtId="165" formatCode="0.0%"/>
    <numFmt numFmtId="166" formatCode="&quot;$&quot;#,##0"/>
    <numFmt numFmtId="167" formatCode="h&quot;:&quot;mm&quot; &quot;AM/PM"/>
  </numFmts>
  <fonts count="32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001DFF"/>
      <name val="Arial"/>
      <family val="2"/>
    </font>
    <font>
      <sz val="10"/>
      <color rgb="FF071924"/>
      <name val="Arial"/>
      <family val="2"/>
    </font>
    <font>
      <sz val="10"/>
      <color rgb="FFFF0000"/>
      <name val="Arial"/>
      <family val="2"/>
    </font>
    <font>
      <sz val="10"/>
      <color theme="1"/>
      <name val="Georgia"/>
      <family val="1"/>
    </font>
    <font>
      <b/>
      <sz val="20"/>
      <color rgb="FFFFFFFF"/>
      <name val="Arial"/>
      <family val="2"/>
    </font>
    <font>
      <b/>
      <sz val="10"/>
      <color theme="1"/>
      <name val="Arial"/>
      <family val="2"/>
    </font>
    <font>
      <sz val="16"/>
      <color rgb="FFFFFFFF"/>
      <name val="Arial"/>
      <family val="2"/>
    </font>
    <font>
      <b/>
      <sz val="12"/>
      <color theme="1"/>
      <name val="Arial"/>
      <family val="2"/>
    </font>
    <font>
      <sz val="10"/>
      <color rgb="FF0000FF"/>
      <name val="Arial"/>
      <family val="2"/>
    </font>
    <font>
      <i/>
      <sz val="10"/>
      <color theme="1"/>
      <name val="Arial"/>
      <family val="2"/>
    </font>
    <font>
      <sz val="11"/>
      <color rgb="FF2B273C"/>
      <name val="Open Sans"/>
    </font>
    <font>
      <b/>
      <sz val="10"/>
      <color rgb="FF0000FF"/>
      <name val="Arial"/>
      <family val="2"/>
    </font>
    <font>
      <b/>
      <sz val="20"/>
      <color theme="0"/>
      <name val="Arial"/>
      <family val="2"/>
    </font>
    <font>
      <b/>
      <sz val="10"/>
      <color rgb="FFFFFFFF"/>
      <name val="Arial"/>
      <family val="2"/>
    </font>
    <font>
      <sz val="10"/>
      <color rgb="FFCCCCCC"/>
      <name val="Arial"/>
      <family val="2"/>
    </font>
    <font>
      <b/>
      <sz val="10"/>
      <color rgb="FF000000"/>
      <name val="Arial"/>
      <family val="2"/>
    </font>
    <font>
      <sz val="10"/>
      <color rgb="FF1155CC"/>
      <name val="Arial"/>
      <family val="2"/>
    </font>
    <font>
      <b/>
      <sz val="18"/>
      <color rgb="FF000000"/>
      <name val="Arial"/>
      <family val="2"/>
    </font>
    <font>
      <b/>
      <sz val="10"/>
      <color rgb="FFFF0000"/>
      <name val="Arial"/>
      <family val="2"/>
    </font>
    <font>
      <sz val="10"/>
      <color rgb="FF999999"/>
      <name val="Arial"/>
      <family val="2"/>
    </font>
    <font>
      <sz val="10"/>
      <color rgb="FF000000"/>
      <name val="Inconsolata"/>
    </font>
    <font>
      <b/>
      <i/>
      <sz val="10"/>
      <color theme="1"/>
      <name val="Open Sans"/>
    </font>
    <font>
      <sz val="10"/>
      <color rgb="FF000000"/>
      <name val="Open Sans"/>
    </font>
    <font>
      <sz val="10"/>
      <color rgb="FF0000FF"/>
      <name val="Open Sans"/>
    </font>
    <font>
      <sz val="10"/>
      <color theme="1"/>
      <name val="Open Sans"/>
    </font>
    <font>
      <b/>
      <sz val="10"/>
      <color rgb="FF000000"/>
      <name val="Open Sans"/>
    </font>
    <font>
      <b/>
      <sz val="10"/>
      <color theme="1"/>
      <name val="Open Sans"/>
    </font>
    <font>
      <sz val="10"/>
      <color rgb="FF000000"/>
      <name val="Arial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A5A5A5"/>
        <bgColor rgb="FFA5A5A5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071924"/>
        <bgColor rgb="FF071924"/>
      </patternFill>
    </fill>
    <fill>
      <patternFill patternType="solid">
        <fgColor rgb="FFF3F3F3"/>
        <bgColor rgb="FFF3F3F3"/>
      </patternFill>
    </fill>
    <fill>
      <patternFill patternType="solid">
        <fgColor rgb="FFD9D9D9"/>
        <bgColor rgb="FFD9D9D9"/>
      </patternFill>
    </fill>
    <fill>
      <patternFill patternType="solid">
        <fgColor theme="1"/>
        <bgColor theme="1"/>
      </patternFill>
    </fill>
    <fill>
      <patternFill patternType="solid">
        <fgColor rgb="FFCCCCCC"/>
        <bgColor rgb="FFCCCCCC"/>
      </patternFill>
    </fill>
  </fills>
  <borders count="1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</borders>
  <cellStyleXfs count="1">
    <xf numFmtId="0" fontId="0" fillId="0" borderId="0"/>
  </cellStyleXfs>
  <cellXfs count="199">
    <xf numFmtId="0" fontId="0" fillId="0" borderId="0" xfId="0"/>
    <xf numFmtId="0" fontId="1" fillId="0" borderId="0" xfId="0" applyFont="1"/>
    <xf numFmtId="0" fontId="1" fillId="0" borderId="0" xfId="0" applyFont="1" applyAlignment="1">
      <alignment vertical="center"/>
    </xf>
    <xf numFmtId="0" fontId="1" fillId="4" borderId="1" xfId="0" applyFont="1" applyFill="1" applyBorder="1" applyAlignment="1">
      <alignment vertical="center"/>
    </xf>
    <xf numFmtId="0" fontId="7" fillId="3" borderId="1" xfId="0" applyFont="1" applyFill="1" applyBorder="1" applyAlignment="1">
      <alignment vertical="center"/>
    </xf>
    <xf numFmtId="4" fontId="7" fillId="0" borderId="0" xfId="0" applyNumberFormat="1" applyFont="1" applyAlignment="1">
      <alignment vertical="center"/>
    </xf>
    <xf numFmtId="4" fontId="8" fillId="5" borderId="1" xfId="0" applyNumberFormat="1" applyFont="1" applyFill="1" applyBorder="1" applyAlignment="1">
      <alignment vertical="center"/>
    </xf>
    <xf numFmtId="4" fontId="7" fillId="5" borderId="1" xfId="0" applyNumberFormat="1" applyFont="1" applyFill="1" applyBorder="1" applyAlignment="1">
      <alignment vertical="center"/>
    </xf>
    <xf numFmtId="0" fontId="9" fillId="6" borderId="1" xfId="0" applyFont="1" applyFill="1" applyBorder="1" applyAlignment="1">
      <alignment vertical="center"/>
    </xf>
    <xf numFmtId="4" fontId="10" fillId="2" borderId="1" xfId="0" applyNumberFormat="1" applyFont="1" applyFill="1" applyBorder="1" applyAlignment="1">
      <alignment vertical="center"/>
    </xf>
    <xf numFmtId="4" fontId="7" fillId="2" borderId="1" xfId="0" applyNumberFormat="1" applyFont="1" applyFill="1" applyBorder="1" applyAlignment="1">
      <alignment vertical="center"/>
    </xf>
    <xf numFmtId="4" fontId="1" fillId="0" borderId="0" xfId="0" applyNumberFormat="1" applyFont="1" applyAlignment="1">
      <alignment vertical="center"/>
    </xf>
    <xf numFmtId="0" fontId="1" fillId="0" borderId="0" xfId="0" applyFont="1" applyAlignment="1">
      <alignment horizontal="center" vertical="center"/>
    </xf>
    <xf numFmtId="0" fontId="9" fillId="6" borderId="1" xfId="0" applyFont="1" applyFill="1" applyBorder="1" applyAlignment="1">
      <alignment horizontal="left" vertical="center"/>
    </xf>
    <xf numFmtId="0" fontId="11" fillId="4" borderId="6" xfId="0" applyFont="1" applyFill="1" applyBorder="1" applyAlignment="1">
      <alignment vertical="center"/>
    </xf>
    <xf numFmtId="0" fontId="1" fillId="0" borderId="7" xfId="0" applyFont="1" applyBorder="1" applyAlignment="1">
      <alignment vertical="center"/>
    </xf>
    <xf numFmtId="1" fontId="9" fillId="7" borderId="1" xfId="0" applyNumberFormat="1" applyFont="1" applyFill="1" applyBorder="1" applyAlignment="1">
      <alignment horizontal="center" vertical="center"/>
    </xf>
    <xf numFmtId="0" fontId="9" fillId="0" borderId="10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9" fillId="0" borderId="10" xfId="0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" fillId="6" borderId="1" xfId="0" applyFont="1" applyFill="1" applyBorder="1" applyAlignment="1">
      <alignment vertical="center"/>
    </xf>
    <xf numFmtId="1" fontId="12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6" borderId="1" xfId="0" applyFont="1" applyFill="1" applyBorder="1" applyAlignment="1">
      <alignment horizontal="left" vertical="center"/>
    </xf>
    <xf numFmtId="0" fontId="3" fillId="0" borderId="0" xfId="0" applyFont="1" applyAlignment="1">
      <alignment horizontal="left"/>
    </xf>
    <xf numFmtId="49" fontId="1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164" fontId="1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165" fontId="4" fillId="0" borderId="0" xfId="0" applyNumberFormat="1" applyFont="1" applyAlignment="1">
      <alignment horizontal="center" vertical="center"/>
    </xf>
    <xf numFmtId="0" fontId="1" fillId="6" borderId="1" xfId="0" applyFont="1" applyFill="1" applyBorder="1"/>
    <xf numFmtId="49" fontId="9" fillId="0" borderId="0" xfId="0" applyNumberFormat="1" applyFont="1" applyAlignment="1">
      <alignment vertical="center"/>
    </xf>
    <xf numFmtId="165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vertical="center"/>
    </xf>
    <xf numFmtId="1" fontId="9" fillId="0" borderId="11" xfId="0" applyNumberFormat="1" applyFont="1" applyBorder="1" applyAlignment="1">
      <alignment horizontal="center" vertical="center"/>
    </xf>
    <xf numFmtId="1" fontId="9" fillId="6" borderId="12" xfId="0" applyNumberFormat="1" applyFont="1" applyFill="1" applyBorder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0" fontId="13" fillId="0" borderId="0" xfId="0" applyFont="1" applyAlignment="1">
      <alignment vertical="center"/>
    </xf>
    <xf numFmtId="9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0" fontId="14" fillId="3" borderId="1" xfId="0" applyFont="1" applyFill="1" applyBorder="1" applyAlignment="1">
      <alignment horizontal="left" vertical="center"/>
    </xf>
    <xf numFmtId="166" fontId="1" fillId="0" borderId="0" xfId="0" applyNumberFormat="1" applyFont="1" applyAlignment="1">
      <alignment vertical="center"/>
    </xf>
    <xf numFmtId="164" fontId="12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 vertical="center"/>
    </xf>
    <xf numFmtId="0" fontId="16" fillId="8" borderId="1" xfId="0" applyFont="1" applyFill="1" applyBorder="1"/>
    <xf numFmtId="4" fontId="1" fillId="5" borderId="1" xfId="0" applyNumberFormat="1" applyFont="1" applyFill="1" applyBorder="1" applyAlignment="1">
      <alignment vertical="center"/>
    </xf>
    <xf numFmtId="1" fontId="9" fillId="6" borderId="1" xfId="0" applyNumberFormat="1" applyFont="1" applyFill="1" applyBorder="1" applyAlignment="1">
      <alignment horizontal="center" vertical="center"/>
    </xf>
    <xf numFmtId="4" fontId="1" fillId="2" borderId="1" xfId="0" applyNumberFormat="1" applyFont="1" applyFill="1" applyBorder="1" applyAlignment="1">
      <alignment vertical="center"/>
    </xf>
    <xf numFmtId="0" fontId="17" fillId="0" borderId="0" xfId="0" applyFont="1" applyAlignment="1">
      <alignment horizontal="left" vertical="center"/>
    </xf>
    <xf numFmtId="164" fontId="1" fillId="0" borderId="0" xfId="0" applyNumberFormat="1" applyFont="1" applyAlignment="1">
      <alignment horizontal="left" vertical="center"/>
    </xf>
    <xf numFmtId="4" fontId="9" fillId="0" borderId="0" xfId="0" applyNumberFormat="1" applyFont="1" applyAlignment="1">
      <alignment horizontal="left" vertical="center"/>
    </xf>
    <xf numFmtId="4" fontId="1" fillId="0" borderId="0" xfId="0" applyNumberFormat="1" applyFont="1" applyAlignment="1">
      <alignment horizontal="left" vertical="center"/>
    </xf>
    <xf numFmtId="4" fontId="1" fillId="0" borderId="0" xfId="0" applyNumberFormat="1" applyFont="1" applyAlignment="1">
      <alignment horizontal="center" vertical="center"/>
    </xf>
    <xf numFmtId="0" fontId="9" fillId="0" borderId="7" xfId="0" applyFont="1" applyBorder="1" applyAlignment="1">
      <alignment horizontal="left" vertical="center"/>
    </xf>
    <xf numFmtId="0" fontId="9" fillId="0" borderId="7" xfId="0" applyFont="1" applyBorder="1" applyAlignment="1">
      <alignment vertical="center"/>
    </xf>
    <xf numFmtId="49" fontId="12" fillId="0" borderId="0" xfId="0" applyNumberFormat="1" applyFont="1" applyAlignment="1">
      <alignment horizontal="left" vertical="center"/>
    </xf>
    <xf numFmtId="4" fontId="9" fillId="0" borderId="13" xfId="0" applyNumberFormat="1" applyFont="1" applyBorder="1" applyAlignment="1">
      <alignment vertical="center"/>
    </xf>
    <xf numFmtId="0" fontId="1" fillId="0" borderId="13" xfId="0" applyFont="1" applyBorder="1" applyAlignment="1">
      <alignment vertical="center"/>
    </xf>
    <xf numFmtId="9" fontId="4" fillId="0" borderId="13" xfId="0" applyNumberFormat="1" applyFont="1" applyBorder="1" applyAlignment="1">
      <alignment horizontal="center" vertical="center"/>
    </xf>
    <xf numFmtId="4" fontId="9" fillId="0" borderId="0" xfId="0" applyNumberFormat="1" applyFont="1" applyAlignment="1">
      <alignment vertical="center"/>
    </xf>
    <xf numFmtId="9" fontId="4" fillId="0" borderId="0" xfId="0" applyNumberFormat="1" applyFont="1" applyAlignment="1">
      <alignment horizontal="center" vertical="center"/>
    </xf>
    <xf numFmtId="1" fontId="1" fillId="6" borderId="1" xfId="0" applyNumberFormat="1" applyFont="1" applyFill="1" applyBorder="1" applyAlignment="1">
      <alignment horizontal="left" vertical="center"/>
    </xf>
    <xf numFmtId="49" fontId="18" fillId="0" borderId="0" xfId="0" applyNumberFormat="1" applyFont="1" applyAlignment="1">
      <alignment horizontal="left" vertical="center"/>
    </xf>
    <xf numFmtId="1" fontId="9" fillId="9" borderId="1" xfId="0" applyNumberFormat="1" applyFont="1" applyFill="1" applyBorder="1" applyAlignment="1">
      <alignment horizontal="center" vertical="center"/>
    </xf>
    <xf numFmtId="1" fontId="9" fillId="6" borderId="6" xfId="0" applyNumberFormat="1" applyFont="1" applyFill="1" applyBorder="1" applyAlignment="1">
      <alignment horizontal="left" vertical="center"/>
    </xf>
    <xf numFmtId="3" fontId="4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49" fontId="9" fillId="0" borderId="0" xfId="0" applyNumberFormat="1" applyFont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165" fontId="18" fillId="0" borderId="0" xfId="0" applyNumberFormat="1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left" vertical="center"/>
    </xf>
    <xf numFmtId="164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/>
    </xf>
    <xf numFmtId="0" fontId="19" fillId="3" borderId="1" xfId="0" applyFont="1" applyFill="1" applyBorder="1" applyAlignment="1">
      <alignment vertical="center"/>
    </xf>
    <xf numFmtId="1" fontId="20" fillId="3" borderId="1" xfId="0" applyNumberFormat="1" applyFont="1" applyFill="1" applyBorder="1" applyAlignment="1">
      <alignment vertical="center"/>
    </xf>
    <xf numFmtId="0" fontId="21" fillId="3" borderId="1" xfId="0" applyFont="1" applyFill="1" applyBorder="1" applyAlignment="1">
      <alignment vertical="center"/>
    </xf>
    <xf numFmtId="164" fontId="9" fillId="0" borderId="0" xfId="0" applyNumberFormat="1" applyFont="1" applyAlignment="1">
      <alignment horizontal="left" vertical="center"/>
    </xf>
    <xf numFmtId="164" fontId="4" fillId="0" borderId="0" xfId="0" applyNumberFormat="1" applyFont="1" applyAlignment="1">
      <alignment horizontal="center" vertical="center"/>
    </xf>
    <xf numFmtId="0" fontId="9" fillId="6" borderId="6" xfId="0" applyFont="1" applyFill="1" applyBorder="1" applyAlignment="1">
      <alignment vertical="center"/>
    </xf>
    <xf numFmtId="0" fontId="17" fillId="0" borderId="0" xfId="0" applyFont="1" applyAlignment="1">
      <alignment horizontal="center" vertical="center"/>
    </xf>
    <xf numFmtId="164" fontId="17" fillId="0" borderId="0" xfId="0" applyNumberFormat="1" applyFont="1" applyAlignment="1">
      <alignment horizontal="left" vertical="center"/>
    </xf>
    <xf numFmtId="1" fontId="22" fillId="0" borderId="0" xfId="0" applyNumberFormat="1" applyFont="1" applyAlignment="1">
      <alignment horizontal="center" vertical="center"/>
    </xf>
    <xf numFmtId="4" fontId="1" fillId="0" borderId="7" xfId="0" applyNumberFormat="1" applyFont="1" applyBorder="1" applyAlignment="1">
      <alignment horizontal="center" vertical="center"/>
    </xf>
    <xf numFmtId="4" fontId="9" fillId="0" borderId="0" xfId="0" applyNumberFormat="1" applyFont="1" applyAlignment="1">
      <alignment horizontal="center" vertical="center"/>
    </xf>
    <xf numFmtId="49" fontId="9" fillId="0" borderId="0" xfId="0" applyNumberFormat="1" applyFont="1"/>
    <xf numFmtId="4" fontId="1" fillId="7" borderId="1" xfId="0" applyNumberFormat="1" applyFont="1" applyFill="1" applyBorder="1" applyAlignment="1">
      <alignment vertical="center"/>
    </xf>
    <xf numFmtId="49" fontId="1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vertical="center"/>
    </xf>
    <xf numFmtId="1" fontId="6" fillId="0" borderId="0" xfId="0" applyNumberFormat="1" applyFont="1" applyAlignment="1">
      <alignment vertical="center"/>
    </xf>
    <xf numFmtId="0" fontId="9" fillId="0" borderId="0" xfId="0" applyFont="1"/>
    <xf numFmtId="1" fontId="1" fillId="0" borderId="0" xfId="0" applyNumberFormat="1" applyFont="1"/>
    <xf numFmtId="4" fontId="9" fillId="7" borderId="1" xfId="0" applyNumberFormat="1" applyFont="1" applyFill="1" applyBorder="1" applyAlignment="1">
      <alignment vertical="center"/>
    </xf>
    <xf numFmtId="4" fontId="7" fillId="0" borderId="0" xfId="0" applyNumberFormat="1" applyFont="1"/>
    <xf numFmtId="1" fontId="7" fillId="5" borderId="1" xfId="0" applyNumberFormat="1" applyFont="1" applyFill="1" applyBorder="1" applyAlignment="1">
      <alignment vertical="center"/>
    </xf>
    <xf numFmtId="1" fontId="7" fillId="5" borderId="1" xfId="0" applyNumberFormat="1" applyFont="1" applyFill="1" applyBorder="1"/>
    <xf numFmtId="4" fontId="7" fillId="5" borderId="1" xfId="0" applyNumberFormat="1" applyFont="1" applyFill="1" applyBorder="1"/>
    <xf numFmtId="1" fontId="7" fillId="2" borderId="1" xfId="0" applyNumberFormat="1" applyFont="1" applyFill="1" applyBorder="1"/>
    <xf numFmtId="4" fontId="7" fillId="2" borderId="1" xfId="0" applyNumberFormat="1" applyFont="1" applyFill="1" applyBorder="1"/>
    <xf numFmtId="0" fontId="3" fillId="0" borderId="0" xfId="0" applyFont="1" applyAlignment="1">
      <alignment vertical="center"/>
    </xf>
    <xf numFmtId="1" fontId="9" fillId="9" borderId="1" xfId="0" applyNumberFormat="1" applyFont="1" applyFill="1" applyBorder="1" applyAlignment="1">
      <alignment horizontal="center"/>
    </xf>
    <xf numFmtId="1" fontId="9" fillId="6" borderId="1" xfId="0" applyNumberFormat="1" applyFont="1" applyFill="1" applyBorder="1" applyAlignment="1">
      <alignment horizontal="center"/>
    </xf>
    <xf numFmtId="4" fontId="1" fillId="0" borderId="0" xfId="0" applyNumberFormat="1" applyFont="1"/>
    <xf numFmtId="166" fontId="22" fillId="0" borderId="0" xfId="0" applyNumberFormat="1" applyFont="1" applyAlignment="1">
      <alignment vertical="center"/>
    </xf>
    <xf numFmtId="166" fontId="9" fillId="0" borderId="0" xfId="0" applyNumberFormat="1" applyFont="1" applyAlignment="1">
      <alignment vertical="center"/>
    </xf>
    <xf numFmtId="0" fontId="9" fillId="6" borderId="5" xfId="0" applyFont="1" applyFill="1" applyBorder="1" applyAlignment="1">
      <alignment vertical="center"/>
    </xf>
    <xf numFmtId="3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left" vertical="center"/>
    </xf>
    <xf numFmtId="4" fontId="23" fillId="0" borderId="0" xfId="0" applyNumberFormat="1" applyFont="1" applyAlignment="1">
      <alignment vertical="center"/>
    </xf>
    <xf numFmtId="1" fontId="1" fillId="0" borderId="0" xfId="0" applyNumberFormat="1" applyFont="1" applyAlignment="1">
      <alignment horizontal="center" vertical="center"/>
    </xf>
    <xf numFmtId="1" fontId="1" fillId="7" borderId="1" xfId="0" applyNumberFormat="1" applyFont="1" applyFill="1" applyBorder="1" applyAlignment="1">
      <alignment vertical="center"/>
    </xf>
    <xf numFmtId="0" fontId="24" fillId="0" borderId="0" xfId="0" applyFont="1" applyAlignment="1">
      <alignment vertical="center"/>
    </xf>
    <xf numFmtId="9" fontId="1" fillId="0" borderId="0" xfId="0" applyNumberFormat="1" applyFont="1" applyAlignment="1">
      <alignment horizontal="center" vertical="center"/>
    </xf>
    <xf numFmtId="9" fontId="9" fillId="0" borderId="14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center" vertical="center"/>
    </xf>
    <xf numFmtId="1" fontId="26" fillId="0" borderId="0" xfId="0" applyNumberFormat="1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10" fontId="28" fillId="0" borderId="0" xfId="0" applyNumberFormat="1" applyFont="1" applyAlignment="1">
      <alignment horizontal="center" vertical="center"/>
    </xf>
    <xf numFmtId="9" fontId="27" fillId="0" borderId="0" xfId="0" applyNumberFormat="1" applyFont="1" applyAlignment="1">
      <alignment horizontal="center" vertical="center"/>
    </xf>
    <xf numFmtId="2" fontId="28" fillId="0" borderId="0" xfId="0" applyNumberFormat="1" applyFont="1" applyAlignment="1">
      <alignment horizontal="center" vertical="center"/>
    </xf>
    <xf numFmtId="2" fontId="27" fillId="0" borderId="0" xfId="0" applyNumberFormat="1" applyFont="1" applyAlignment="1">
      <alignment horizontal="center" vertical="center"/>
    </xf>
    <xf numFmtId="1" fontId="27" fillId="0" borderId="0" xfId="0" applyNumberFormat="1" applyFont="1" applyAlignment="1">
      <alignment horizontal="center" vertical="center"/>
    </xf>
    <xf numFmtId="1" fontId="29" fillId="0" borderId="0" xfId="0" applyNumberFormat="1" applyFont="1" applyAlignment="1">
      <alignment horizontal="left" vertical="center"/>
    </xf>
    <xf numFmtId="2" fontId="30" fillId="0" borderId="0" xfId="0" applyNumberFormat="1" applyFont="1" applyAlignment="1">
      <alignment horizontal="center" vertical="center"/>
    </xf>
    <xf numFmtId="1" fontId="29" fillId="0" borderId="0" xfId="0" applyNumberFormat="1" applyFont="1" applyAlignment="1">
      <alignment horizontal="center" vertical="center"/>
    </xf>
    <xf numFmtId="10" fontId="30" fillId="0" borderId="0" xfId="0" applyNumberFormat="1" applyFont="1" applyAlignment="1">
      <alignment horizontal="center" vertical="center"/>
    </xf>
    <xf numFmtId="0" fontId="7" fillId="3" borderId="1" xfId="0" applyFont="1" applyFill="1" applyBorder="1"/>
    <xf numFmtId="4" fontId="8" fillId="5" borderId="1" xfId="0" applyNumberFormat="1" applyFont="1" applyFill="1" applyBorder="1"/>
    <xf numFmtId="0" fontId="17" fillId="0" borderId="0" xfId="0" applyFont="1" applyAlignment="1">
      <alignment horizontal="left"/>
    </xf>
    <xf numFmtId="164" fontId="1" fillId="0" borderId="0" xfId="0" applyNumberFormat="1" applyFont="1" applyAlignment="1">
      <alignment horizontal="left"/>
    </xf>
    <xf numFmtId="4" fontId="9" fillId="0" borderId="0" xfId="0" applyNumberFormat="1" applyFont="1" applyAlignment="1">
      <alignment horizontal="left"/>
    </xf>
    <xf numFmtId="4" fontId="1" fillId="0" borderId="0" xfId="0" applyNumberFormat="1" applyFont="1" applyAlignment="1">
      <alignment horizontal="left"/>
    </xf>
    <xf numFmtId="0" fontId="9" fillId="0" borderId="7" xfId="0" applyFont="1" applyBorder="1" applyAlignment="1">
      <alignment horizontal="left"/>
    </xf>
    <xf numFmtId="0" fontId="1" fillId="0" borderId="7" xfId="0" applyFont="1" applyBorder="1"/>
    <xf numFmtId="0" fontId="9" fillId="6" borderId="5" xfId="0" applyFont="1" applyFill="1" applyBorder="1"/>
    <xf numFmtId="0" fontId="9" fillId="6" borderId="1" xfId="0" applyFont="1" applyFill="1" applyBorder="1"/>
    <xf numFmtId="49" fontId="12" fillId="0" borderId="0" xfId="0" applyNumberFormat="1" applyFont="1" applyAlignment="1">
      <alignment horizontal="left"/>
    </xf>
    <xf numFmtId="4" fontId="9" fillId="0" borderId="0" xfId="0" applyNumberFormat="1" applyFont="1"/>
    <xf numFmtId="9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right"/>
    </xf>
    <xf numFmtId="9" fontId="12" fillId="0" borderId="0" xfId="0" applyNumberFormat="1" applyFont="1" applyAlignment="1">
      <alignment horizontal="right"/>
    </xf>
    <xf numFmtId="164" fontId="9" fillId="0" borderId="0" xfId="0" applyNumberFormat="1" applyFont="1" applyAlignment="1">
      <alignment horizontal="left"/>
    </xf>
    <xf numFmtId="164" fontId="4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center"/>
    </xf>
    <xf numFmtId="1" fontId="9" fillId="7" borderId="1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49" fontId="9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left"/>
    </xf>
    <xf numFmtId="166" fontId="4" fillId="0" borderId="0" xfId="0" applyNumberFormat="1" applyFont="1" applyAlignment="1">
      <alignment horizontal="center"/>
    </xf>
    <xf numFmtId="4" fontId="23" fillId="0" borderId="0" xfId="0" applyNumberFormat="1" applyFont="1"/>
    <xf numFmtId="3" fontId="4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center"/>
    </xf>
    <xf numFmtId="4" fontId="18" fillId="0" borderId="0" xfId="0" applyNumberFormat="1" applyFont="1"/>
    <xf numFmtId="1" fontId="9" fillId="0" borderId="0" xfId="0" applyNumberFormat="1" applyFont="1" applyAlignment="1">
      <alignment horizontal="center"/>
    </xf>
    <xf numFmtId="49" fontId="18" fillId="0" borderId="0" xfId="0" applyNumberFormat="1" applyFont="1" applyAlignment="1">
      <alignment horizontal="left"/>
    </xf>
    <xf numFmtId="165" fontId="18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left"/>
    </xf>
    <xf numFmtId="166" fontId="12" fillId="0" borderId="0" xfId="0" applyNumberFormat="1" applyFont="1" applyAlignment="1">
      <alignment horizontal="center"/>
    </xf>
    <xf numFmtId="0" fontId="17" fillId="7" borderId="1" xfId="0" applyFont="1" applyFill="1" applyBorder="1" applyAlignment="1">
      <alignment horizontal="left"/>
    </xf>
    <xf numFmtId="0" fontId="9" fillId="6" borderId="12" xfId="0" applyFont="1" applyFill="1" applyBorder="1"/>
    <xf numFmtId="4" fontId="1" fillId="7" borderId="1" xfId="0" applyNumberFormat="1" applyFont="1" applyFill="1" applyBorder="1"/>
    <xf numFmtId="165" fontId="4" fillId="0" borderId="0" xfId="0" applyNumberFormat="1" applyFont="1" applyAlignment="1">
      <alignment horizontal="center"/>
    </xf>
    <xf numFmtId="0" fontId="8" fillId="5" borderId="1" xfId="0" applyFont="1" applyFill="1" applyBorder="1" applyAlignment="1">
      <alignment vertical="center"/>
    </xf>
    <xf numFmtId="0" fontId="17" fillId="5" borderId="1" xfId="0" applyFont="1" applyFill="1" applyBorder="1" applyAlignment="1">
      <alignment vertical="center"/>
    </xf>
    <xf numFmtId="0" fontId="7" fillId="5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167" fontId="7" fillId="2" borderId="1" xfId="0" applyNumberFormat="1" applyFont="1" applyFill="1" applyBorder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10" fillId="2" borderId="2" xfId="0" applyNumberFormat="1" applyFont="1" applyFill="1" applyBorder="1" applyAlignment="1">
      <alignment vertical="center"/>
    </xf>
    <xf numFmtId="0" fontId="2" fillId="0" borderId="4" xfId="0" applyFont="1" applyBorder="1"/>
    <xf numFmtId="0" fontId="9" fillId="6" borderId="8" xfId="0" applyFont="1" applyFill="1" applyBorder="1" applyAlignment="1">
      <alignment horizontal="left" vertical="center"/>
    </xf>
    <xf numFmtId="0" fontId="2" fillId="0" borderId="9" xfId="0" applyFont="1" applyBorder="1"/>
    <xf numFmtId="0" fontId="9" fillId="6" borderId="8" xfId="0" applyFont="1" applyFill="1" applyBorder="1" applyAlignment="1">
      <alignment vertical="center"/>
    </xf>
    <xf numFmtId="0" fontId="9" fillId="0" borderId="7" xfId="0" applyFont="1" applyBorder="1" applyAlignment="1">
      <alignment vertical="center"/>
    </xf>
    <xf numFmtId="0" fontId="2" fillId="0" borderId="7" xfId="0" applyFont="1" applyBorder="1"/>
    <xf numFmtId="0" fontId="1" fillId="0" borderId="0" xfId="0" applyFont="1" applyAlignment="1">
      <alignment vertical="center"/>
    </xf>
    <xf numFmtId="0" fontId="0" fillId="0" borderId="0" xfId="0"/>
    <xf numFmtId="0" fontId="9" fillId="0" borderId="0" xfId="0" applyFont="1" applyAlignment="1">
      <alignment vertical="center"/>
    </xf>
    <xf numFmtId="0" fontId="2" fillId="0" borderId="3" xfId="0" applyFont="1" applyBorder="1"/>
    <xf numFmtId="0" fontId="9" fillId="0" borderId="0" xfId="0" applyFont="1" applyAlignment="1">
      <alignment horizontal="center" vertical="center"/>
    </xf>
    <xf numFmtId="4" fontId="10" fillId="2" borderId="2" xfId="0" applyNumberFormat="1" applyFont="1" applyFill="1" applyBorder="1"/>
    <xf numFmtId="1" fontId="10" fillId="2" borderId="2" xfId="0" applyNumberFormat="1" applyFont="1" applyFill="1" applyBorder="1" applyAlignment="1">
      <alignment vertical="center"/>
    </xf>
  </cellXfs>
  <cellStyles count="1">
    <cellStyle name="Normal" xfId="0" builtinId="0"/>
  </cellStyles>
  <dxfs count="30">
    <dxf>
      <font>
        <b/>
        <color rgb="FFFF0000"/>
      </font>
      <fill>
        <patternFill patternType="none"/>
      </fill>
    </dxf>
    <dxf>
      <font>
        <color rgb="FF00B050"/>
      </font>
      <fill>
        <patternFill patternType="solid">
          <fgColor rgb="FFFFFFFF"/>
          <bgColor rgb="FFFFFFFF"/>
        </patternFill>
      </fill>
    </dxf>
    <dxf>
      <font>
        <color rgb="FFFF0000"/>
      </font>
      <fill>
        <patternFill patternType="solid">
          <fgColor theme="0"/>
          <bgColor theme="0"/>
        </patternFill>
      </fill>
    </dxf>
    <dxf>
      <font>
        <b/>
        <color rgb="FF0000FF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0C5ADB"/>
      </font>
      <fill>
        <patternFill patternType="none"/>
      </fill>
    </dxf>
    <dxf>
      <font>
        <b/>
        <color rgb="FF001DFF"/>
      </font>
      <fill>
        <patternFill patternType="none"/>
      </fill>
    </dxf>
    <dxf>
      <font>
        <b/>
        <color rgb="FF001DFF"/>
      </font>
      <fill>
        <patternFill patternType="none"/>
      </fill>
    </dxf>
    <dxf>
      <font>
        <b/>
        <color rgb="FF001DFF"/>
      </font>
      <fill>
        <patternFill patternType="none"/>
      </fill>
    </dxf>
    <dxf>
      <font>
        <b/>
        <color rgb="FF001DFF"/>
      </font>
      <fill>
        <patternFill patternType="none"/>
      </fill>
    </dxf>
    <dxf>
      <font>
        <b/>
        <color rgb="FF0000FF"/>
      </font>
      <fill>
        <patternFill patternType="none"/>
      </fill>
    </dxf>
    <dxf>
      <font>
        <b/>
        <color rgb="FF0C5ADB"/>
      </font>
      <fill>
        <patternFill patternType="none"/>
      </fill>
    </dxf>
    <dxf>
      <font>
        <b/>
        <color rgb="FF0C5ADB"/>
      </font>
      <fill>
        <patternFill patternType="none"/>
      </fill>
    </dxf>
    <dxf>
      <font>
        <b/>
        <color rgb="FF0C5ADB"/>
      </font>
      <fill>
        <patternFill patternType="none"/>
      </fill>
    </dxf>
    <dxf>
      <font>
        <b/>
        <color rgb="FF0C5ADB"/>
      </font>
      <fill>
        <patternFill patternType="none"/>
      </fill>
    </dxf>
    <dxf>
      <font>
        <b/>
        <color rgb="FF0C5ADB"/>
      </font>
      <fill>
        <patternFill patternType="none"/>
      </fill>
    </dxf>
    <dxf>
      <font>
        <b/>
        <color rgb="FF0C5ADB"/>
      </font>
      <fill>
        <patternFill patternType="none"/>
      </fill>
    </dxf>
    <dxf>
      <font>
        <b/>
        <color rgb="FF0C5ADB"/>
      </font>
      <fill>
        <patternFill patternType="none"/>
      </fill>
    </dxf>
    <dxf>
      <font>
        <b/>
        <color rgb="FF0C5ADB"/>
      </font>
      <fill>
        <patternFill patternType="none"/>
      </fill>
    </dxf>
    <dxf>
      <font>
        <b/>
        <color rgb="FF0C5ADB"/>
      </font>
      <fill>
        <patternFill patternType="none"/>
      </fill>
    </dxf>
    <dxf>
      <font>
        <b/>
        <color rgb="FF0C5ADB"/>
      </font>
      <fill>
        <patternFill patternType="none"/>
      </fill>
    </dxf>
    <dxf>
      <font>
        <b/>
        <color rgb="FF001DFF"/>
      </font>
      <fill>
        <patternFill patternType="none"/>
      </fill>
    </dxf>
    <dxf>
      <font>
        <b/>
        <color rgb="FF0C5ADB"/>
      </font>
      <fill>
        <patternFill patternType="none"/>
      </fill>
    </dxf>
    <dxf>
      <font>
        <b/>
        <color rgb="FF0C5ADB"/>
      </font>
      <fill>
        <patternFill patternType="none"/>
      </fill>
    </dxf>
    <dxf>
      <font>
        <b/>
        <color rgb="FF001DFF"/>
      </font>
      <fill>
        <patternFill patternType="none"/>
      </fill>
    </dxf>
    <dxf>
      <font>
        <b/>
        <color rgb="FF0C5ADB"/>
      </font>
      <fill>
        <patternFill patternType="none"/>
      </fill>
    </dxf>
    <dxf>
      <font>
        <b/>
        <color rgb="FF0C5ADB"/>
      </font>
      <fill>
        <patternFill patternType="none"/>
      </fill>
    </dxf>
    <dxf>
      <font>
        <b/>
        <color rgb="FF001DFF"/>
      </font>
      <fill>
        <patternFill patternType="none"/>
      </fill>
    </dxf>
    <dxf>
      <font>
        <b/>
        <color rgb="FF0C5ADB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7" Type="http://customschemas.google.com/relationships/workbookmetadata" Target="metadata"/><Relationship Id="rId2" Type="http://schemas.openxmlformats.org/officeDocument/2006/relationships/worksheet" Target="worksheets/sheet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sz="1200" b="0" i="0">
                <a:solidFill>
                  <a:srgbClr val="757575"/>
                </a:solidFill>
                <a:latin typeface="+mn-lt"/>
              </a:rPr>
              <a:t>Marketing (start year)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tx>
            <c:strRef>
              <c:f>'Subscription A'!$E$69</c:f>
              <c:strCache>
                <c:ptCount val="1"/>
                <c:pt idx="0">
                  <c:v>($/"new subscriber")</c:v>
                </c:pt>
              </c:strCache>
            </c:strRef>
          </c:tx>
          <c:dPt>
            <c:idx val="0"/>
            <c:bubble3D val="0"/>
            <c:spPr>
              <a:solidFill>
                <a:srgbClr val="001DFF"/>
              </a:solidFill>
            </c:spPr>
            <c:extLst>
              <c:ext xmlns:c16="http://schemas.microsoft.com/office/drawing/2014/chart" uri="{C3380CC4-5D6E-409C-BE32-E72D297353CC}">
                <c16:uniqueId val="{00000001-113E-9A48-9648-965133EAFAF6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3-113E-9A48-9648-965133EAFAF6}"/>
              </c:ext>
            </c:extLst>
          </c:dPt>
          <c:dPt>
            <c:idx val="2"/>
            <c:bubble3D val="0"/>
            <c:spPr>
              <a:solidFill>
                <a:srgbClr val="CFE2F3"/>
              </a:solidFill>
            </c:spPr>
            <c:extLst>
              <c:ext xmlns:c16="http://schemas.microsoft.com/office/drawing/2014/chart" uri="{C3380CC4-5D6E-409C-BE32-E72D297353CC}">
                <c16:uniqueId val="{00000005-113E-9A48-9648-965133EAFAF6}"/>
              </c:ext>
            </c:extLst>
          </c:dPt>
          <c:cat>
            <c:strRef>
              <c:f>'Subscription A'!$D$70:$D$72</c:f>
              <c:strCache>
                <c:ptCount val="3"/>
                <c:pt idx="0">
                  <c:v>  Social media </c:v>
                </c:pt>
                <c:pt idx="1">
                  <c:v>  Email ads</c:v>
                </c:pt>
                <c:pt idx="2">
                  <c:v>  SEO</c:v>
                </c:pt>
              </c:strCache>
            </c:strRef>
          </c:cat>
          <c:val>
            <c:numRef>
              <c:f>'Subscription A'!$E$70:$E$72</c:f>
              <c:numCache>
                <c:formatCode>"$"#,##0</c:formatCode>
                <c:ptCount val="3"/>
                <c:pt idx="0">
                  <c:v>5</c:v>
                </c:pt>
                <c:pt idx="1">
                  <c:v>7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3E-9A48-9648-965133EAF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sz="1200" b="0" i="0">
                <a:solidFill>
                  <a:srgbClr val="757575"/>
                </a:solidFill>
                <a:latin typeface="+mn-lt"/>
              </a:rPr>
              <a:t>Operations (start year)</a:t>
            </a:r>
          </a:p>
        </c:rich>
      </c:tx>
      <c:layout>
        <c:manualLayout>
          <c:xMode val="edge"/>
          <c:yMode val="edge"/>
          <c:x val="4.4884183236888905E-2"/>
          <c:y val="4.2739526079321272E-2"/>
        </c:manualLayout>
      </c:layout>
      <c:overlay val="0"/>
    </c:title>
    <c:autoTitleDeleted val="0"/>
    <c:plotArea>
      <c:layout/>
      <c:doughnutChart>
        <c:varyColors val="1"/>
        <c:ser>
          <c:idx val="0"/>
          <c:order val="0"/>
          <c:tx>
            <c:strRef>
              <c:f>'Product B'!$E$27</c:f>
              <c:strCache>
                <c:ptCount val="1"/>
                <c:pt idx="0">
                  <c:v>($/unit)</c:v>
                </c:pt>
              </c:strCache>
            </c:strRef>
          </c:tx>
          <c:dPt>
            <c:idx val="0"/>
            <c:bubble3D val="0"/>
            <c:spPr>
              <a:solidFill>
                <a:srgbClr val="001DFF"/>
              </a:solidFill>
            </c:spPr>
            <c:extLst>
              <c:ext xmlns:c16="http://schemas.microsoft.com/office/drawing/2014/chart" uri="{C3380CC4-5D6E-409C-BE32-E72D297353CC}">
                <c16:uniqueId val="{00000001-F8C2-7D47-9BF9-614A7A066685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3-F8C2-7D47-9BF9-614A7A066685}"/>
              </c:ext>
            </c:extLst>
          </c:dPt>
          <c:dPt>
            <c:idx val="2"/>
            <c:bubble3D val="0"/>
            <c:spPr>
              <a:solidFill>
                <a:srgbClr val="CFE2F3"/>
              </a:solidFill>
            </c:spPr>
            <c:extLst>
              <c:ext xmlns:c16="http://schemas.microsoft.com/office/drawing/2014/chart" uri="{C3380CC4-5D6E-409C-BE32-E72D297353CC}">
                <c16:uniqueId val="{00000005-F8C2-7D47-9BF9-614A7A066685}"/>
              </c:ext>
            </c:extLst>
          </c:dPt>
          <c:cat>
            <c:strRef>
              <c:f>'Product B'!$D$28:$D$30</c:f>
              <c:strCache>
                <c:ptCount val="3"/>
                <c:pt idx="0">
                  <c:v>  Processing</c:v>
                </c:pt>
                <c:pt idx="1">
                  <c:v>  Packaging</c:v>
                </c:pt>
                <c:pt idx="2">
                  <c:v>  Shipping</c:v>
                </c:pt>
              </c:strCache>
            </c:strRef>
          </c:cat>
          <c:val>
            <c:numRef>
              <c:f>'Product B'!$E$28:$E$30</c:f>
              <c:numCache>
                <c:formatCode>"$"#,##0</c:formatCode>
                <c:ptCount val="3"/>
                <c:pt idx="0">
                  <c:v>2</c:v>
                </c:pt>
                <c:pt idx="1">
                  <c:v>4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C2-7D47-9BF9-614A7A066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sz="1200" b="0" i="0">
                <a:solidFill>
                  <a:srgbClr val="757575"/>
                </a:solidFill>
                <a:latin typeface="+mn-lt"/>
              </a:rPr>
              <a:t>Marketing (start year)</a:t>
            </a:r>
          </a:p>
        </c:rich>
      </c:tx>
      <c:layout>
        <c:manualLayout>
          <c:xMode val="edge"/>
          <c:yMode val="edge"/>
          <c:x val="4.4283478649675835E-2"/>
          <c:y val="4.4758427765397561E-2"/>
        </c:manualLayout>
      </c:layout>
      <c:overlay val="0"/>
    </c:title>
    <c:autoTitleDeleted val="0"/>
    <c:plotArea>
      <c:layout/>
      <c:doughnutChart>
        <c:varyColors val="1"/>
        <c:ser>
          <c:idx val="0"/>
          <c:order val="0"/>
          <c:tx>
            <c:strRef>
              <c:f>'Product B'!$E$33</c:f>
              <c:strCache>
                <c:ptCount val="1"/>
                <c:pt idx="0">
                  <c:v>($/unit)</c:v>
                </c:pt>
              </c:strCache>
            </c:strRef>
          </c:tx>
          <c:dPt>
            <c:idx val="0"/>
            <c:bubble3D val="0"/>
            <c:spPr>
              <a:solidFill>
                <a:srgbClr val="001DFF"/>
              </a:solidFill>
            </c:spPr>
            <c:extLst>
              <c:ext xmlns:c16="http://schemas.microsoft.com/office/drawing/2014/chart" uri="{C3380CC4-5D6E-409C-BE32-E72D297353CC}">
                <c16:uniqueId val="{00000001-D758-0C4A-A269-AF2B9A488412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3-D758-0C4A-A269-AF2B9A488412}"/>
              </c:ext>
            </c:extLst>
          </c:dPt>
          <c:dPt>
            <c:idx val="2"/>
            <c:bubble3D val="0"/>
            <c:spPr>
              <a:solidFill>
                <a:srgbClr val="CFE2F3"/>
              </a:solidFill>
            </c:spPr>
            <c:extLst>
              <c:ext xmlns:c16="http://schemas.microsoft.com/office/drawing/2014/chart" uri="{C3380CC4-5D6E-409C-BE32-E72D297353CC}">
                <c16:uniqueId val="{00000005-D758-0C4A-A269-AF2B9A488412}"/>
              </c:ext>
            </c:extLst>
          </c:dPt>
          <c:cat>
            <c:strRef>
              <c:f>'Product B'!$D$34:$D$36</c:f>
              <c:strCache>
                <c:ptCount val="3"/>
                <c:pt idx="0">
                  <c:v>  Social media</c:v>
                </c:pt>
                <c:pt idx="1">
                  <c:v>  Email</c:v>
                </c:pt>
                <c:pt idx="2">
                  <c:v>  SEO</c:v>
                </c:pt>
              </c:strCache>
            </c:strRef>
          </c:cat>
          <c:val>
            <c:numRef>
              <c:f>'Product B'!$E$34:$E$36</c:f>
              <c:numCache>
                <c:formatCode>"$"#,##0</c:formatCode>
                <c:ptCount val="3"/>
                <c:pt idx="0">
                  <c:v>10</c:v>
                </c:pt>
                <c:pt idx="1">
                  <c:v>11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58-0C4A-A269-AF2B9A488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sz="1200" b="0" i="0">
                <a:solidFill>
                  <a:srgbClr val="757575"/>
                </a:solidFill>
                <a:latin typeface="+mn-lt"/>
              </a:rPr>
              <a:t>COGS (start year)</a:t>
            </a:r>
          </a:p>
        </c:rich>
      </c:tx>
      <c:layout>
        <c:manualLayout>
          <c:xMode val="edge"/>
          <c:yMode val="edge"/>
          <c:x val="4.0332887460871242E-2"/>
          <c:y val="4.8681541582150101E-2"/>
        </c:manualLayout>
      </c:layout>
      <c:overlay val="0"/>
    </c:title>
    <c:autoTitleDeleted val="0"/>
    <c:plotArea>
      <c:layout/>
      <c:doughnutChart>
        <c:varyColors val="1"/>
        <c:ser>
          <c:idx val="0"/>
          <c:order val="0"/>
          <c:tx>
            <c:strRef>
              <c:f>'Product B'!$E$21</c:f>
              <c:strCache>
                <c:ptCount val="1"/>
                <c:pt idx="0">
                  <c:v>($/unit)</c:v>
                </c:pt>
              </c:strCache>
            </c:strRef>
          </c:tx>
          <c:dPt>
            <c:idx val="0"/>
            <c:bubble3D val="0"/>
            <c:spPr>
              <a:solidFill>
                <a:srgbClr val="001DFF"/>
              </a:solidFill>
            </c:spPr>
            <c:extLst>
              <c:ext xmlns:c16="http://schemas.microsoft.com/office/drawing/2014/chart" uri="{C3380CC4-5D6E-409C-BE32-E72D297353CC}">
                <c16:uniqueId val="{00000001-36A8-5244-8031-33EF5ACA63D5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3-36A8-5244-8031-33EF5ACA63D5}"/>
              </c:ext>
            </c:extLst>
          </c:dPt>
          <c:dPt>
            <c:idx val="2"/>
            <c:bubble3D val="0"/>
            <c:spPr>
              <a:solidFill>
                <a:srgbClr val="CFE2F3"/>
              </a:solidFill>
            </c:spPr>
            <c:extLst>
              <c:ext xmlns:c16="http://schemas.microsoft.com/office/drawing/2014/chart" uri="{C3380CC4-5D6E-409C-BE32-E72D297353CC}">
                <c16:uniqueId val="{00000005-36A8-5244-8031-33EF5ACA63D5}"/>
              </c:ext>
            </c:extLst>
          </c:dPt>
          <c:cat>
            <c:strRef>
              <c:f>'Product B'!$D$22:$D$24</c:f>
              <c:strCache>
                <c:ptCount val="3"/>
                <c:pt idx="0">
                  <c:v>  Part A</c:v>
                </c:pt>
                <c:pt idx="1">
                  <c:v>  Part B</c:v>
                </c:pt>
                <c:pt idx="2">
                  <c:v>  Part C</c:v>
                </c:pt>
              </c:strCache>
            </c:strRef>
          </c:cat>
          <c:val>
            <c:numRef>
              <c:f>'Product B'!$E$22:$E$24</c:f>
              <c:numCache>
                <c:formatCode>"$"#,##0</c:formatCode>
                <c:ptCount val="3"/>
                <c:pt idx="0">
                  <c:v>1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6A8-5244-8031-33EF5ACA6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sz="1200" b="0" i="0">
                <a:solidFill>
                  <a:srgbClr val="757575"/>
                </a:solidFill>
                <a:latin typeface="+mn-lt"/>
              </a:rPr>
              <a:t>Operations (start year)</a:t>
            </a:r>
          </a:p>
        </c:rich>
      </c:tx>
      <c:layout>
        <c:manualLayout>
          <c:xMode val="edge"/>
          <c:yMode val="edge"/>
          <c:x val="4.3517866959815264E-2"/>
          <c:y val="3.492302605606095E-2"/>
        </c:manualLayout>
      </c:layout>
      <c:overlay val="0"/>
    </c:title>
    <c:autoTitleDeleted val="0"/>
    <c:plotArea>
      <c:layout>
        <c:manualLayout>
          <c:xMode val="edge"/>
          <c:yMode val="edge"/>
          <c:x val="4.1326530612244866E-2"/>
          <c:y val="0.15740740740740741"/>
          <c:w val="0.91734693877551021"/>
          <c:h val="0.7592592592592593"/>
        </c:manualLayout>
      </c:layout>
      <c:doughnutChart>
        <c:varyColors val="1"/>
        <c:ser>
          <c:idx val="0"/>
          <c:order val="0"/>
          <c:tx>
            <c:strRef>
              <c:f>'Product C'!$E$27</c:f>
              <c:strCache>
                <c:ptCount val="1"/>
                <c:pt idx="0">
                  <c:v>($/unit)</c:v>
                </c:pt>
              </c:strCache>
            </c:strRef>
          </c:tx>
          <c:dPt>
            <c:idx val="0"/>
            <c:bubble3D val="0"/>
            <c:spPr>
              <a:solidFill>
                <a:srgbClr val="001DFF"/>
              </a:solidFill>
            </c:spPr>
            <c:extLst>
              <c:ext xmlns:c16="http://schemas.microsoft.com/office/drawing/2014/chart" uri="{C3380CC4-5D6E-409C-BE32-E72D297353CC}">
                <c16:uniqueId val="{00000001-BF45-D64B-83E1-E4B6D7DDE2C1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3-BF45-D64B-83E1-E4B6D7DDE2C1}"/>
              </c:ext>
            </c:extLst>
          </c:dPt>
          <c:dPt>
            <c:idx val="2"/>
            <c:bubble3D val="0"/>
            <c:spPr>
              <a:solidFill>
                <a:srgbClr val="CFE2F3"/>
              </a:solidFill>
            </c:spPr>
            <c:extLst>
              <c:ext xmlns:c16="http://schemas.microsoft.com/office/drawing/2014/chart" uri="{C3380CC4-5D6E-409C-BE32-E72D297353CC}">
                <c16:uniqueId val="{00000005-BF45-D64B-83E1-E4B6D7DDE2C1}"/>
              </c:ext>
            </c:extLst>
          </c:dPt>
          <c:cat>
            <c:strRef>
              <c:f>'Product C'!$D$28:$D$30</c:f>
              <c:strCache>
                <c:ptCount val="3"/>
                <c:pt idx="0">
                  <c:v>  Processing</c:v>
                </c:pt>
                <c:pt idx="1">
                  <c:v>  Packaging</c:v>
                </c:pt>
                <c:pt idx="2">
                  <c:v>  Shipping</c:v>
                </c:pt>
              </c:strCache>
            </c:strRef>
          </c:cat>
          <c:val>
            <c:numRef>
              <c:f>'Product C'!$E$28:$E$30</c:f>
              <c:numCache>
                <c:formatCode>"$"#,##0</c:formatCode>
                <c:ptCount val="3"/>
                <c:pt idx="0">
                  <c:v>5</c:v>
                </c:pt>
                <c:pt idx="1">
                  <c:v>3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45-D64B-83E1-E4B6D7DDE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sz="1200" b="0" i="0">
                <a:solidFill>
                  <a:srgbClr val="757575"/>
                </a:solidFill>
                <a:latin typeface="+mn-lt"/>
              </a:rPr>
              <a:t>Marketing (start year)</a:t>
            </a:r>
          </a:p>
        </c:rich>
      </c:tx>
      <c:layout>
        <c:manualLayout>
          <c:xMode val="edge"/>
          <c:yMode val="edge"/>
          <c:x val="3.9394203842184436E-2"/>
          <c:y val="6.5700660109882542E-2"/>
        </c:manualLayout>
      </c:layout>
      <c:overlay val="0"/>
    </c:title>
    <c:autoTitleDeleted val="0"/>
    <c:plotArea>
      <c:layout>
        <c:manualLayout>
          <c:xMode val="edge"/>
          <c:yMode val="edge"/>
          <c:x val="0.10969387755102039"/>
          <c:y val="0.17014557910511668"/>
          <c:w val="0.7857142857142857"/>
          <c:h val="0.72632213191290929"/>
        </c:manualLayout>
      </c:layout>
      <c:doughnutChart>
        <c:varyColors val="1"/>
        <c:ser>
          <c:idx val="0"/>
          <c:order val="0"/>
          <c:tx>
            <c:strRef>
              <c:f>'Product C'!$E$33</c:f>
              <c:strCache>
                <c:ptCount val="1"/>
                <c:pt idx="0">
                  <c:v>($/unit)</c:v>
                </c:pt>
              </c:strCache>
            </c:strRef>
          </c:tx>
          <c:dPt>
            <c:idx val="0"/>
            <c:bubble3D val="0"/>
            <c:spPr>
              <a:solidFill>
                <a:srgbClr val="001DFF"/>
              </a:solidFill>
            </c:spPr>
            <c:extLst>
              <c:ext xmlns:c16="http://schemas.microsoft.com/office/drawing/2014/chart" uri="{C3380CC4-5D6E-409C-BE32-E72D297353CC}">
                <c16:uniqueId val="{00000001-2D53-FC4A-B073-7B44F3809B28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3-2D53-FC4A-B073-7B44F3809B28}"/>
              </c:ext>
            </c:extLst>
          </c:dPt>
          <c:dPt>
            <c:idx val="2"/>
            <c:bubble3D val="0"/>
            <c:spPr>
              <a:solidFill>
                <a:srgbClr val="CFE2F3"/>
              </a:solidFill>
            </c:spPr>
            <c:extLst>
              <c:ext xmlns:c16="http://schemas.microsoft.com/office/drawing/2014/chart" uri="{C3380CC4-5D6E-409C-BE32-E72D297353CC}">
                <c16:uniqueId val="{00000005-2D53-FC4A-B073-7B44F3809B28}"/>
              </c:ext>
            </c:extLst>
          </c:dPt>
          <c:cat>
            <c:strRef>
              <c:f>'Product C'!$D$34:$D$36</c:f>
              <c:strCache>
                <c:ptCount val="3"/>
                <c:pt idx="0">
                  <c:v>  Social media</c:v>
                </c:pt>
                <c:pt idx="1">
                  <c:v>  Email</c:v>
                </c:pt>
                <c:pt idx="2">
                  <c:v>  SEO</c:v>
                </c:pt>
              </c:strCache>
            </c:strRef>
          </c:cat>
          <c:val>
            <c:numRef>
              <c:f>'Product C'!$E$34:$E$36</c:f>
              <c:numCache>
                <c:formatCode>"$"#,##0</c:formatCode>
                <c:ptCount val="3"/>
                <c:pt idx="0">
                  <c:v>10</c:v>
                </c:pt>
                <c:pt idx="1">
                  <c:v>11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53-FC4A-B073-7B44F3809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sz="1200" b="0" i="0">
                <a:solidFill>
                  <a:srgbClr val="757575"/>
                </a:solidFill>
                <a:latin typeface="+mn-lt"/>
              </a:rPr>
              <a:t>COGS (start year)</a:t>
            </a:r>
          </a:p>
        </c:rich>
      </c:tx>
      <c:layout>
        <c:manualLayout>
          <c:xMode val="edge"/>
          <c:yMode val="edge"/>
          <c:x val="4.7427084522006127E-2"/>
          <c:y val="5.3817782856234488E-2"/>
        </c:manualLayout>
      </c:layout>
      <c:overlay val="0"/>
    </c:title>
    <c:autoTitleDeleted val="0"/>
    <c:plotArea>
      <c:layout>
        <c:manualLayout>
          <c:xMode val="edge"/>
          <c:yMode val="edge"/>
          <c:x val="5.7065217391304345E-2"/>
          <c:y val="0.16496598639455781"/>
          <c:w val="0.90298913043478268"/>
          <c:h val="0.77040816326530615"/>
        </c:manualLayout>
      </c:layout>
      <c:doughnutChart>
        <c:varyColors val="1"/>
        <c:ser>
          <c:idx val="0"/>
          <c:order val="0"/>
          <c:tx>
            <c:strRef>
              <c:f>'Product C'!$E$21</c:f>
              <c:strCache>
                <c:ptCount val="1"/>
                <c:pt idx="0">
                  <c:v>($/unit)</c:v>
                </c:pt>
              </c:strCache>
            </c:strRef>
          </c:tx>
          <c:dPt>
            <c:idx val="0"/>
            <c:bubble3D val="0"/>
            <c:spPr>
              <a:solidFill>
                <a:srgbClr val="001DFF"/>
              </a:solidFill>
            </c:spPr>
            <c:extLst>
              <c:ext xmlns:c16="http://schemas.microsoft.com/office/drawing/2014/chart" uri="{C3380CC4-5D6E-409C-BE32-E72D297353CC}">
                <c16:uniqueId val="{00000001-6AC9-1F4E-A281-3B5D96368A14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3-6AC9-1F4E-A281-3B5D96368A14}"/>
              </c:ext>
            </c:extLst>
          </c:dPt>
          <c:dPt>
            <c:idx val="2"/>
            <c:bubble3D val="0"/>
            <c:spPr>
              <a:solidFill>
                <a:srgbClr val="CFE2F3"/>
              </a:solidFill>
            </c:spPr>
            <c:extLst>
              <c:ext xmlns:c16="http://schemas.microsoft.com/office/drawing/2014/chart" uri="{C3380CC4-5D6E-409C-BE32-E72D297353CC}">
                <c16:uniqueId val="{00000005-6AC9-1F4E-A281-3B5D96368A14}"/>
              </c:ext>
            </c:extLst>
          </c:dPt>
          <c:cat>
            <c:strRef>
              <c:f>'Product C'!$D$22:$D$24</c:f>
              <c:strCache>
                <c:ptCount val="3"/>
                <c:pt idx="0">
                  <c:v>  Part A</c:v>
                </c:pt>
                <c:pt idx="1">
                  <c:v>  Part B</c:v>
                </c:pt>
                <c:pt idx="2">
                  <c:v>  Part C</c:v>
                </c:pt>
              </c:strCache>
            </c:strRef>
          </c:cat>
          <c:val>
            <c:numRef>
              <c:f>'Product C'!$E$22:$E$24</c:f>
              <c:numCache>
                <c:formatCode>"$"#,##0</c:formatCode>
                <c:ptCount val="3"/>
                <c:pt idx="0">
                  <c:v>1</c:v>
                </c:pt>
                <c:pt idx="1">
                  <c:v>4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C9-1F4E-A281-3B5D96368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sz="1200" b="0" i="0">
                <a:solidFill>
                  <a:srgbClr val="757575"/>
                </a:solidFill>
                <a:latin typeface="+mn-lt"/>
              </a:rPr>
              <a:t>Operations (start year) 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tx>
            <c:strRef>
              <c:f>'Copy of Product B'!$D$29</c:f>
              <c:strCache>
                <c:ptCount val="1"/>
                <c:pt idx="0">
                  <c:v>$20</c:v>
                </c:pt>
              </c:strCache>
            </c:strRef>
          </c:tx>
          <c:dPt>
            <c:idx val="0"/>
            <c:bubble3D val="0"/>
            <c:spPr>
              <a:solidFill>
                <a:srgbClr val="001DFF"/>
              </a:solidFill>
            </c:spPr>
            <c:extLst>
              <c:ext xmlns:c16="http://schemas.microsoft.com/office/drawing/2014/chart" uri="{C3380CC4-5D6E-409C-BE32-E72D297353CC}">
                <c16:uniqueId val="{00000001-79F1-E847-860D-FFDE41CBDC49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3-79F1-E847-860D-FFDE41CBDC49}"/>
              </c:ext>
            </c:extLst>
          </c:dPt>
          <c:cat>
            <c:strRef>
              <c:f>'Copy of Product B'!$C$30:$C$31</c:f>
              <c:strCache>
                <c:ptCount val="2"/>
                <c:pt idx="0">
                  <c:v>Packaging</c:v>
                </c:pt>
                <c:pt idx="1">
                  <c:v>Shipping</c:v>
                </c:pt>
              </c:strCache>
            </c:strRef>
          </c:cat>
          <c:val>
            <c:numRef>
              <c:f>'Copy of Product B'!$D$30:$D$31</c:f>
              <c:numCache>
                <c:formatCode>"$"#,##0</c:formatCode>
                <c:ptCount val="2"/>
                <c:pt idx="0">
                  <c:v>10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F1-E847-860D-FFDE41CBD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sz="1200" b="0" i="0">
                <a:solidFill>
                  <a:srgbClr val="757575"/>
                </a:solidFill>
                <a:latin typeface="+mn-lt"/>
              </a:rPr>
              <a:t>Marketing (start year) 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tx>
            <c:strRef>
              <c:f>'Copy of Product B'!$D$34</c:f>
              <c:strCache>
                <c:ptCount val="1"/>
                <c:pt idx="0">
                  <c:v>$15</c:v>
                </c:pt>
              </c:strCache>
            </c:strRef>
          </c:tx>
          <c:dPt>
            <c:idx val="0"/>
            <c:bubble3D val="0"/>
            <c:spPr>
              <a:solidFill>
                <a:srgbClr val="001DFF"/>
              </a:solidFill>
            </c:spPr>
            <c:extLst>
              <c:ext xmlns:c16="http://schemas.microsoft.com/office/drawing/2014/chart" uri="{C3380CC4-5D6E-409C-BE32-E72D297353CC}">
                <c16:uniqueId val="{00000001-DA81-A54A-BF1F-89AF260CE655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3-DA81-A54A-BF1F-89AF260CE655}"/>
              </c:ext>
            </c:extLst>
          </c:dPt>
          <c:cat>
            <c:strRef>
              <c:f>'Copy of Product B'!$C$35:$C$36</c:f>
              <c:strCache>
                <c:ptCount val="2"/>
                <c:pt idx="0">
                  <c:v>Email</c:v>
                </c:pt>
                <c:pt idx="1">
                  <c:v>SEO</c:v>
                </c:pt>
              </c:strCache>
            </c:strRef>
          </c:cat>
          <c:val>
            <c:numRef>
              <c:f>'Copy of Product B'!$D$35:$D$36</c:f>
              <c:numCache>
                <c:formatCode>"$"#,##0</c:formatCode>
                <c:ptCount val="2"/>
                <c:pt idx="0">
                  <c:v>10</c:v>
                </c:pt>
                <c:pt idx="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81-A54A-BF1F-89AF260CE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Product revenues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  Product A</c:v>
          </c:tx>
          <c:spPr>
            <a:solidFill>
              <a:srgbClr val="9FC5E8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 Charts'!$C$282:$AQ$282</c:f>
              <c:strCache>
                <c:ptCount val="41"/>
                <c:pt idx="1">
                  <c:v>Q1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  <c:pt idx="5">
                  <c:v>Q1</c:v>
                </c:pt>
                <c:pt idx="6">
                  <c:v>Q2</c:v>
                </c:pt>
                <c:pt idx="7">
                  <c:v>Q3</c:v>
                </c:pt>
                <c:pt idx="8">
                  <c:v>Q4</c:v>
                </c:pt>
                <c:pt idx="9">
                  <c:v>Q1</c:v>
                </c:pt>
                <c:pt idx="10">
                  <c:v>Q2</c:v>
                </c:pt>
                <c:pt idx="11">
                  <c:v>Q3</c:v>
                </c:pt>
                <c:pt idx="12">
                  <c:v>Q4</c:v>
                </c:pt>
                <c:pt idx="13">
                  <c:v>Q1</c:v>
                </c:pt>
                <c:pt idx="14">
                  <c:v>Q2</c:v>
                </c:pt>
                <c:pt idx="15">
                  <c:v>Q3</c:v>
                </c:pt>
                <c:pt idx="16">
                  <c:v>Q4</c:v>
                </c:pt>
                <c:pt idx="17">
                  <c:v>Q1</c:v>
                </c:pt>
                <c:pt idx="18">
                  <c:v>Q2</c:v>
                </c:pt>
                <c:pt idx="19">
                  <c:v>Q3</c:v>
                </c:pt>
                <c:pt idx="20">
                  <c:v>Q4</c:v>
                </c:pt>
                <c:pt idx="21">
                  <c:v>Q1</c:v>
                </c:pt>
                <c:pt idx="22">
                  <c:v>Q2</c:v>
                </c:pt>
                <c:pt idx="23">
                  <c:v>Q3</c:v>
                </c:pt>
                <c:pt idx="24">
                  <c:v>Q4</c:v>
                </c:pt>
                <c:pt idx="25">
                  <c:v>Q1</c:v>
                </c:pt>
                <c:pt idx="26">
                  <c:v>Q2</c:v>
                </c:pt>
                <c:pt idx="27">
                  <c:v>Q3</c:v>
                </c:pt>
                <c:pt idx="28">
                  <c:v>Q4</c:v>
                </c:pt>
                <c:pt idx="29">
                  <c:v>Q1</c:v>
                </c:pt>
                <c:pt idx="30">
                  <c:v>Q2</c:v>
                </c:pt>
                <c:pt idx="31">
                  <c:v>Q3</c:v>
                </c:pt>
                <c:pt idx="32">
                  <c:v>Q4</c:v>
                </c:pt>
                <c:pt idx="33">
                  <c:v>Q1</c:v>
                </c:pt>
                <c:pt idx="34">
                  <c:v>Q2</c:v>
                </c:pt>
                <c:pt idx="35">
                  <c:v>Q3</c:v>
                </c:pt>
                <c:pt idx="36">
                  <c:v>Q4</c:v>
                </c:pt>
                <c:pt idx="37">
                  <c:v>Q1</c:v>
                </c:pt>
                <c:pt idx="38">
                  <c:v>Q2</c:v>
                </c:pt>
                <c:pt idx="39">
                  <c:v>Q3</c:v>
                </c:pt>
                <c:pt idx="40">
                  <c:v>Q4</c:v>
                </c:pt>
              </c:strCache>
            </c:strRef>
          </c:cat>
          <c:val>
            <c:numRef>
              <c:f>' Charts'!$C$283:$AQ$283</c:f>
              <c:numCache>
                <c:formatCode>"$"#,##0</c:formatCode>
                <c:ptCount val="41"/>
                <c:pt idx="1">
                  <c:v>1050000</c:v>
                </c:pt>
                <c:pt idx="2">
                  <c:v>1050000</c:v>
                </c:pt>
                <c:pt idx="3">
                  <c:v>1050000</c:v>
                </c:pt>
                <c:pt idx="4">
                  <c:v>2450000</c:v>
                </c:pt>
                <c:pt idx="5">
                  <c:v>4900000</c:v>
                </c:pt>
                <c:pt idx="6">
                  <c:v>4900000</c:v>
                </c:pt>
                <c:pt idx="7">
                  <c:v>16800000</c:v>
                </c:pt>
                <c:pt idx="8">
                  <c:v>50400000</c:v>
                </c:pt>
                <c:pt idx="9">
                  <c:v>63000000</c:v>
                </c:pt>
                <c:pt idx="10">
                  <c:v>33000000</c:v>
                </c:pt>
                <c:pt idx="11">
                  <c:v>33000000</c:v>
                </c:pt>
                <c:pt idx="12">
                  <c:v>33000000</c:v>
                </c:pt>
                <c:pt idx="13">
                  <c:v>33000000</c:v>
                </c:pt>
                <c:pt idx="14">
                  <c:v>60500000</c:v>
                </c:pt>
                <c:pt idx="15">
                  <c:v>104500000</c:v>
                </c:pt>
                <c:pt idx="16">
                  <c:v>104500000</c:v>
                </c:pt>
                <c:pt idx="17">
                  <c:v>104500000</c:v>
                </c:pt>
                <c:pt idx="18">
                  <c:v>114000000</c:v>
                </c:pt>
                <c:pt idx="19">
                  <c:v>120000000</c:v>
                </c:pt>
                <c:pt idx="20">
                  <c:v>120000000</c:v>
                </c:pt>
                <c:pt idx="21">
                  <c:v>120000000</c:v>
                </c:pt>
                <c:pt idx="22">
                  <c:v>120000000</c:v>
                </c:pt>
                <c:pt idx="23">
                  <c:v>120000000</c:v>
                </c:pt>
                <c:pt idx="24">
                  <c:v>120000000</c:v>
                </c:pt>
                <c:pt idx="25">
                  <c:v>120000000</c:v>
                </c:pt>
                <c:pt idx="26">
                  <c:v>120000000</c:v>
                </c:pt>
                <c:pt idx="27">
                  <c:v>132000000</c:v>
                </c:pt>
                <c:pt idx="28">
                  <c:v>99000000</c:v>
                </c:pt>
                <c:pt idx="29">
                  <c:v>90000000</c:v>
                </c:pt>
                <c:pt idx="30">
                  <c:v>90000000</c:v>
                </c:pt>
                <c:pt idx="31">
                  <c:v>58000000</c:v>
                </c:pt>
                <c:pt idx="32">
                  <c:v>43500000</c:v>
                </c:pt>
                <c:pt idx="33">
                  <c:v>43500000</c:v>
                </c:pt>
                <c:pt idx="34">
                  <c:v>43500000</c:v>
                </c:pt>
                <c:pt idx="35">
                  <c:v>37500000</c:v>
                </c:pt>
                <c:pt idx="36">
                  <c:v>30000000</c:v>
                </c:pt>
                <c:pt idx="37">
                  <c:v>30000000</c:v>
                </c:pt>
                <c:pt idx="38">
                  <c:v>30000000</c:v>
                </c:pt>
                <c:pt idx="39">
                  <c:v>30000000</c:v>
                </c:pt>
                <c:pt idx="40">
                  <c:v>30000000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77AB-3142-8294-36023B2D46C5}"/>
            </c:ext>
          </c:extLst>
        </c:ser>
        <c:ser>
          <c:idx val="1"/>
          <c:order val="1"/>
          <c:tx>
            <c:v>  Product B</c:v>
          </c:tx>
          <c:spPr>
            <a:solidFill>
              <a:srgbClr val="4A86E8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 Charts'!$C$282:$AQ$282</c:f>
              <c:strCache>
                <c:ptCount val="41"/>
                <c:pt idx="1">
                  <c:v>Q1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  <c:pt idx="5">
                  <c:v>Q1</c:v>
                </c:pt>
                <c:pt idx="6">
                  <c:v>Q2</c:v>
                </c:pt>
                <c:pt idx="7">
                  <c:v>Q3</c:v>
                </c:pt>
                <c:pt idx="8">
                  <c:v>Q4</c:v>
                </c:pt>
                <c:pt idx="9">
                  <c:v>Q1</c:v>
                </c:pt>
                <c:pt idx="10">
                  <c:v>Q2</c:v>
                </c:pt>
                <c:pt idx="11">
                  <c:v>Q3</c:v>
                </c:pt>
                <c:pt idx="12">
                  <c:v>Q4</c:v>
                </c:pt>
                <c:pt idx="13">
                  <c:v>Q1</c:v>
                </c:pt>
                <c:pt idx="14">
                  <c:v>Q2</c:v>
                </c:pt>
                <c:pt idx="15">
                  <c:v>Q3</c:v>
                </c:pt>
                <c:pt idx="16">
                  <c:v>Q4</c:v>
                </c:pt>
                <c:pt idx="17">
                  <c:v>Q1</c:v>
                </c:pt>
                <c:pt idx="18">
                  <c:v>Q2</c:v>
                </c:pt>
                <c:pt idx="19">
                  <c:v>Q3</c:v>
                </c:pt>
                <c:pt idx="20">
                  <c:v>Q4</c:v>
                </c:pt>
                <c:pt idx="21">
                  <c:v>Q1</c:v>
                </c:pt>
                <c:pt idx="22">
                  <c:v>Q2</c:v>
                </c:pt>
                <c:pt idx="23">
                  <c:v>Q3</c:v>
                </c:pt>
                <c:pt idx="24">
                  <c:v>Q4</c:v>
                </c:pt>
                <c:pt idx="25">
                  <c:v>Q1</c:v>
                </c:pt>
                <c:pt idx="26">
                  <c:v>Q2</c:v>
                </c:pt>
                <c:pt idx="27">
                  <c:v>Q3</c:v>
                </c:pt>
                <c:pt idx="28">
                  <c:v>Q4</c:v>
                </c:pt>
                <c:pt idx="29">
                  <c:v>Q1</c:v>
                </c:pt>
                <c:pt idx="30">
                  <c:v>Q2</c:v>
                </c:pt>
                <c:pt idx="31">
                  <c:v>Q3</c:v>
                </c:pt>
                <c:pt idx="32">
                  <c:v>Q4</c:v>
                </c:pt>
                <c:pt idx="33">
                  <c:v>Q1</c:v>
                </c:pt>
                <c:pt idx="34">
                  <c:v>Q2</c:v>
                </c:pt>
                <c:pt idx="35">
                  <c:v>Q3</c:v>
                </c:pt>
                <c:pt idx="36">
                  <c:v>Q4</c:v>
                </c:pt>
                <c:pt idx="37">
                  <c:v>Q1</c:v>
                </c:pt>
                <c:pt idx="38">
                  <c:v>Q2</c:v>
                </c:pt>
                <c:pt idx="39">
                  <c:v>Q3</c:v>
                </c:pt>
                <c:pt idx="40">
                  <c:v>Q4</c:v>
                </c:pt>
              </c:strCache>
            </c:strRef>
          </c:cat>
          <c:val>
            <c:numRef>
              <c:f>' Charts'!$C$284:$AQ$284</c:f>
              <c:numCache>
                <c:formatCode>"$"#,##0</c:formatCode>
                <c:ptCount val="41"/>
                <c:pt idx="1">
                  <c:v>3000000</c:v>
                </c:pt>
                <c:pt idx="2">
                  <c:v>3000000</c:v>
                </c:pt>
                <c:pt idx="3">
                  <c:v>3000000</c:v>
                </c:pt>
                <c:pt idx="4">
                  <c:v>3000000</c:v>
                </c:pt>
                <c:pt idx="5">
                  <c:v>3000000</c:v>
                </c:pt>
                <c:pt idx="6">
                  <c:v>3000000</c:v>
                </c:pt>
                <c:pt idx="7">
                  <c:v>3000000</c:v>
                </c:pt>
                <c:pt idx="8">
                  <c:v>3000000</c:v>
                </c:pt>
                <c:pt idx="9">
                  <c:v>3000000</c:v>
                </c:pt>
                <c:pt idx="10">
                  <c:v>3000000</c:v>
                </c:pt>
                <c:pt idx="11">
                  <c:v>3000000</c:v>
                </c:pt>
                <c:pt idx="12">
                  <c:v>3000000</c:v>
                </c:pt>
                <c:pt idx="13">
                  <c:v>3000000</c:v>
                </c:pt>
                <c:pt idx="14">
                  <c:v>3000000</c:v>
                </c:pt>
                <c:pt idx="15">
                  <c:v>3000000</c:v>
                </c:pt>
                <c:pt idx="16">
                  <c:v>3000000</c:v>
                </c:pt>
                <c:pt idx="17">
                  <c:v>3000000</c:v>
                </c:pt>
                <c:pt idx="18">
                  <c:v>3000000</c:v>
                </c:pt>
                <c:pt idx="19">
                  <c:v>3000000</c:v>
                </c:pt>
                <c:pt idx="20">
                  <c:v>3000000</c:v>
                </c:pt>
                <c:pt idx="21">
                  <c:v>3000000</c:v>
                </c:pt>
                <c:pt idx="22">
                  <c:v>3000000</c:v>
                </c:pt>
                <c:pt idx="23">
                  <c:v>3000000</c:v>
                </c:pt>
                <c:pt idx="24">
                  <c:v>3000000</c:v>
                </c:pt>
                <c:pt idx="25">
                  <c:v>3000000</c:v>
                </c:pt>
                <c:pt idx="26">
                  <c:v>3000000</c:v>
                </c:pt>
                <c:pt idx="27">
                  <c:v>3000000</c:v>
                </c:pt>
                <c:pt idx="28">
                  <c:v>3000000</c:v>
                </c:pt>
                <c:pt idx="29">
                  <c:v>3000000</c:v>
                </c:pt>
                <c:pt idx="30">
                  <c:v>3000000</c:v>
                </c:pt>
                <c:pt idx="31">
                  <c:v>3000000</c:v>
                </c:pt>
                <c:pt idx="32">
                  <c:v>3000000</c:v>
                </c:pt>
                <c:pt idx="33">
                  <c:v>3000000</c:v>
                </c:pt>
                <c:pt idx="34">
                  <c:v>3000000</c:v>
                </c:pt>
                <c:pt idx="35">
                  <c:v>3000000</c:v>
                </c:pt>
                <c:pt idx="36">
                  <c:v>3000000</c:v>
                </c:pt>
                <c:pt idx="37">
                  <c:v>3000000</c:v>
                </c:pt>
                <c:pt idx="38">
                  <c:v>3000000</c:v>
                </c:pt>
                <c:pt idx="39">
                  <c:v>3000000</c:v>
                </c:pt>
                <c:pt idx="40">
                  <c:v>3000000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77AB-3142-8294-36023B2D46C5}"/>
            </c:ext>
          </c:extLst>
        </c:ser>
        <c:ser>
          <c:idx val="2"/>
          <c:order val="2"/>
          <c:tx>
            <c:v>  Product C</c:v>
          </c:tx>
          <c:spPr>
            <a:solidFill>
              <a:srgbClr val="666666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 Charts'!$C$282:$AQ$282</c:f>
              <c:strCache>
                <c:ptCount val="41"/>
                <c:pt idx="1">
                  <c:v>Q1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  <c:pt idx="5">
                  <c:v>Q1</c:v>
                </c:pt>
                <c:pt idx="6">
                  <c:v>Q2</c:v>
                </c:pt>
                <c:pt idx="7">
                  <c:v>Q3</c:v>
                </c:pt>
                <c:pt idx="8">
                  <c:v>Q4</c:v>
                </c:pt>
                <c:pt idx="9">
                  <c:v>Q1</c:v>
                </c:pt>
                <c:pt idx="10">
                  <c:v>Q2</c:v>
                </c:pt>
                <c:pt idx="11">
                  <c:v>Q3</c:v>
                </c:pt>
                <c:pt idx="12">
                  <c:v>Q4</c:v>
                </c:pt>
                <c:pt idx="13">
                  <c:v>Q1</c:v>
                </c:pt>
                <c:pt idx="14">
                  <c:v>Q2</c:v>
                </c:pt>
                <c:pt idx="15">
                  <c:v>Q3</c:v>
                </c:pt>
                <c:pt idx="16">
                  <c:v>Q4</c:v>
                </c:pt>
                <c:pt idx="17">
                  <c:v>Q1</c:v>
                </c:pt>
                <c:pt idx="18">
                  <c:v>Q2</c:v>
                </c:pt>
                <c:pt idx="19">
                  <c:v>Q3</c:v>
                </c:pt>
                <c:pt idx="20">
                  <c:v>Q4</c:v>
                </c:pt>
                <c:pt idx="21">
                  <c:v>Q1</c:v>
                </c:pt>
                <c:pt idx="22">
                  <c:v>Q2</c:v>
                </c:pt>
                <c:pt idx="23">
                  <c:v>Q3</c:v>
                </c:pt>
                <c:pt idx="24">
                  <c:v>Q4</c:v>
                </c:pt>
                <c:pt idx="25">
                  <c:v>Q1</c:v>
                </c:pt>
                <c:pt idx="26">
                  <c:v>Q2</c:v>
                </c:pt>
                <c:pt idx="27">
                  <c:v>Q3</c:v>
                </c:pt>
                <c:pt idx="28">
                  <c:v>Q4</c:v>
                </c:pt>
                <c:pt idx="29">
                  <c:v>Q1</c:v>
                </c:pt>
                <c:pt idx="30">
                  <c:v>Q2</c:v>
                </c:pt>
                <c:pt idx="31">
                  <c:v>Q3</c:v>
                </c:pt>
                <c:pt idx="32">
                  <c:v>Q4</c:v>
                </c:pt>
                <c:pt idx="33">
                  <c:v>Q1</c:v>
                </c:pt>
                <c:pt idx="34">
                  <c:v>Q2</c:v>
                </c:pt>
                <c:pt idx="35">
                  <c:v>Q3</c:v>
                </c:pt>
                <c:pt idx="36">
                  <c:v>Q4</c:v>
                </c:pt>
                <c:pt idx="37">
                  <c:v>Q1</c:v>
                </c:pt>
                <c:pt idx="38">
                  <c:v>Q2</c:v>
                </c:pt>
                <c:pt idx="39">
                  <c:v>Q3</c:v>
                </c:pt>
                <c:pt idx="40">
                  <c:v>Q4</c:v>
                </c:pt>
              </c:strCache>
            </c:strRef>
          </c:cat>
          <c:val>
            <c:numRef>
              <c:f>' Charts'!$C$285:$AQ$285</c:f>
              <c:numCache>
                <c:formatCode>"$"#,##0</c:formatCode>
                <c:ptCount val="41"/>
                <c:pt idx="1">
                  <c:v>2000000</c:v>
                </c:pt>
                <c:pt idx="2">
                  <c:v>2000000</c:v>
                </c:pt>
                <c:pt idx="3">
                  <c:v>2000000</c:v>
                </c:pt>
                <c:pt idx="4">
                  <c:v>2000000</c:v>
                </c:pt>
                <c:pt idx="5">
                  <c:v>2000000</c:v>
                </c:pt>
                <c:pt idx="6">
                  <c:v>2000000</c:v>
                </c:pt>
                <c:pt idx="7">
                  <c:v>2000000</c:v>
                </c:pt>
                <c:pt idx="8">
                  <c:v>2000000</c:v>
                </c:pt>
                <c:pt idx="9">
                  <c:v>2000000</c:v>
                </c:pt>
                <c:pt idx="10">
                  <c:v>2000000</c:v>
                </c:pt>
                <c:pt idx="11">
                  <c:v>2000000</c:v>
                </c:pt>
                <c:pt idx="12">
                  <c:v>2000000</c:v>
                </c:pt>
                <c:pt idx="13">
                  <c:v>2000000</c:v>
                </c:pt>
                <c:pt idx="14">
                  <c:v>2000000</c:v>
                </c:pt>
                <c:pt idx="15">
                  <c:v>2000000</c:v>
                </c:pt>
                <c:pt idx="16">
                  <c:v>2000000</c:v>
                </c:pt>
                <c:pt idx="17">
                  <c:v>2000000</c:v>
                </c:pt>
                <c:pt idx="18">
                  <c:v>2000000</c:v>
                </c:pt>
                <c:pt idx="19">
                  <c:v>2000000</c:v>
                </c:pt>
                <c:pt idx="20">
                  <c:v>2000000</c:v>
                </c:pt>
                <c:pt idx="21">
                  <c:v>2000000</c:v>
                </c:pt>
                <c:pt idx="22">
                  <c:v>2000000</c:v>
                </c:pt>
                <c:pt idx="23">
                  <c:v>2000000</c:v>
                </c:pt>
                <c:pt idx="24">
                  <c:v>2000000</c:v>
                </c:pt>
                <c:pt idx="25">
                  <c:v>2000000</c:v>
                </c:pt>
                <c:pt idx="26">
                  <c:v>2000000</c:v>
                </c:pt>
                <c:pt idx="27">
                  <c:v>2000000</c:v>
                </c:pt>
                <c:pt idx="28">
                  <c:v>2000000</c:v>
                </c:pt>
                <c:pt idx="29">
                  <c:v>2000000</c:v>
                </c:pt>
                <c:pt idx="30">
                  <c:v>2000000</c:v>
                </c:pt>
                <c:pt idx="31">
                  <c:v>2000000</c:v>
                </c:pt>
                <c:pt idx="32">
                  <c:v>2000000</c:v>
                </c:pt>
                <c:pt idx="33">
                  <c:v>2000000</c:v>
                </c:pt>
                <c:pt idx="34">
                  <c:v>2000000</c:v>
                </c:pt>
                <c:pt idx="35">
                  <c:v>2000000</c:v>
                </c:pt>
                <c:pt idx="36">
                  <c:v>2000000</c:v>
                </c:pt>
                <c:pt idx="37">
                  <c:v>2000000</c:v>
                </c:pt>
                <c:pt idx="38">
                  <c:v>2000000</c:v>
                </c:pt>
                <c:pt idx="39">
                  <c:v>2000000</c:v>
                </c:pt>
                <c:pt idx="40">
                  <c:v>2000000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77AB-3142-8294-36023B2D4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8856591"/>
        <c:axId val="1690340223"/>
      </c:barChart>
      <c:catAx>
        <c:axId val="68885659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90340223"/>
        <c:crosses val="autoZero"/>
        <c:auto val="1"/>
        <c:lblAlgn val="ctr"/>
        <c:lblOffset val="100"/>
        <c:noMultiLvlLbl val="1"/>
      </c:catAx>
      <c:valAx>
        <c:axId val="169034022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&quot;$&quot;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688856591"/>
        <c:crosses val="autoZero"/>
        <c:crossBetween val="between"/>
      </c:valAx>
    </c:plotArea>
    <c:legend>
      <c:legendPos val="t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Product expenses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  Product A</c:v>
          </c:tx>
          <c:spPr>
            <a:solidFill>
              <a:srgbClr val="9FC5E8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 Charts'!$C$289:$AQ$289</c:f>
              <c:strCache>
                <c:ptCount val="41"/>
                <c:pt idx="1">
                  <c:v>Q1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  <c:pt idx="5">
                  <c:v>Q1</c:v>
                </c:pt>
                <c:pt idx="6">
                  <c:v>Q2</c:v>
                </c:pt>
                <c:pt idx="7">
                  <c:v>Q3</c:v>
                </c:pt>
                <c:pt idx="8">
                  <c:v>Q4</c:v>
                </c:pt>
                <c:pt idx="9">
                  <c:v>Q1</c:v>
                </c:pt>
                <c:pt idx="10">
                  <c:v>Q2</c:v>
                </c:pt>
                <c:pt idx="11">
                  <c:v>Q3</c:v>
                </c:pt>
                <c:pt idx="12">
                  <c:v>Q4</c:v>
                </c:pt>
                <c:pt idx="13">
                  <c:v>Q1</c:v>
                </c:pt>
                <c:pt idx="14">
                  <c:v>Q2</c:v>
                </c:pt>
                <c:pt idx="15">
                  <c:v>Q3</c:v>
                </c:pt>
                <c:pt idx="16">
                  <c:v>Q4</c:v>
                </c:pt>
                <c:pt idx="17">
                  <c:v>Q1</c:v>
                </c:pt>
                <c:pt idx="18">
                  <c:v>Q2</c:v>
                </c:pt>
                <c:pt idx="19">
                  <c:v>Q3</c:v>
                </c:pt>
                <c:pt idx="20">
                  <c:v>Q4</c:v>
                </c:pt>
                <c:pt idx="21">
                  <c:v>Q1</c:v>
                </c:pt>
                <c:pt idx="22">
                  <c:v>Q2</c:v>
                </c:pt>
                <c:pt idx="23">
                  <c:v>Q3</c:v>
                </c:pt>
                <c:pt idx="24">
                  <c:v>Q4</c:v>
                </c:pt>
                <c:pt idx="25">
                  <c:v>Q1</c:v>
                </c:pt>
                <c:pt idx="26">
                  <c:v>Q2</c:v>
                </c:pt>
                <c:pt idx="27">
                  <c:v>Q3</c:v>
                </c:pt>
                <c:pt idx="28">
                  <c:v>Q4</c:v>
                </c:pt>
                <c:pt idx="29">
                  <c:v>Q1</c:v>
                </c:pt>
                <c:pt idx="30">
                  <c:v>Q2</c:v>
                </c:pt>
                <c:pt idx="31">
                  <c:v>Q3</c:v>
                </c:pt>
                <c:pt idx="32">
                  <c:v>Q4</c:v>
                </c:pt>
                <c:pt idx="33">
                  <c:v>Q1</c:v>
                </c:pt>
                <c:pt idx="34">
                  <c:v>Q2</c:v>
                </c:pt>
                <c:pt idx="35">
                  <c:v>Q3</c:v>
                </c:pt>
                <c:pt idx="36">
                  <c:v>Q4</c:v>
                </c:pt>
                <c:pt idx="37">
                  <c:v>Q1</c:v>
                </c:pt>
                <c:pt idx="38">
                  <c:v>Q2</c:v>
                </c:pt>
                <c:pt idx="39">
                  <c:v>Q3</c:v>
                </c:pt>
                <c:pt idx="40">
                  <c:v>Q4</c:v>
                </c:pt>
              </c:strCache>
            </c:strRef>
          </c:cat>
          <c:val>
            <c:numRef>
              <c:f>' Charts'!$C$290:$AQ$290</c:f>
              <c:numCache>
                <c:formatCode>"$"#,##0</c:formatCode>
                <c:ptCount val="41"/>
                <c:pt idx="1">
                  <c:v>982748.625</c:v>
                </c:pt>
                <c:pt idx="2">
                  <c:v>982748.625</c:v>
                </c:pt>
                <c:pt idx="3">
                  <c:v>982748.625</c:v>
                </c:pt>
                <c:pt idx="4">
                  <c:v>2293080.125</c:v>
                </c:pt>
                <c:pt idx="5">
                  <c:v>3432630.25</c:v>
                </c:pt>
                <c:pt idx="6">
                  <c:v>3432630.25</c:v>
                </c:pt>
                <c:pt idx="7">
                  <c:v>11769018</c:v>
                </c:pt>
                <c:pt idx="8">
                  <c:v>27074574</c:v>
                </c:pt>
                <c:pt idx="9">
                  <c:v>33946033.5</c:v>
                </c:pt>
                <c:pt idx="10">
                  <c:v>20280358.5</c:v>
                </c:pt>
                <c:pt idx="11">
                  <c:v>20280358.5</c:v>
                </c:pt>
                <c:pt idx="12">
                  <c:v>20280358.5</c:v>
                </c:pt>
                <c:pt idx="13">
                  <c:v>20385230.82</c:v>
                </c:pt>
                <c:pt idx="14">
                  <c:v>37372923.170000002</c:v>
                </c:pt>
                <c:pt idx="15">
                  <c:v>57415913.170000002</c:v>
                </c:pt>
                <c:pt idx="16">
                  <c:v>57415913.170000002</c:v>
                </c:pt>
                <c:pt idx="17">
                  <c:v>57612024.408399999</c:v>
                </c:pt>
                <c:pt idx="18">
                  <c:v>62849481.172800004</c:v>
                </c:pt>
                <c:pt idx="19">
                  <c:v>65582616.172800004</c:v>
                </c:pt>
                <c:pt idx="20">
                  <c:v>65582616.172800004</c:v>
                </c:pt>
                <c:pt idx="21">
                  <c:v>65800834.496256001</c:v>
                </c:pt>
                <c:pt idx="22">
                  <c:v>65800834.496256001</c:v>
                </c:pt>
                <c:pt idx="23">
                  <c:v>65800834.496256001</c:v>
                </c:pt>
                <c:pt idx="24">
                  <c:v>65800834.496256001</c:v>
                </c:pt>
                <c:pt idx="25">
                  <c:v>66023417.186181121</c:v>
                </c:pt>
                <c:pt idx="26">
                  <c:v>66023417.186181121</c:v>
                </c:pt>
                <c:pt idx="27">
                  <c:v>71489687.186181128</c:v>
                </c:pt>
                <c:pt idx="28">
                  <c:v>53617265.389635846</c:v>
                </c:pt>
                <c:pt idx="29">
                  <c:v>49687838.647428557</c:v>
                </c:pt>
                <c:pt idx="30">
                  <c:v>49687838.647428557</c:v>
                </c:pt>
                <c:pt idx="31">
                  <c:v>32021051.572787292</c:v>
                </c:pt>
                <c:pt idx="32">
                  <c:v>25415975.322787292</c:v>
                </c:pt>
                <c:pt idx="33">
                  <c:v>25527903.254243039</c:v>
                </c:pt>
                <c:pt idx="34">
                  <c:v>25527903.254243039</c:v>
                </c:pt>
                <c:pt idx="35">
                  <c:v>22006813.150209516</c:v>
                </c:pt>
                <c:pt idx="36">
                  <c:v>18590394.400209516</c:v>
                </c:pt>
                <c:pt idx="37">
                  <c:v>18688813.788213708</c:v>
                </c:pt>
                <c:pt idx="38">
                  <c:v>18688813.788213708</c:v>
                </c:pt>
                <c:pt idx="39">
                  <c:v>18688813.788213708</c:v>
                </c:pt>
                <c:pt idx="40">
                  <c:v>18688813.788213708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B9AC-0A4F-9967-ECA7EB1F44B5}"/>
            </c:ext>
          </c:extLst>
        </c:ser>
        <c:ser>
          <c:idx val="1"/>
          <c:order val="1"/>
          <c:tx>
            <c:v>  Product B</c:v>
          </c:tx>
          <c:spPr>
            <a:solidFill>
              <a:srgbClr val="4A86E8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 Charts'!$C$289:$AQ$289</c:f>
              <c:strCache>
                <c:ptCount val="41"/>
                <c:pt idx="1">
                  <c:v>Q1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  <c:pt idx="5">
                  <c:v>Q1</c:v>
                </c:pt>
                <c:pt idx="6">
                  <c:v>Q2</c:v>
                </c:pt>
                <c:pt idx="7">
                  <c:v>Q3</c:v>
                </c:pt>
                <c:pt idx="8">
                  <c:v>Q4</c:v>
                </c:pt>
                <c:pt idx="9">
                  <c:v>Q1</c:v>
                </c:pt>
                <c:pt idx="10">
                  <c:v>Q2</c:v>
                </c:pt>
                <c:pt idx="11">
                  <c:v>Q3</c:v>
                </c:pt>
                <c:pt idx="12">
                  <c:v>Q4</c:v>
                </c:pt>
                <c:pt idx="13">
                  <c:v>Q1</c:v>
                </c:pt>
                <c:pt idx="14">
                  <c:v>Q2</c:v>
                </c:pt>
                <c:pt idx="15">
                  <c:v>Q3</c:v>
                </c:pt>
                <c:pt idx="16">
                  <c:v>Q4</c:v>
                </c:pt>
                <c:pt idx="17">
                  <c:v>Q1</c:v>
                </c:pt>
                <c:pt idx="18">
                  <c:v>Q2</c:v>
                </c:pt>
                <c:pt idx="19">
                  <c:v>Q3</c:v>
                </c:pt>
                <c:pt idx="20">
                  <c:v>Q4</c:v>
                </c:pt>
                <c:pt idx="21">
                  <c:v>Q1</c:v>
                </c:pt>
                <c:pt idx="22">
                  <c:v>Q2</c:v>
                </c:pt>
                <c:pt idx="23">
                  <c:v>Q3</c:v>
                </c:pt>
                <c:pt idx="24">
                  <c:v>Q4</c:v>
                </c:pt>
                <c:pt idx="25">
                  <c:v>Q1</c:v>
                </c:pt>
                <c:pt idx="26">
                  <c:v>Q2</c:v>
                </c:pt>
                <c:pt idx="27">
                  <c:v>Q3</c:v>
                </c:pt>
                <c:pt idx="28">
                  <c:v>Q4</c:v>
                </c:pt>
                <c:pt idx="29">
                  <c:v>Q1</c:v>
                </c:pt>
                <c:pt idx="30">
                  <c:v>Q2</c:v>
                </c:pt>
                <c:pt idx="31">
                  <c:v>Q3</c:v>
                </c:pt>
                <c:pt idx="32">
                  <c:v>Q4</c:v>
                </c:pt>
                <c:pt idx="33">
                  <c:v>Q1</c:v>
                </c:pt>
                <c:pt idx="34">
                  <c:v>Q2</c:v>
                </c:pt>
                <c:pt idx="35">
                  <c:v>Q3</c:v>
                </c:pt>
                <c:pt idx="36">
                  <c:v>Q4</c:v>
                </c:pt>
                <c:pt idx="37">
                  <c:v>Q1</c:v>
                </c:pt>
                <c:pt idx="38">
                  <c:v>Q2</c:v>
                </c:pt>
                <c:pt idx="39">
                  <c:v>Q3</c:v>
                </c:pt>
                <c:pt idx="40">
                  <c:v>Q4</c:v>
                </c:pt>
              </c:strCache>
            </c:strRef>
          </c:cat>
          <c:val>
            <c:numRef>
              <c:f>' Charts'!$C$291:$AQ$291</c:f>
              <c:numCache>
                <c:formatCode>"$"#,##0</c:formatCode>
                <c:ptCount val="41"/>
                <c:pt idx="1">
                  <c:v>1480587.5</c:v>
                </c:pt>
                <c:pt idx="2">
                  <c:v>1480587.5</c:v>
                </c:pt>
                <c:pt idx="3">
                  <c:v>1480587.5</c:v>
                </c:pt>
                <c:pt idx="4">
                  <c:v>1480587.5</c:v>
                </c:pt>
                <c:pt idx="5">
                  <c:v>1482787.5</c:v>
                </c:pt>
                <c:pt idx="6">
                  <c:v>1482787.5</c:v>
                </c:pt>
                <c:pt idx="7">
                  <c:v>1482787.5</c:v>
                </c:pt>
                <c:pt idx="8">
                  <c:v>1482787.5</c:v>
                </c:pt>
                <c:pt idx="9">
                  <c:v>1485031.5</c:v>
                </c:pt>
                <c:pt idx="10">
                  <c:v>1485031.5</c:v>
                </c:pt>
                <c:pt idx="11">
                  <c:v>1485031.5</c:v>
                </c:pt>
                <c:pt idx="12">
                  <c:v>1485031.5</c:v>
                </c:pt>
                <c:pt idx="13">
                  <c:v>1487320.38</c:v>
                </c:pt>
                <c:pt idx="14">
                  <c:v>1487320.38</c:v>
                </c:pt>
                <c:pt idx="15">
                  <c:v>1487320.38</c:v>
                </c:pt>
                <c:pt idx="16">
                  <c:v>1487320.38</c:v>
                </c:pt>
                <c:pt idx="17">
                  <c:v>1489655.0375999999</c:v>
                </c:pt>
                <c:pt idx="18">
                  <c:v>1489655.0375999999</c:v>
                </c:pt>
                <c:pt idx="19">
                  <c:v>1489655.0375999999</c:v>
                </c:pt>
                <c:pt idx="20">
                  <c:v>1489655.0375999999</c:v>
                </c:pt>
                <c:pt idx="21">
                  <c:v>1492036.3883519999</c:v>
                </c:pt>
                <c:pt idx="22">
                  <c:v>1492036.3883519999</c:v>
                </c:pt>
                <c:pt idx="23">
                  <c:v>1492036.3883519999</c:v>
                </c:pt>
                <c:pt idx="24">
                  <c:v>1492036.3883519999</c:v>
                </c:pt>
                <c:pt idx="25">
                  <c:v>1494465.3661190399</c:v>
                </c:pt>
                <c:pt idx="26">
                  <c:v>1494465.3661190399</c:v>
                </c:pt>
                <c:pt idx="27">
                  <c:v>1494465.3661190399</c:v>
                </c:pt>
                <c:pt idx="28">
                  <c:v>1494465.3661190399</c:v>
                </c:pt>
                <c:pt idx="29">
                  <c:v>1496942.9234414208</c:v>
                </c:pt>
                <c:pt idx="30">
                  <c:v>1496942.9234414208</c:v>
                </c:pt>
                <c:pt idx="31">
                  <c:v>1496942.9234414208</c:v>
                </c:pt>
                <c:pt idx="32">
                  <c:v>1496942.9234414208</c:v>
                </c:pt>
                <c:pt idx="33">
                  <c:v>1499470.0319102493</c:v>
                </c:pt>
                <c:pt idx="34">
                  <c:v>1499470.0319102493</c:v>
                </c:pt>
                <c:pt idx="35">
                  <c:v>1499470.0319102493</c:v>
                </c:pt>
                <c:pt idx="36">
                  <c:v>1499470.0319102493</c:v>
                </c:pt>
                <c:pt idx="37">
                  <c:v>1502047.6825484543</c:v>
                </c:pt>
                <c:pt idx="38">
                  <c:v>1502047.6825484543</c:v>
                </c:pt>
                <c:pt idx="39">
                  <c:v>1502047.6825484543</c:v>
                </c:pt>
                <c:pt idx="40">
                  <c:v>1502047.6825484543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B9AC-0A4F-9967-ECA7EB1F44B5}"/>
            </c:ext>
          </c:extLst>
        </c:ser>
        <c:ser>
          <c:idx val="2"/>
          <c:order val="2"/>
          <c:tx>
            <c:v>  Product C</c:v>
          </c:tx>
          <c:spPr>
            <a:solidFill>
              <a:srgbClr val="666666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 Charts'!$C$289:$AQ$289</c:f>
              <c:strCache>
                <c:ptCount val="41"/>
                <c:pt idx="1">
                  <c:v>Q1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  <c:pt idx="5">
                  <c:v>Q1</c:v>
                </c:pt>
                <c:pt idx="6">
                  <c:v>Q2</c:v>
                </c:pt>
                <c:pt idx="7">
                  <c:v>Q3</c:v>
                </c:pt>
                <c:pt idx="8">
                  <c:v>Q4</c:v>
                </c:pt>
                <c:pt idx="9">
                  <c:v>Q1</c:v>
                </c:pt>
                <c:pt idx="10">
                  <c:v>Q2</c:v>
                </c:pt>
                <c:pt idx="11">
                  <c:v>Q3</c:v>
                </c:pt>
                <c:pt idx="12">
                  <c:v>Q4</c:v>
                </c:pt>
                <c:pt idx="13">
                  <c:v>Q1</c:v>
                </c:pt>
                <c:pt idx="14">
                  <c:v>Q2</c:v>
                </c:pt>
                <c:pt idx="15">
                  <c:v>Q3</c:v>
                </c:pt>
                <c:pt idx="16">
                  <c:v>Q4</c:v>
                </c:pt>
                <c:pt idx="17">
                  <c:v>Q1</c:v>
                </c:pt>
                <c:pt idx="18">
                  <c:v>Q2</c:v>
                </c:pt>
                <c:pt idx="19">
                  <c:v>Q3</c:v>
                </c:pt>
                <c:pt idx="20">
                  <c:v>Q4</c:v>
                </c:pt>
                <c:pt idx="21">
                  <c:v>Q1</c:v>
                </c:pt>
                <c:pt idx="22">
                  <c:v>Q2</c:v>
                </c:pt>
                <c:pt idx="23">
                  <c:v>Q3</c:v>
                </c:pt>
                <c:pt idx="24">
                  <c:v>Q4</c:v>
                </c:pt>
                <c:pt idx="25">
                  <c:v>Q1</c:v>
                </c:pt>
                <c:pt idx="26">
                  <c:v>Q2</c:v>
                </c:pt>
                <c:pt idx="27">
                  <c:v>Q3</c:v>
                </c:pt>
                <c:pt idx="28">
                  <c:v>Q4</c:v>
                </c:pt>
                <c:pt idx="29">
                  <c:v>Q1</c:v>
                </c:pt>
                <c:pt idx="30">
                  <c:v>Q2</c:v>
                </c:pt>
                <c:pt idx="31">
                  <c:v>Q3</c:v>
                </c:pt>
                <c:pt idx="32">
                  <c:v>Q4</c:v>
                </c:pt>
                <c:pt idx="33">
                  <c:v>Q1</c:v>
                </c:pt>
                <c:pt idx="34">
                  <c:v>Q2</c:v>
                </c:pt>
                <c:pt idx="35">
                  <c:v>Q3</c:v>
                </c:pt>
                <c:pt idx="36">
                  <c:v>Q4</c:v>
                </c:pt>
                <c:pt idx="37">
                  <c:v>Q1</c:v>
                </c:pt>
                <c:pt idx="38">
                  <c:v>Q2</c:v>
                </c:pt>
                <c:pt idx="39">
                  <c:v>Q3</c:v>
                </c:pt>
                <c:pt idx="40">
                  <c:v>Q4</c:v>
                </c:pt>
              </c:strCache>
            </c:strRef>
          </c:cat>
          <c:val>
            <c:numRef>
              <c:f>' Charts'!$C$292:$AQ$292</c:f>
              <c:numCache>
                <c:formatCode>"$"#,##0</c:formatCode>
                <c:ptCount val="41"/>
                <c:pt idx="1">
                  <c:v>969270</c:v>
                </c:pt>
                <c:pt idx="2">
                  <c:v>969270</c:v>
                </c:pt>
                <c:pt idx="3">
                  <c:v>969270</c:v>
                </c:pt>
                <c:pt idx="4">
                  <c:v>969270</c:v>
                </c:pt>
                <c:pt idx="5">
                  <c:v>970370</c:v>
                </c:pt>
                <c:pt idx="6">
                  <c:v>970370</c:v>
                </c:pt>
                <c:pt idx="7">
                  <c:v>970370</c:v>
                </c:pt>
                <c:pt idx="8">
                  <c:v>970370</c:v>
                </c:pt>
                <c:pt idx="9">
                  <c:v>971492</c:v>
                </c:pt>
                <c:pt idx="10">
                  <c:v>971492</c:v>
                </c:pt>
                <c:pt idx="11">
                  <c:v>971492</c:v>
                </c:pt>
                <c:pt idx="12">
                  <c:v>971492</c:v>
                </c:pt>
                <c:pt idx="13">
                  <c:v>972636.44</c:v>
                </c:pt>
                <c:pt idx="14">
                  <c:v>972636.44</c:v>
                </c:pt>
                <c:pt idx="15">
                  <c:v>972636.44</c:v>
                </c:pt>
                <c:pt idx="16">
                  <c:v>972636.44</c:v>
                </c:pt>
                <c:pt idx="17">
                  <c:v>973803.76879999996</c:v>
                </c:pt>
                <c:pt idx="18">
                  <c:v>973803.76879999996</c:v>
                </c:pt>
                <c:pt idx="19">
                  <c:v>973803.76879999996</c:v>
                </c:pt>
                <c:pt idx="20">
                  <c:v>973803.76879999996</c:v>
                </c:pt>
                <c:pt idx="21">
                  <c:v>974994.44417599996</c:v>
                </c:pt>
                <c:pt idx="22">
                  <c:v>974994.44417599996</c:v>
                </c:pt>
                <c:pt idx="23">
                  <c:v>974994.44417599996</c:v>
                </c:pt>
                <c:pt idx="24">
                  <c:v>974994.44417599996</c:v>
                </c:pt>
                <c:pt idx="25">
                  <c:v>976208.93305951997</c:v>
                </c:pt>
                <c:pt idx="26">
                  <c:v>976208.93305951997</c:v>
                </c:pt>
                <c:pt idx="27">
                  <c:v>976208.93305951997</c:v>
                </c:pt>
                <c:pt idx="28">
                  <c:v>976208.93305951997</c:v>
                </c:pt>
                <c:pt idx="29">
                  <c:v>977447.71172071039</c:v>
                </c:pt>
                <c:pt idx="30">
                  <c:v>977447.71172071039</c:v>
                </c:pt>
                <c:pt idx="31">
                  <c:v>977447.71172071039</c:v>
                </c:pt>
                <c:pt idx="32">
                  <c:v>977447.71172071039</c:v>
                </c:pt>
                <c:pt idx="33">
                  <c:v>978711.26595512463</c:v>
                </c:pt>
                <c:pt idx="34">
                  <c:v>978711.26595512463</c:v>
                </c:pt>
                <c:pt idx="35">
                  <c:v>978711.26595512463</c:v>
                </c:pt>
                <c:pt idx="36">
                  <c:v>978711.26595512463</c:v>
                </c:pt>
                <c:pt idx="37">
                  <c:v>980000.09127422713</c:v>
                </c:pt>
                <c:pt idx="38">
                  <c:v>980000.09127422713</c:v>
                </c:pt>
                <c:pt idx="39">
                  <c:v>980000.09127422713</c:v>
                </c:pt>
                <c:pt idx="40">
                  <c:v>980000.09127422713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B9AC-0A4F-9967-ECA7EB1F4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1123447"/>
        <c:axId val="252451118"/>
      </c:barChart>
      <c:catAx>
        <c:axId val="214112344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52451118"/>
        <c:crosses val="autoZero"/>
        <c:auto val="1"/>
        <c:lblAlgn val="ctr"/>
        <c:lblOffset val="100"/>
        <c:noMultiLvlLbl val="1"/>
      </c:catAx>
      <c:valAx>
        <c:axId val="25245111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&quot;$&quot;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41123447"/>
        <c:crosses val="autoZero"/>
        <c:crossBetween val="between"/>
      </c:valAx>
    </c:plotArea>
    <c:legend>
      <c:legendPos val="t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sz="1200" b="0" i="0">
                <a:solidFill>
                  <a:srgbClr val="757575"/>
                </a:solidFill>
                <a:latin typeface="+mn-lt"/>
              </a:rPr>
              <a:t>Operations (start year)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tx>
            <c:strRef>
              <c:f>'Subscription A'!$E$75</c:f>
              <c:strCache>
                <c:ptCount val="1"/>
                <c:pt idx="0">
                  <c:v>($/"active subscriber")</c:v>
                </c:pt>
              </c:strCache>
            </c:strRef>
          </c:tx>
          <c:dPt>
            <c:idx val="0"/>
            <c:bubble3D val="0"/>
            <c:spPr>
              <a:solidFill>
                <a:srgbClr val="001DFF"/>
              </a:solidFill>
            </c:spPr>
            <c:extLst>
              <c:ext xmlns:c16="http://schemas.microsoft.com/office/drawing/2014/chart" uri="{C3380CC4-5D6E-409C-BE32-E72D297353CC}">
                <c16:uniqueId val="{00000001-662F-B34C-AA0B-3F3B150D2F41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3-662F-B34C-AA0B-3F3B150D2F41}"/>
              </c:ext>
            </c:extLst>
          </c:dPt>
          <c:dPt>
            <c:idx val="2"/>
            <c:bubble3D val="0"/>
            <c:spPr>
              <a:solidFill>
                <a:srgbClr val="CFE2F3"/>
              </a:solidFill>
            </c:spPr>
            <c:extLst>
              <c:ext xmlns:c16="http://schemas.microsoft.com/office/drawing/2014/chart" uri="{C3380CC4-5D6E-409C-BE32-E72D297353CC}">
                <c16:uniqueId val="{00000005-662F-B34C-AA0B-3F3B150D2F41}"/>
              </c:ext>
            </c:extLst>
          </c:dPt>
          <c:cat>
            <c:strRef>
              <c:f>'Subscription A'!$D$76:$D$78</c:f>
              <c:strCache>
                <c:ptCount val="3"/>
                <c:pt idx="0">
                  <c:v>  Customer support</c:v>
                </c:pt>
                <c:pt idx="1">
                  <c:v>  Training / seminars</c:v>
                </c:pt>
                <c:pt idx="2">
                  <c:v>  Servers &amp; hosting</c:v>
                </c:pt>
              </c:strCache>
            </c:strRef>
          </c:cat>
          <c:val>
            <c:numRef>
              <c:f>'Subscription A'!$E$76:$E$78</c:f>
              <c:numCache>
                <c:formatCode>"$"#,##0</c:formatCode>
                <c:ptCount val="3"/>
                <c:pt idx="0">
                  <c:v>10</c:v>
                </c:pt>
                <c:pt idx="1">
                  <c:v>12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62F-B34C-AA0B-3F3B150D2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Product returns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Product A</c:v>
          </c:tx>
          <c:spPr>
            <a:solidFill>
              <a:srgbClr val="9FC5E8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 Charts'!$C$371:$AQ$371</c:f>
              <c:strCache>
                <c:ptCount val="41"/>
                <c:pt idx="1">
                  <c:v>Q1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  <c:pt idx="5">
                  <c:v>Q1</c:v>
                </c:pt>
                <c:pt idx="6">
                  <c:v>Q2</c:v>
                </c:pt>
                <c:pt idx="7">
                  <c:v>Q3</c:v>
                </c:pt>
                <c:pt idx="8">
                  <c:v>Q4</c:v>
                </c:pt>
                <c:pt idx="9">
                  <c:v>Q1</c:v>
                </c:pt>
                <c:pt idx="10">
                  <c:v>Q2</c:v>
                </c:pt>
                <c:pt idx="11">
                  <c:v>Q3</c:v>
                </c:pt>
                <c:pt idx="12">
                  <c:v>Q4</c:v>
                </c:pt>
                <c:pt idx="13">
                  <c:v>Q1</c:v>
                </c:pt>
                <c:pt idx="14">
                  <c:v>Q2</c:v>
                </c:pt>
                <c:pt idx="15">
                  <c:v>Q3</c:v>
                </c:pt>
                <c:pt idx="16">
                  <c:v>Q4</c:v>
                </c:pt>
                <c:pt idx="17">
                  <c:v>Q1</c:v>
                </c:pt>
                <c:pt idx="18">
                  <c:v>Q2</c:v>
                </c:pt>
                <c:pt idx="19">
                  <c:v>Q3</c:v>
                </c:pt>
                <c:pt idx="20">
                  <c:v>Q4</c:v>
                </c:pt>
                <c:pt idx="21">
                  <c:v>Q1</c:v>
                </c:pt>
                <c:pt idx="22">
                  <c:v>Q2</c:v>
                </c:pt>
                <c:pt idx="23">
                  <c:v>Q3</c:v>
                </c:pt>
                <c:pt idx="24">
                  <c:v>Q4</c:v>
                </c:pt>
                <c:pt idx="25">
                  <c:v>Q1</c:v>
                </c:pt>
                <c:pt idx="26">
                  <c:v>Q2</c:v>
                </c:pt>
                <c:pt idx="27">
                  <c:v>Q3</c:v>
                </c:pt>
                <c:pt idx="28">
                  <c:v>Q4</c:v>
                </c:pt>
                <c:pt idx="29">
                  <c:v>Q1</c:v>
                </c:pt>
                <c:pt idx="30">
                  <c:v>Q2</c:v>
                </c:pt>
                <c:pt idx="31">
                  <c:v>Q3</c:v>
                </c:pt>
                <c:pt idx="32">
                  <c:v>Q4</c:v>
                </c:pt>
                <c:pt idx="33">
                  <c:v>Q1</c:v>
                </c:pt>
                <c:pt idx="34">
                  <c:v>Q2</c:v>
                </c:pt>
                <c:pt idx="35">
                  <c:v>Q3</c:v>
                </c:pt>
                <c:pt idx="36">
                  <c:v>Q4</c:v>
                </c:pt>
                <c:pt idx="37">
                  <c:v>Q1</c:v>
                </c:pt>
                <c:pt idx="38">
                  <c:v>Q2</c:v>
                </c:pt>
                <c:pt idx="39">
                  <c:v>Q3</c:v>
                </c:pt>
                <c:pt idx="40">
                  <c:v>Q4</c:v>
                </c:pt>
              </c:strCache>
            </c:strRef>
          </c:cat>
          <c:val>
            <c:numRef>
              <c:f>' Charts'!$C$372:$AQ$372</c:f>
              <c:numCache>
                <c:formatCode>"$"#,##0</c:formatCode>
                <c:ptCount val="41"/>
                <c:pt idx="1">
                  <c:v>3600</c:v>
                </c:pt>
                <c:pt idx="2">
                  <c:v>3600</c:v>
                </c:pt>
                <c:pt idx="3">
                  <c:v>3600</c:v>
                </c:pt>
                <c:pt idx="4">
                  <c:v>8400</c:v>
                </c:pt>
                <c:pt idx="5">
                  <c:v>15750</c:v>
                </c:pt>
                <c:pt idx="6">
                  <c:v>15750</c:v>
                </c:pt>
                <c:pt idx="7">
                  <c:v>54000</c:v>
                </c:pt>
                <c:pt idx="8">
                  <c:v>154800</c:v>
                </c:pt>
                <c:pt idx="9">
                  <c:v>193500</c:v>
                </c:pt>
                <c:pt idx="10">
                  <c:v>103500</c:v>
                </c:pt>
                <c:pt idx="11">
                  <c:v>103500</c:v>
                </c:pt>
                <c:pt idx="12">
                  <c:v>103500</c:v>
                </c:pt>
                <c:pt idx="13">
                  <c:v>103500</c:v>
                </c:pt>
                <c:pt idx="14">
                  <c:v>189750</c:v>
                </c:pt>
                <c:pt idx="15">
                  <c:v>321750</c:v>
                </c:pt>
                <c:pt idx="16">
                  <c:v>321750</c:v>
                </c:pt>
                <c:pt idx="17">
                  <c:v>321750</c:v>
                </c:pt>
                <c:pt idx="18">
                  <c:v>351000</c:v>
                </c:pt>
                <c:pt idx="19">
                  <c:v>369000</c:v>
                </c:pt>
                <c:pt idx="20">
                  <c:v>369000</c:v>
                </c:pt>
                <c:pt idx="21">
                  <c:v>369000</c:v>
                </c:pt>
                <c:pt idx="22">
                  <c:v>369000</c:v>
                </c:pt>
                <c:pt idx="23">
                  <c:v>369000</c:v>
                </c:pt>
                <c:pt idx="24">
                  <c:v>369000</c:v>
                </c:pt>
                <c:pt idx="25">
                  <c:v>369000</c:v>
                </c:pt>
                <c:pt idx="26">
                  <c:v>369000</c:v>
                </c:pt>
                <c:pt idx="27">
                  <c:v>405000</c:v>
                </c:pt>
                <c:pt idx="28">
                  <c:v>303750</c:v>
                </c:pt>
                <c:pt idx="29">
                  <c:v>276750</c:v>
                </c:pt>
                <c:pt idx="30">
                  <c:v>276750</c:v>
                </c:pt>
                <c:pt idx="31">
                  <c:v>178350</c:v>
                </c:pt>
                <c:pt idx="32">
                  <c:v>134850</c:v>
                </c:pt>
                <c:pt idx="33">
                  <c:v>134850</c:v>
                </c:pt>
                <c:pt idx="34">
                  <c:v>134850</c:v>
                </c:pt>
                <c:pt idx="35">
                  <c:v>116250</c:v>
                </c:pt>
                <c:pt idx="36">
                  <c:v>93750</c:v>
                </c:pt>
                <c:pt idx="37">
                  <c:v>93750</c:v>
                </c:pt>
                <c:pt idx="38">
                  <c:v>93750</c:v>
                </c:pt>
                <c:pt idx="39">
                  <c:v>93750</c:v>
                </c:pt>
                <c:pt idx="40">
                  <c:v>93750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0C5-1443-A064-71A5292D367E}"/>
            </c:ext>
          </c:extLst>
        </c:ser>
        <c:ser>
          <c:idx val="1"/>
          <c:order val="1"/>
          <c:tx>
            <c:v>Product B</c:v>
          </c:tx>
          <c:spPr>
            <a:solidFill>
              <a:srgbClr val="4A86E8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 Charts'!$C$371:$AQ$371</c:f>
              <c:strCache>
                <c:ptCount val="41"/>
                <c:pt idx="1">
                  <c:v>Q1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  <c:pt idx="5">
                  <c:v>Q1</c:v>
                </c:pt>
                <c:pt idx="6">
                  <c:v>Q2</c:v>
                </c:pt>
                <c:pt idx="7">
                  <c:v>Q3</c:v>
                </c:pt>
                <c:pt idx="8">
                  <c:v>Q4</c:v>
                </c:pt>
                <c:pt idx="9">
                  <c:v>Q1</c:v>
                </c:pt>
                <c:pt idx="10">
                  <c:v>Q2</c:v>
                </c:pt>
                <c:pt idx="11">
                  <c:v>Q3</c:v>
                </c:pt>
                <c:pt idx="12">
                  <c:v>Q4</c:v>
                </c:pt>
                <c:pt idx="13">
                  <c:v>Q1</c:v>
                </c:pt>
                <c:pt idx="14">
                  <c:v>Q2</c:v>
                </c:pt>
                <c:pt idx="15">
                  <c:v>Q3</c:v>
                </c:pt>
                <c:pt idx="16">
                  <c:v>Q4</c:v>
                </c:pt>
                <c:pt idx="17">
                  <c:v>Q1</c:v>
                </c:pt>
                <c:pt idx="18">
                  <c:v>Q2</c:v>
                </c:pt>
                <c:pt idx="19">
                  <c:v>Q3</c:v>
                </c:pt>
                <c:pt idx="20">
                  <c:v>Q4</c:v>
                </c:pt>
                <c:pt idx="21">
                  <c:v>Q1</c:v>
                </c:pt>
                <c:pt idx="22">
                  <c:v>Q2</c:v>
                </c:pt>
                <c:pt idx="23">
                  <c:v>Q3</c:v>
                </c:pt>
                <c:pt idx="24">
                  <c:v>Q4</c:v>
                </c:pt>
                <c:pt idx="25">
                  <c:v>Q1</c:v>
                </c:pt>
                <c:pt idx="26">
                  <c:v>Q2</c:v>
                </c:pt>
                <c:pt idx="27">
                  <c:v>Q3</c:v>
                </c:pt>
                <c:pt idx="28">
                  <c:v>Q4</c:v>
                </c:pt>
                <c:pt idx="29">
                  <c:v>Q1</c:v>
                </c:pt>
                <c:pt idx="30">
                  <c:v>Q2</c:v>
                </c:pt>
                <c:pt idx="31">
                  <c:v>Q3</c:v>
                </c:pt>
                <c:pt idx="32">
                  <c:v>Q4</c:v>
                </c:pt>
                <c:pt idx="33">
                  <c:v>Q1</c:v>
                </c:pt>
                <c:pt idx="34">
                  <c:v>Q2</c:v>
                </c:pt>
                <c:pt idx="35">
                  <c:v>Q3</c:v>
                </c:pt>
                <c:pt idx="36">
                  <c:v>Q4</c:v>
                </c:pt>
                <c:pt idx="37">
                  <c:v>Q1</c:v>
                </c:pt>
                <c:pt idx="38">
                  <c:v>Q2</c:v>
                </c:pt>
                <c:pt idx="39">
                  <c:v>Q3</c:v>
                </c:pt>
                <c:pt idx="40">
                  <c:v>Q4</c:v>
                </c:pt>
              </c:strCache>
            </c:strRef>
          </c:cat>
          <c:val>
            <c:numRef>
              <c:f>' Charts'!$C$373:$AQ$373</c:f>
              <c:numCache>
                <c:formatCode>"$"#,##0</c:formatCode>
                <c:ptCount val="41"/>
                <c:pt idx="1">
                  <c:v>13020</c:v>
                </c:pt>
                <c:pt idx="2">
                  <c:v>13020</c:v>
                </c:pt>
                <c:pt idx="3">
                  <c:v>13020</c:v>
                </c:pt>
                <c:pt idx="4">
                  <c:v>13020</c:v>
                </c:pt>
                <c:pt idx="5">
                  <c:v>13020</c:v>
                </c:pt>
                <c:pt idx="6">
                  <c:v>13020</c:v>
                </c:pt>
                <c:pt idx="7">
                  <c:v>13020</c:v>
                </c:pt>
                <c:pt idx="8">
                  <c:v>13020</c:v>
                </c:pt>
                <c:pt idx="9">
                  <c:v>13020</c:v>
                </c:pt>
                <c:pt idx="10">
                  <c:v>13020</c:v>
                </c:pt>
                <c:pt idx="11">
                  <c:v>13020</c:v>
                </c:pt>
                <c:pt idx="12">
                  <c:v>13020</c:v>
                </c:pt>
                <c:pt idx="13">
                  <c:v>13020</c:v>
                </c:pt>
                <c:pt idx="14">
                  <c:v>13020</c:v>
                </c:pt>
                <c:pt idx="15">
                  <c:v>13020</c:v>
                </c:pt>
                <c:pt idx="16">
                  <c:v>13020</c:v>
                </c:pt>
                <c:pt idx="17">
                  <c:v>13020</c:v>
                </c:pt>
                <c:pt idx="18">
                  <c:v>13020</c:v>
                </c:pt>
                <c:pt idx="19">
                  <c:v>13020</c:v>
                </c:pt>
                <c:pt idx="20">
                  <c:v>13020</c:v>
                </c:pt>
                <c:pt idx="21">
                  <c:v>13020</c:v>
                </c:pt>
                <c:pt idx="22">
                  <c:v>13020</c:v>
                </c:pt>
                <c:pt idx="23">
                  <c:v>13020</c:v>
                </c:pt>
                <c:pt idx="24">
                  <c:v>13020</c:v>
                </c:pt>
                <c:pt idx="25">
                  <c:v>13020</c:v>
                </c:pt>
                <c:pt idx="26">
                  <c:v>13020</c:v>
                </c:pt>
                <c:pt idx="27">
                  <c:v>13020</c:v>
                </c:pt>
                <c:pt idx="28">
                  <c:v>13020</c:v>
                </c:pt>
                <c:pt idx="29">
                  <c:v>13020</c:v>
                </c:pt>
                <c:pt idx="30">
                  <c:v>13020</c:v>
                </c:pt>
                <c:pt idx="31">
                  <c:v>13020</c:v>
                </c:pt>
                <c:pt idx="32">
                  <c:v>13020</c:v>
                </c:pt>
                <c:pt idx="33">
                  <c:v>13020</c:v>
                </c:pt>
                <c:pt idx="34">
                  <c:v>13020</c:v>
                </c:pt>
                <c:pt idx="35">
                  <c:v>13020</c:v>
                </c:pt>
                <c:pt idx="36">
                  <c:v>13020</c:v>
                </c:pt>
                <c:pt idx="37">
                  <c:v>13020</c:v>
                </c:pt>
                <c:pt idx="38">
                  <c:v>13020</c:v>
                </c:pt>
                <c:pt idx="39">
                  <c:v>13020</c:v>
                </c:pt>
                <c:pt idx="40">
                  <c:v>13020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D0C5-1443-A064-71A5292D367E}"/>
            </c:ext>
          </c:extLst>
        </c:ser>
        <c:ser>
          <c:idx val="2"/>
          <c:order val="2"/>
          <c:tx>
            <c:v>Product C</c:v>
          </c:tx>
          <c:spPr>
            <a:solidFill>
              <a:srgbClr val="666666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 Charts'!$C$371:$AQ$371</c:f>
              <c:strCache>
                <c:ptCount val="41"/>
                <c:pt idx="1">
                  <c:v>Q1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  <c:pt idx="5">
                  <c:v>Q1</c:v>
                </c:pt>
                <c:pt idx="6">
                  <c:v>Q2</c:v>
                </c:pt>
                <c:pt idx="7">
                  <c:v>Q3</c:v>
                </c:pt>
                <c:pt idx="8">
                  <c:v>Q4</c:v>
                </c:pt>
                <c:pt idx="9">
                  <c:v>Q1</c:v>
                </c:pt>
                <c:pt idx="10">
                  <c:v>Q2</c:v>
                </c:pt>
                <c:pt idx="11">
                  <c:v>Q3</c:v>
                </c:pt>
                <c:pt idx="12">
                  <c:v>Q4</c:v>
                </c:pt>
                <c:pt idx="13">
                  <c:v>Q1</c:v>
                </c:pt>
                <c:pt idx="14">
                  <c:v>Q2</c:v>
                </c:pt>
                <c:pt idx="15">
                  <c:v>Q3</c:v>
                </c:pt>
                <c:pt idx="16">
                  <c:v>Q4</c:v>
                </c:pt>
                <c:pt idx="17">
                  <c:v>Q1</c:v>
                </c:pt>
                <c:pt idx="18">
                  <c:v>Q2</c:v>
                </c:pt>
                <c:pt idx="19">
                  <c:v>Q3</c:v>
                </c:pt>
                <c:pt idx="20">
                  <c:v>Q4</c:v>
                </c:pt>
                <c:pt idx="21">
                  <c:v>Q1</c:v>
                </c:pt>
                <c:pt idx="22">
                  <c:v>Q2</c:v>
                </c:pt>
                <c:pt idx="23">
                  <c:v>Q3</c:v>
                </c:pt>
                <c:pt idx="24">
                  <c:v>Q4</c:v>
                </c:pt>
                <c:pt idx="25">
                  <c:v>Q1</c:v>
                </c:pt>
                <c:pt idx="26">
                  <c:v>Q2</c:v>
                </c:pt>
                <c:pt idx="27">
                  <c:v>Q3</c:v>
                </c:pt>
                <c:pt idx="28">
                  <c:v>Q4</c:v>
                </c:pt>
                <c:pt idx="29">
                  <c:v>Q1</c:v>
                </c:pt>
                <c:pt idx="30">
                  <c:v>Q2</c:v>
                </c:pt>
                <c:pt idx="31">
                  <c:v>Q3</c:v>
                </c:pt>
                <c:pt idx="32">
                  <c:v>Q4</c:v>
                </c:pt>
                <c:pt idx="33">
                  <c:v>Q1</c:v>
                </c:pt>
                <c:pt idx="34">
                  <c:v>Q2</c:v>
                </c:pt>
                <c:pt idx="35">
                  <c:v>Q3</c:v>
                </c:pt>
                <c:pt idx="36">
                  <c:v>Q4</c:v>
                </c:pt>
                <c:pt idx="37">
                  <c:v>Q1</c:v>
                </c:pt>
                <c:pt idx="38">
                  <c:v>Q2</c:v>
                </c:pt>
                <c:pt idx="39">
                  <c:v>Q3</c:v>
                </c:pt>
                <c:pt idx="40">
                  <c:v>Q4</c:v>
                </c:pt>
              </c:strCache>
            </c:strRef>
          </c:cat>
          <c:val>
            <c:numRef>
              <c:f>' Charts'!$C$374:$AQ$374</c:f>
              <c:numCache>
                <c:formatCode>"$"#,##0</c:formatCode>
                <c:ptCount val="41"/>
                <c:pt idx="1">
                  <c:v>9225</c:v>
                </c:pt>
                <c:pt idx="2">
                  <c:v>9225</c:v>
                </c:pt>
                <c:pt idx="3">
                  <c:v>9225</c:v>
                </c:pt>
                <c:pt idx="4">
                  <c:v>9225</c:v>
                </c:pt>
                <c:pt idx="5">
                  <c:v>9225</c:v>
                </c:pt>
                <c:pt idx="6">
                  <c:v>9225</c:v>
                </c:pt>
                <c:pt idx="7">
                  <c:v>9225</c:v>
                </c:pt>
                <c:pt idx="8">
                  <c:v>9225</c:v>
                </c:pt>
                <c:pt idx="9">
                  <c:v>9225</c:v>
                </c:pt>
                <c:pt idx="10">
                  <c:v>9225</c:v>
                </c:pt>
                <c:pt idx="11">
                  <c:v>9225</c:v>
                </c:pt>
                <c:pt idx="12">
                  <c:v>9225</c:v>
                </c:pt>
                <c:pt idx="13">
                  <c:v>9225</c:v>
                </c:pt>
                <c:pt idx="14">
                  <c:v>9225</c:v>
                </c:pt>
                <c:pt idx="15">
                  <c:v>9225</c:v>
                </c:pt>
                <c:pt idx="16">
                  <c:v>9225</c:v>
                </c:pt>
                <c:pt idx="17">
                  <c:v>9225</c:v>
                </c:pt>
                <c:pt idx="18">
                  <c:v>9225</c:v>
                </c:pt>
                <c:pt idx="19">
                  <c:v>9225</c:v>
                </c:pt>
                <c:pt idx="20">
                  <c:v>9225</c:v>
                </c:pt>
                <c:pt idx="21">
                  <c:v>9225</c:v>
                </c:pt>
                <c:pt idx="22">
                  <c:v>9225</c:v>
                </c:pt>
                <c:pt idx="23">
                  <c:v>9225</c:v>
                </c:pt>
                <c:pt idx="24">
                  <c:v>9225</c:v>
                </c:pt>
                <c:pt idx="25">
                  <c:v>9225</c:v>
                </c:pt>
                <c:pt idx="26">
                  <c:v>9225</c:v>
                </c:pt>
                <c:pt idx="27">
                  <c:v>9225</c:v>
                </c:pt>
                <c:pt idx="28">
                  <c:v>9225</c:v>
                </c:pt>
                <c:pt idx="29">
                  <c:v>9225</c:v>
                </c:pt>
                <c:pt idx="30">
                  <c:v>9225</c:v>
                </c:pt>
                <c:pt idx="31">
                  <c:v>9225</c:v>
                </c:pt>
                <c:pt idx="32">
                  <c:v>9225</c:v>
                </c:pt>
                <c:pt idx="33">
                  <c:v>9225</c:v>
                </c:pt>
                <c:pt idx="34">
                  <c:v>9225</c:v>
                </c:pt>
                <c:pt idx="35">
                  <c:v>9225</c:v>
                </c:pt>
                <c:pt idx="36">
                  <c:v>9225</c:v>
                </c:pt>
                <c:pt idx="37">
                  <c:v>9225</c:v>
                </c:pt>
                <c:pt idx="38">
                  <c:v>9225</c:v>
                </c:pt>
                <c:pt idx="39">
                  <c:v>9225</c:v>
                </c:pt>
                <c:pt idx="40">
                  <c:v>9225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D0C5-1443-A064-71A5292D3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2608525"/>
        <c:axId val="1689725784"/>
      </c:barChart>
      <c:catAx>
        <c:axId val="62260852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89725784"/>
        <c:crosses val="autoZero"/>
        <c:auto val="1"/>
        <c:lblAlgn val="ctr"/>
        <c:lblOffset val="100"/>
        <c:noMultiLvlLbl val="1"/>
      </c:catAx>
      <c:valAx>
        <c:axId val="168972578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&quot;$&quot;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622608525"/>
        <c:crosses val="autoZero"/>
        <c:crossBetween val="between"/>
      </c:valAx>
    </c:plotArea>
    <c:legend>
      <c:legendPos val="t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Operating income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Product A</c:v>
          </c:tx>
          <c:spPr>
            <a:solidFill>
              <a:srgbClr val="9FC5E8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 Charts'!$C$420:$AQ$420</c:f>
              <c:strCache>
                <c:ptCount val="41"/>
                <c:pt idx="1">
                  <c:v>Q1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  <c:pt idx="5">
                  <c:v>Q1</c:v>
                </c:pt>
                <c:pt idx="6">
                  <c:v>Q2</c:v>
                </c:pt>
                <c:pt idx="7">
                  <c:v>Q3</c:v>
                </c:pt>
                <c:pt idx="8">
                  <c:v>Q4</c:v>
                </c:pt>
                <c:pt idx="9">
                  <c:v>Q1</c:v>
                </c:pt>
                <c:pt idx="10">
                  <c:v>Q2</c:v>
                </c:pt>
                <c:pt idx="11">
                  <c:v>Q3</c:v>
                </c:pt>
                <c:pt idx="12">
                  <c:v>Q4</c:v>
                </c:pt>
                <c:pt idx="13">
                  <c:v>Q1</c:v>
                </c:pt>
                <c:pt idx="14">
                  <c:v>Q2</c:v>
                </c:pt>
                <c:pt idx="15">
                  <c:v>Q3</c:v>
                </c:pt>
                <c:pt idx="16">
                  <c:v>Q4</c:v>
                </c:pt>
                <c:pt idx="17">
                  <c:v>Q1</c:v>
                </c:pt>
                <c:pt idx="18">
                  <c:v>Q2</c:v>
                </c:pt>
                <c:pt idx="19">
                  <c:v>Q3</c:v>
                </c:pt>
                <c:pt idx="20">
                  <c:v>Q4</c:v>
                </c:pt>
                <c:pt idx="21">
                  <c:v>Q1</c:v>
                </c:pt>
                <c:pt idx="22">
                  <c:v>Q2</c:v>
                </c:pt>
                <c:pt idx="23">
                  <c:v>Q3</c:v>
                </c:pt>
                <c:pt idx="24">
                  <c:v>Q4</c:v>
                </c:pt>
                <c:pt idx="25">
                  <c:v>Q1</c:v>
                </c:pt>
                <c:pt idx="26">
                  <c:v>Q2</c:v>
                </c:pt>
                <c:pt idx="27">
                  <c:v>Q3</c:v>
                </c:pt>
                <c:pt idx="28">
                  <c:v>Q4</c:v>
                </c:pt>
                <c:pt idx="29">
                  <c:v>Q1</c:v>
                </c:pt>
                <c:pt idx="30">
                  <c:v>Q2</c:v>
                </c:pt>
                <c:pt idx="31">
                  <c:v>Q3</c:v>
                </c:pt>
                <c:pt idx="32">
                  <c:v>Q4</c:v>
                </c:pt>
                <c:pt idx="33">
                  <c:v>Q1</c:v>
                </c:pt>
                <c:pt idx="34">
                  <c:v>Q2</c:v>
                </c:pt>
                <c:pt idx="35">
                  <c:v>Q3</c:v>
                </c:pt>
                <c:pt idx="36">
                  <c:v>Q4</c:v>
                </c:pt>
                <c:pt idx="37">
                  <c:v>Q1</c:v>
                </c:pt>
                <c:pt idx="38">
                  <c:v>Q2</c:v>
                </c:pt>
                <c:pt idx="39">
                  <c:v>Q3</c:v>
                </c:pt>
                <c:pt idx="40">
                  <c:v>Q4</c:v>
                </c:pt>
              </c:strCache>
            </c:strRef>
          </c:cat>
          <c:val>
            <c:numRef>
              <c:f>' Charts'!$C$421:$AQ$421</c:f>
              <c:numCache>
                <c:formatCode>"$"#,##0</c:formatCode>
                <c:ptCount val="41"/>
                <c:pt idx="1">
                  <c:v>67251.375</c:v>
                </c:pt>
                <c:pt idx="2">
                  <c:v>67251.375</c:v>
                </c:pt>
                <c:pt idx="3">
                  <c:v>67251.375</c:v>
                </c:pt>
                <c:pt idx="4">
                  <c:v>156919.875</c:v>
                </c:pt>
                <c:pt idx="5">
                  <c:v>1467369.75</c:v>
                </c:pt>
                <c:pt idx="6">
                  <c:v>1467369.75</c:v>
                </c:pt>
                <c:pt idx="7">
                  <c:v>5030982</c:v>
                </c:pt>
                <c:pt idx="8">
                  <c:v>23325426</c:v>
                </c:pt>
                <c:pt idx="9">
                  <c:v>29053966.5</c:v>
                </c:pt>
                <c:pt idx="10">
                  <c:v>12719641.5</c:v>
                </c:pt>
                <c:pt idx="11">
                  <c:v>12719641.5</c:v>
                </c:pt>
                <c:pt idx="12">
                  <c:v>12719641.5</c:v>
                </c:pt>
                <c:pt idx="13">
                  <c:v>12614769.18</c:v>
                </c:pt>
                <c:pt idx="14">
                  <c:v>23127076.829999998</c:v>
                </c:pt>
                <c:pt idx="15">
                  <c:v>47084086.829999998</c:v>
                </c:pt>
                <c:pt idx="16">
                  <c:v>47084086.829999998</c:v>
                </c:pt>
                <c:pt idx="17">
                  <c:v>46887975.591600001</c:v>
                </c:pt>
                <c:pt idx="18">
                  <c:v>51150518.827199996</c:v>
                </c:pt>
                <c:pt idx="19">
                  <c:v>54417383.827199996</c:v>
                </c:pt>
                <c:pt idx="20">
                  <c:v>54417383.827199996</c:v>
                </c:pt>
                <c:pt idx="21">
                  <c:v>54199165.503743999</c:v>
                </c:pt>
                <c:pt idx="22">
                  <c:v>54199165.503743999</c:v>
                </c:pt>
                <c:pt idx="23">
                  <c:v>54199165.503743999</c:v>
                </c:pt>
                <c:pt idx="24">
                  <c:v>54199165.503743999</c:v>
                </c:pt>
                <c:pt idx="25">
                  <c:v>53976582.813818879</c:v>
                </c:pt>
                <c:pt idx="26">
                  <c:v>53976582.813818879</c:v>
                </c:pt>
                <c:pt idx="27">
                  <c:v>60510312.813818872</c:v>
                </c:pt>
                <c:pt idx="28">
                  <c:v>45382734.610364154</c:v>
                </c:pt>
                <c:pt idx="29">
                  <c:v>40312161.352571443</c:v>
                </c:pt>
                <c:pt idx="30">
                  <c:v>40312161.352571443</c:v>
                </c:pt>
                <c:pt idx="31">
                  <c:v>25978948.427212708</c:v>
                </c:pt>
                <c:pt idx="32">
                  <c:v>18084024.677212708</c:v>
                </c:pt>
                <c:pt idx="33">
                  <c:v>17972096.745756961</c:v>
                </c:pt>
                <c:pt idx="34">
                  <c:v>17972096.745756961</c:v>
                </c:pt>
                <c:pt idx="35">
                  <c:v>15493186.849790484</c:v>
                </c:pt>
                <c:pt idx="36">
                  <c:v>11409605.599790484</c:v>
                </c:pt>
                <c:pt idx="37">
                  <c:v>11311186.211786292</c:v>
                </c:pt>
                <c:pt idx="38">
                  <c:v>11311186.211786292</c:v>
                </c:pt>
                <c:pt idx="39">
                  <c:v>11311186.211786292</c:v>
                </c:pt>
                <c:pt idx="40">
                  <c:v>11311186.211786292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182-7B40-85F5-68E726E87079}"/>
            </c:ext>
          </c:extLst>
        </c:ser>
        <c:ser>
          <c:idx val="1"/>
          <c:order val="1"/>
          <c:tx>
            <c:v>Product B</c:v>
          </c:tx>
          <c:spPr>
            <a:solidFill>
              <a:srgbClr val="4A86E8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 Charts'!$C$420:$AQ$420</c:f>
              <c:strCache>
                <c:ptCount val="41"/>
                <c:pt idx="1">
                  <c:v>Q1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  <c:pt idx="5">
                  <c:v>Q1</c:v>
                </c:pt>
                <c:pt idx="6">
                  <c:v>Q2</c:v>
                </c:pt>
                <c:pt idx="7">
                  <c:v>Q3</c:v>
                </c:pt>
                <c:pt idx="8">
                  <c:v>Q4</c:v>
                </c:pt>
                <c:pt idx="9">
                  <c:v>Q1</c:v>
                </c:pt>
                <c:pt idx="10">
                  <c:v>Q2</c:v>
                </c:pt>
                <c:pt idx="11">
                  <c:v>Q3</c:v>
                </c:pt>
                <c:pt idx="12">
                  <c:v>Q4</c:v>
                </c:pt>
                <c:pt idx="13">
                  <c:v>Q1</c:v>
                </c:pt>
                <c:pt idx="14">
                  <c:v>Q2</c:v>
                </c:pt>
                <c:pt idx="15">
                  <c:v>Q3</c:v>
                </c:pt>
                <c:pt idx="16">
                  <c:v>Q4</c:v>
                </c:pt>
                <c:pt idx="17">
                  <c:v>Q1</c:v>
                </c:pt>
                <c:pt idx="18">
                  <c:v>Q2</c:v>
                </c:pt>
                <c:pt idx="19">
                  <c:v>Q3</c:v>
                </c:pt>
                <c:pt idx="20">
                  <c:v>Q4</c:v>
                </c:pt>
                <c:pt idx="21">
                  <c:v>Q1</c:v>
                </c:pt>
                <c:pt idx="22">
                  <c:v>Q2</c:v>
                </c:pt>
                <c:pt idx="23">
                  <c:v>Q3</c:v>
                </c:pt>
                <c:pt idx="24">
                  <c:v>Q4</c:v>
                </c:pt>
                <c:pt idx="25">
                  <c:v>Q1</c:v>
                </c:pt>
                <c:pt idx="26">
                  <c:v>Q2</c:v>
                </c:pt>
                <c:pt idx="27">
                  <c:v>Q3</c:v>
                </c:pt>
                <c:pt idx="28">
                  <c:v>Q4</c:v>
                </c:pt>
                <c:pt idx="29">
                  <c:v>Q1</c:v>
                </c:pt>
                <c:pt idx="30">
                  <c:v>Q2</c:v>
                </c:pt>
                <c:pt idx="31">
                  <c:v>Q3</c:v>
                </c:pt>
                <c:pt idx="32">
                  <c:v>Q4</c:v>
                </c:pt>
                <c:pt idx="33">
                  <c:v>Q1</c:v>
                </c:pt>
                <c:pt idx="34">
                  <c:v>Q2</c:v>
                </c:pt>
                <c:pt idx="35">
                  <c:v>Q3</c:v>
                </c:pt>
                <c:pt idx="36">
                  <c:v>Q4</c:v>
                </c:pt>
                <c:pt idx="37">
                  <c:v>Q1</c:v>
                </c:pt>
                <c:pt idx="38">
                  <c:v>Q2</c:v>
                </c:pt>
                <c:pt idx="39">
                  <c:v>Q3</c:v>
                </c:pt>
                <c:pt idx="40">
                  <c:v>Q4</c:v>
                </c:pt>
              </c:strCache>
            </c:strRef>
          </c:cat>
          <c:val>
            <c:numRef>
              <c:f>' Charts'!$C$422:$AQ$422</c:f>
              <c:numCache>
                <c:formatCode>"$"#,##0</c:formatCode>
                <c:ptCount val="41"/>
                <c:pt idx="1">
                  <c:v>1519412.5</c:v>
                </c:pt>
                <c:pt idx="2">
                  <c:v>1519412.5</c:v>
                </c:pt>
                <c:pt idx="3">
                  <c:v>1519412.5</c:v>
                </c:pt>
                <c:pt idx="4">
                  <c:v>1519412.5</c:v>
                </c:pt>
                <c:pt idx="5">
                  <c:v>1517212.5</c:v>
                </c:pt>
                <c:pt idx="6">
                  <c:v>1517212.5</c:v>
                </c:pt>
                <c:pt idx="7">
                  <c:v>1517212.5</c:v>
                </c:pt>
                <c:pt idx="8">
                  <c:v>1517212.5</c:v>
                </c:pt>
                <c:pt idx="9">
                  <c:v>1514968.5</c:v>
                </c:pt>
                <c:pt idx="10">
                  <c:v>1514968.5</c:v>
                </c:pt>
                <c:pt idx="11">
                  <c:v>1514968.5</c:v>
                </c:pt>
                <c:pt idx="12">
                  <c:v>1514968.5</c:v>
                </c:pt>
                <c:pt idx="13">
                  <c:v>1512679.62</c:v>
                </c:pt>
                <c:pt idx="14">
                  <c:v>1512679.62</c:v>
                </c:pt>
                <c:pt idx="15">
                  <c:v>1512679.62</c:v>
                </c:pt>
                <c:pt idx="16">
                  <c:v>1512679.62</c:v>
                </c:pt>
                <c:pt idx="17">
                  <c:v>1510344.9624000001</c:v>
                </c:pt>
                <c:pt idx="18">
                  <c:v>1510344.9624000001</c:v>
                </c:pt>
                <c:pt idx="19">
                  <c:v>1510344.9624000001</c:v>
                </c:pt>
                <c:pt idx="20">
                  <c:v>1510344.9624000001</c:v>
                </c:pt>
                <c:pt idx="21">
                  <c:v>1507963.6116480001</c:v>
                </c:pt>
                <c:pt idx="22">
                  <c:v>1507963.6116480001</c:v>
                </c:pt>
                <c:pt idx="23">
                  <c:v>1507963.6116480001</c:v>
                </c:pt>
                <c:pt idx="24">
                  <c:v>1507963.6116480001</c:v>
                </c:pt>
                <c:pt idx="25">
                  <c:v>1505534.6338809601</c:v>
                </c:pt>
                <c:pt idx="26">
                  <c:v>1505534.6338809601</c:v>
                </c:pt>
                <c:pt idx="27">
                  <c:v>1505534.6338809601</c:v>
                </c:pt>
                <c:pt idx="28">
                  <c:v>1505534.6338809601</c:v>
                </c:pt>
                <c:pt idx="29">
                  <c:v>1503057.0765585792</c:v>
                </c:pt>
                <c:pt idx="30">
                  <c:v>1503057.0765585792</c:v>
                </c:pt>
                <c:pt idx="31">
                  <c:v>1503057.0765585792</c:v>
                </c:pt>
                <c:pt idx="32">
                  <c:v>1503057.0765585792</c:v>
                </c:pt>
                <c:pt idx="33">
                  <c:v>1500529.9680897507</c:v>
                </c:pt>
                <c:pt idx="34">
                  <c:v>1500529.9680897507</c:v>
                </c:pt>
                <c:pt idx="35">
                  <c:v>1500529.9680897507</c:v>
                </c:pt>
                <c:pt idx="36">
                  <c:v>1500529.9680897507</c:v>
                </c:pt>
                <c:pt idx="37">
                  <c:v>1497952.3174515457</c:v>
                </c:pt>
                <c:pt idx="38">
                  <c:v>1497952.3174515457</c:v>
                </c:pt>
                <c:pt idx="39">
                  <c:v>1497952.3174515457</c:v>
                </c:pt>
                <c:pt idx="40">
                  <c:v>1497952.3174515457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8182-7B40-85F5-68E726E87079}"/>
            </c:ext>
          </c:extLst>
        </c:ser>
        <c:ser>
          <c:idx val="2"/>
          <c:order val="2"/>
          <c:tx>
            <c:v>Product C</c:v>
          </c:tx>
          <c:spPr>
            <a:solidFill>
              <a:srgbClr val="666666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 Charts'!$C$420:$AQ$420</c:f>
              <c:strCache>
                <c:ptCount val="41"/>
                <c:pt idx="1">
                  <c:v>Q1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  <c:pt idx="5">
                  <c:v>Q1</c:v>
                </c:pt>
                <c:pt idx="6">
                  <c:v>Q2</c:v>
                </c:pt>
                <c:pt idx="7">
                  <c:v>Q3</c:v>
                </c:pt>
                <c:pt idx="8">
                  <c:v>Q4</c:v>
                </c:pt>
                <c:pt idx="9">
                  <c:v>Q1</c:v>
                </c:pt>
                <c:pt idx="10">
                  <c:v>Q2</c:v>
                </c:pt>
                <c:pt idx="11">
                  <c:v>Q3</c:v>
                </c:pt>
                <c:pt idx="12">
                  <c:v>Q4</c:v>
                </c:pt>
                <c:pt idx="13">
                  <c:v>Q1</c:v>
                </c:pt>
                <c:pt idx="14">
                  <c:v>Q2</c:v>
                </c:pt>
                <c:pt idx="15">
                  <c:v>Q3</c:v>
                </c:pt>
                <c:pt idx="16">
                  <c:v>Q4</c:v>
                </c:pt>
                <c:pt idx="17">
                  <c:v>Q1</c:v>
                </c:pt>
                <c:pt idx="18">
                  <c:v>Q2</c:v>
                </c:pt>
                <c:pt idx="19">
                  <c:v>Q3</c:v>
                </c:pt>
                <c:pt idx="20">
                  <c:v>Q4</c:v>
                </c:pt>
                <c:pt idx="21">
                  <c:v>Q1</c:v>
                </c:pt>
                <c:pt idx="22">
                  <c:v>Q2</c:v>
                </c:pt>
                <c:pt idx="23">
                  <c:v>Q3</c:v>
                </c:pt>
                <c:pt idx="24">
                  <c:v>Q4</c:v>
                </c:pt>
                <c:pt idx="25">
                  <c:v>Q1</c:v>
                </c:pt>
                <c:pt idx="26">
                  <c:v>Q2</c:v>
                </c:pt>
                <c:pt idx="27">
                  <c:v>Q3</c:v>
                </c:pt>
                <c:pt idx="28">
                  <c:v>Q4</c:v>
                </c:pt>
                <c:pt idx="29">
                  <c:v>Q1</c:v>
                </c:pt>
                <c:pt idx="30">
                  <c:v>Q2</c:v>
                </c:pt>
                <c:pt idx="31">
                  <c:v>Q3</c:v>
                </c:pt>
                <c:pt idx="32">
                  <c:v>Q4</c:v>
                </c:pt>
                <c:pt idx="33">
                  <c:v>Q1</c:v>
                </c:pt>
                <c:pt idx="34">
                  <c:v>Q2</c:v>
                </c:pt>
                <c:pt idx="35">
                  <c:v>Q3</c:v>
                </c:pt>
                <c:pt idx="36">
                  <c:v>Q4</c:v>
                </c:pt>
                <c:pt idx="37">
                  <c:v>Q1</c:v>
                </c:pt>
                <c:pt idx="38">
                  <c:v>Q2</c:v>
                </c:pt>
                <c:pt idx="39">
                  <c:v>Q3</c:v>
                </c:pt>
                <c:pt idx="40">
                  <c:v>Q4</c:v>
                </c:pt>
              </c:strCache>
            </c:strRef>
          </c:cat>
          <c:val>
            <c:numRef>
              <c:f>' Charts'!$C$423:$AQ$423</c:f>
              <c:numCache>
                <c:formatCode>"$"#,##0</c:formatCode>
                <c:ptCount val="41"/>
                <c:pt idx="1">
                  <c:v>1030730</c:v>
                </c:pt>
                <c:pt idx="2">
                  <c:v>1030730</c:v>
                </c:pt>
                <c:pt idx="3">
                  <c:v>1030730</c:v>
                </c:pt>
                <c:pt idx="4">
                  <c:v>1030730</c:v>
                </c:pt>
                <c:pt idx="5">
                  <c:v>1029630</c:v>
                </c:pt>
                <c:pt idx="6">
                  <c:v>1029630</c:v>
                </c:pt>
                <c:pt idx="7">
                  <c:v>1029630</c:v>
                </c:pt>
                <c:pt idx="8">
                  <c:v>1029630</c:v>
                </c:pt>
                <c:pt idx="9">
                  <c:v>1028508</c:v>
                </c:pt>
                <c:pt idx="10">
                  <c:v>1028508</c:v>
                </c:pt>
                <c:pt idx="11">
                  <c:v>1028508</c:v>
                </c:pt>
                <c:pt idx="12">
                  <c:v>1028508</c:v>
                </c:pt>
                <c:pt idx="13">
                  <c:v>1027363.56</c:v>
                </c:pt>
                <c:pt idx="14">
                  <c:v>1027363.56</c:v>
                </c:pt>
                <c:pt idx="15">
                  <c:v>1027363.56</c:v>
                </c:pt>
                <c:pt idx="16">
                  <c:v>1027363.56</c:v>
                </c:pt>
                <c:pt idx="17">
                  <c:v>1026196.2312</c:v>
                </c:pt>
                <c:pt idx="18">
                  <c:v>1026196.2312</c:v>
                </c:pt>
                <c:pt idx="19">
                  <c:v>1026196.2312</c:v>
                </c:pt>
                <c:pt idx="20">
                  <c:v>1026196.2312</c:v>
                </c:pt>
                <c:pt idx="21">
                  <c:v>1025005.555824</c:v>
                </c:pt>
                <c:pt idx="22">
                  <c:v>1025005.555824</c:v>
                </c:pt>
                <c:pt idx="23">
                  <c:v>1025005.555824</c:v>
                </c:pt>
                <c:pt idx="24">
                  <c:v>1025005.555824</c:v>
                </c:pt>
                <c:pt idx="25">
                  <c:v>1023791.06694048</c:v>
                </c:pt>
                <c:pt idx="26">
                  <c:v>1023791.06694048</c:v>
                </c:pt>
                <c:pt idx="27">
                  <c:v>1023791.06694048</c:v>
                </c:pt>
                <c:pt idx="28">
                  <c:v>1023791.06694048</c:v>
                </c:pt>
                <c:pt idx="29">
                  <c:v>1022552.2882792896</c:v>
                </c:pt>
                <c:pt idx="30">
                  <c:v>1022552.2882792896</c:v>
                </c:pt>
                <c:pt idx="31">
                  <c:v>1022552.2882792896</c:v>
                </c:pt>
                <c:pt idx="32">
                  <c:v>1022552.2882792896</c:v>
                </c:pt>
                <c:pt idx="33">
                  <c:v>1021288.7340448754</c:v>
                </c:pt>
                <c:pt idx="34">
                  <c:v>1021288.7340448754</c:v>
                </c:pt>
                <c:pt idx="35">
                  <c:v>1021288.7340448754</c:v>
                </c:pt>
                <c:pt idx="36">
                  <c:v>1021288.7340448754</c:v>
                </c:pt>
                <c:pt idx="37">
                  <c:v>1019999.9087257729</c:v>
                </c:pt>
                <c:pt idx="38">
                  <c:v>1019999.9087257729</c:v>
                </c:pt>
                <c:pt idx="39">
                  <c:v>1019999.9087257729</c:v>
                </c:pt>
                <c:pt idx="40">
                  <c:v>1019999.9087257729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8182-7B40-85F5-68E726E87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1714888"/>
        <c:axId val="752521584"/>
      </c:barChart>
      <c:catAx>
        <c:axId val="701714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752521584"/>
        <c:crosses val="autoZero"/>
        <c:auto val="1"/>
        <c:lblAlgn val="ctr"/>
        <c:lblOffset val="100"/>
        <c:noMultiLvlLbl val="1"/>
      </c:catAx>
      <c:valAx>
        <c:axId val="75252158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&quot;$&quot;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701714888"/>
        <c:crosses val="autoZero"/>
        <c:crossBetween val="between"/>
      </c:valAx>
    </c:plotArea>
    <c:legend>
      <c:legendPos val="t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  Net income vs. profit before taxes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    ... before taxes</c:v>
          </c:tx>
          <c:spPr>
            <a:ln cmpd="sng">
              <a:solidFill>
                <a:srgbClr val="4A86E8"/>
              </a:solidFill>
            </a:ln>
          </c:spPr>
          <c:marker>
            <c:symbol val="none"/>
          </c:marker>
          <c:cat>
            <c:strRef>
              <c:f>' Charts'!$C$21:$AQ$21</c:f>
              <c:strCache>
                <c:ptCount val="41"/>
                <c:pt idx="1">
                  <c:v>Q1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  <c:pt idx="5">
                  <c:v>Q1</c:v>
                </c:pt>
                <c:pt idx="6">
                  <c:v>Q2</c:v>
                </c:pt>
                <c:pt idx="7">
                  <c:v>Q3</c:v>
                </c:pt>
                <c:pt idx="8">
                  <c:v>Q4</c:v>
                </c:pt>
                <c:pt idx="9">
                  <c:v>Q1</c:v>
                </c:pt>
                <c:pt idx="10">
                  <c:v>Q2</c:v>
                </c:pt>
                <c:pt idx="11">
                  <c:v>Q3</c:v>
                </c:pt>
                <c:pt idx="12">
                  <c:v>Q4</c:v>
                </c:pt>
                <c:pt idx="13">
                  <c:v>Q1</c:v>
                </c:pt>
                <c:pt idx="14">
                  <c:v>Q2</c:v>
                </c:pt>
                <c:pt idx="15">
                  <c:v>Q3</c:v>
                </c:pt>
                <c:pt idx="16">
                  <c:v>Q4</c:v>
                </c:pt>
                <c:pt idx="17">
                  <c:v>Q1</c:v>
                </c:pt>
                <c:pt idx="18">
                  <c:v>Q2</c:v>
                </c:pt>
                <c:pt idx="19">
                  <c:v>Q3</c:v>
                </c:pt>
                <c:pt idx="20">
                  <c:v>Q4</c:v>
                </c:pt>
                <c:pt idx="21">
                  <c:v>Q1</c:v>
                </c:pt>
                <c:pt idx="22">
                  <c:v>Q2</c:v>
                </c:pt>
                <c:pt idx="23">
                  <c:v>Q3</c:v>
                </c:pt>
                <c:pt idx="24">
                  <c:v>Q4</c:v>
                </c:pt>
                <c:pt idx="25">
                  <c:v>Q1</c:v>
                </c:pt>
                <c:pt idx="26">
                  <c:v>Q2</c:v>
                </c:pt>
                <c:pt idx="27">
                  <c:v>Q3</c:v>
                </c:pt>
                <c:pt idx="28">
                  <c:v>Q4</c:v>
                </c:pt>
                <c:pt idx="29">
                  <c:v>Q1</c:v>
                </c:pt>
                <c:pt idx="30">
                  <c:v>Q2</c:v>
                </c:pt>
                <c:pt idx="31">
                  <c:v>Q3</c:v>
                </c:pt>
                <c:pt idx="32">
                  <c:v>Q4</c:v>
                </c:pt>
                <c:pt idx="33">
                  <c:v>Q1</c:v>
                </c:pt>
                <c:pt idx="34">
                  <c:v>Q2</c:v>
                </c:pt>
                <c:pt idx="35">
                  <c:v>Q3</c:v>
                </c:pt>
                <c:pt idx="36">
                  <c:v>Q4</c:v>
                </c:pt>
                <c:pt idx="37">
                  <c:v>Q1</c:v>
                </c:pt>
                <c:pt idx="38">
                  <c:v>Q2</c:v>
                </c:pt>
                <c:pt idx="39">
                  <c:v>Q3</c:v>
                </c:pt>
                <c:pt idx="40">
                  <c:v>Q4</c:v>
                </c:pt>
              </c:strCache>
            </c:strRef>
          </c:cat>
          <c:val>
            <c:numRef>
              <c:f>' Charts'!$C$16:$AQ$16</c:f>
              <c:numCache>
                <c:formatCode>"$"#,##0</c:formatCode>
                <c:ptCount val="41"/>
                <c:pt idx="1">
                  <c:v>2061712.96875</c:v>
                </c:pt>
                <c:pt idx="2">
                  <c:v>2117557.5750000002</c:v>
                </c:pt>
                <c:pt idx="3">
                  <c:v>2173402.1812499999</c:v>
                </c:pt>
                <c:pt idx="4">
                  <c:v>2324254.3875000002</c:v>
                </c:pt>
                <c:pt idx="5">
                  <c:v>3639159.9112499999</c:v>
                </c:pt>
                <c:pt idx="6">
                  <c:v>3695609.9418750005</c:v>
                </c:pt>
                <c:pt idx="7">
                  <c:v>6902860.9668749999</c:v>
                </c:pt>
                <c:pt idx="8">
                  <c:v>23370529.845937502</c:v>
                </c:pt>
                <c:pt idx="9">
                  <c:v>28535043.3948</c:v>
                </c:pt>
                <c:pt idx="10">
                  <c:v>13909511.708549999</c:v>
                </c:pt>
                <c:pt idx="11">
                  <c:v>13909511.708549999</c:v>
                </c:pt>
                <c:pt idx="12">
                  <c:v>13909511.708549999</c:v>
                </c:pt>
                <c:pt idx="13">
                  <c:v>13784471.119791001</c:v>
                </c:pt>
                <c:pt idx="14">
                  <c:v>23253103.007631</c:v>
                </c:pt>
                <c:pt idx="15">
                  <c:v>44910069.318755999</c:v>
                </c:pt>
                <c:pt idx="16">
                  <c:v>45024409.863755994</c:v>
                </c:pt>
                <c:pt idx="17">
                  <c:v>44824766.553099804</c:v>
                </c:pt>
                <c:pt idx="18">
                  <c:v>48799667.389464803</c:v>
                </c:pt>
                <c:pt idx="19">
                  <c:v>51739845.889464803</c:v>
                </c:pt>
                <c:pt idx="20">
                  <c:v>51739845.889464803</c:v>
                </c:pt>
                <c:pt idx="21">
                  <c:v>51509151.924633659</c:v>
                </c:pt>
                <c:pt idx="22">
                  <c:v>51509151.924633659</c:v>
                </c:pt>
                <c:pt idx="23">
                  <c:v>51522815.89483878</c:v>
                </c:pt>
                <c:pt idx="24">
                  <c:v>51539741.89876727</c:v>
                </c:pt>
                <c:pt idx="25">
                  <c:v>51519456.682412229</c:v>
                </c:pt>
                <c:pt idx="26">
                  <c:v>51519456.682412229</c:v>
                </c:pt>
                <c:pt idx="27">
                  <c:v>57399813.682412229</c:v>
                </c:pt>
                <c:pt idx="28">
                  <c:v>43784993.299302988</c:v>
                </c:pt>
                <c:pt idx="29">
                  <c:v>39208815.453490458</c:v>
                </c:pt>
                <c:pt idx="30">
                  <c:v>39455404.178495474</c:v>
                </c:pt>
                <c:pt idx="31">
                  <c:v>26799785.528172623</c:v>
                </c:pt>
                <c:pt idx="32">
                  <c:v>19694354.153172623</c:v>
                </c:pt>
                <c:pt idx="33">
                  <c:v>19686294.540539861</c:v>
                </c:pt>
                <c:pt idx="34">
                  <c:v>20234393.219213862</c:v>
                </c:pt>
                <c:pt idx="35">
                  <c:v>18003374.312844031</c:v>
                </c:pt>
                <c:pt idx="36">
                  <c:v>14328151.187844031</c:v>
                </c:pt>
                <c:pt idx="37">
                  <c:v>14399545.004375551</c:v>
                </c:pt>
                <c:pt idx="38">
                  <c:v>15177840.305000549</c:v>
                </c:pt>
                <c:pt idx="39">
                  <c:v>15205203.056774523</c:v>
                </c:pt>
                <c:pt idx="40">
                  <c:v>15325780.358774524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26-1D4A-881A-2B2D5995DCFD}"/>
            </c:ext>
          </c:extLst>
        </c:ser>
        <c:ser>
          <c:idx val="1"/>
          <c:order val="1"/>
          <c:tx>
            <c:v>  Net income</c:v>
          </c:tx>
          <c:spPr>
            <a:ln cmpd="sng">
              <a:solidFill>
                <a:srgbClr val="666666"/>
              </a:solidFill>
            </a:ln>
          </c:spPr>
          <c:marker>
            <c:symbol val="none"/>
          </c:marker>
          <c:cat>
            <c:strRef>
              <c:f>' Charts'!$C$21:$AQ$21</c:f>
              <c:strCache>
                <c:ptCount val="41"/>
                <c:pt idx="1">
                  <c:v>Q1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  <c:pt idx="5">
                  <c:v>Q1</c:v>
                </c:pt>
                <c:pt idx="6">
                  <c:v>Q2</c:v>
                </c:pt>
                <c:pt idx="7">
                  <c:v>Q3</c:v>
                </c:pt>
                <c:pt idx="8">
                  <c:v>Q4</c:v>
                </c:pt>
                <c:pt idx="9">
                  <c:v>Q1</c:v>
                </c:pt>
                <c:pt idx="10">
                  <c:v>Q2</c:v>
                </c:pt>
                <c:pt idx="11">
                  <c:v>Q3</c:v>
                </c:pt>
                <c:pt idx="12">
                  <c:v>Q4</c:v>
                </c:pt>
                <c:pt idx="13">
                  <c:v>Q1</c:v>
                </c:pt>
                <c:pt idx="14">
                  <c:v>Q2</c:v>
                </c:pt>
                <c:pt idx="15">
                  <c:v>Q3</c:v>
                </c:pt>
                <c:pt idx="16">
                  <c:v>Q4</c:v>
                </c:pt>
                <c:pt idx="17">
                  <c:v>Q1</c:v>
                </c:pt>
                <c:pt idx="18">
                  <c:v>Q2</c:v>
                </c:pt>
                <c:pt idx="19">
                  <c:v>Q3</c:v>
                </c:pt>
                <c:pt idx="20">
                  <c:v>Q4</c:v>
                </c:pt>
                <c:pt idx="21">
                  <c:v>Q1</c:v>
                </c:pt>
                <c:pt idx="22">
                  <c:v>Q2</c:v>
                </c:pt>
                <c:pt idx="23">
                  <c:v>Q3</c:v>
                </c:pt>
                <c:pt idx="24">
                  <c:v>Q4</c:v>
                </c:pt>
                <c:pt idx="25">
                  <c:v>Q1</c:v>
                </c:pt>
                <c:pt idx="26">
                  <c:v>Q2</c:v>
                </c:pt>
                <c:pt idx="27">
                  <c:v>Q3</c:v>
                </c:pt>
                <c:pt idx="28">
                  <c:v>Q4</c:v>
                </c:pt>
                <c:pt idx="29">
                  <c:v>Q1</c:v>
                </c:pt>
                <c:pt idx="30">
                  <c:v>Q2</c:v>
                </c:pt>
                <c:pt idx="31">
                  <c:v>Q3</c:v>
                </c:pt>
                <c:pt idx="32">
                  <c:v>Q4</c:v>
                </c:pt>
                <c:pt idx="33">
                  <c:v>Q1</c:v>
                </c:pt>
                <c:pt idx="34">
                  <c:v>Q2</c:v>
                </c:pt>
                <c:pt idx="35">
                  <c:v>Q3</c:v>
                </c:pt>
                <c:pt idx="36">
                  <c:v>Q4</c:v>
                </c:pt>
                <c:pt idx="37">
                  <c:v>Q1</c:v>
                </c:pt>
                <c:pt idx="38">
                  <c:v>Q2</c:v>
                </c:pt>
                <c:pt idx="39">
                  <c:v>Q3</c:v>
                </c:pt>
                <c:pt idx="40">
                  <c:v>Q4</c:v>
                </c:pt>
              </c:strCache>
            </c:strRef>
          </c:cat>
          <c:val>
            <c:numRef>
              <c:f>' Charts'!$C$13:$AQ$13</c:f>
              <c:numCache>
                <c:formatCode>"$"#,##0</c:formatCode>
                <c:ptCount val="41"/>
                <c:pt idx="1">
                  <c:v>2290792.1875</c:v>
                </c:pt>
                <c:pt idx="2">
                  <c:v>2352841.75</c:v>
                </c:pt>
                <c:pt idx="3">
                  <c:v>2414891.3125</c:v>
                </c:pt>
                <c:pt idx="4">
                  <c:v>2582504.875</c:v>
                </c:pt>
                <c:pt idx="5">
                  <c:v>4043511.0124999997</c:v>
                </c:pt>
                <c:pt idx="6">
                  <c:v>4106233.2687500003</c:v>
                </c:pt>
                <c:pt idx="7">
                  <c:v>7669845.5187499998</c:v>
                </c:pt>
                <c:pt idx="8">
                  <c:v>25967255.384375002</c:v>
                </c:pt>
                <c:pt idx="9">
                  <c:v>31705603.772</c:v>
                </c:pt>
                <c:pt idx="10">
                  <c:v>15455013.009499999</c:v>
                </c:pt>
                <c:pt idx="11">
                  <c:v>15455013.009499999</c:v>
                </c:pt>
                <c:pt idx="12">
                  <c:v>15455013.009499999</c:v>
                </c:pt>
                <c:pt idx="13">
                  <c:v>15316079.021990001</c:v>
                </c:pt>
                <c:pt idx="14">
                  <c:v>25836781.119589999</c:v>
                </c:pt>
                <c:pt idx="15">
                  <c:v>49900077.020839997</c:v>
                </c:pt>
                <c:pt idx="16">
                  <c:v>50027122.070839994</c:v>
                </c:pt>
                <c:pt idx="17">
                  <c:v>49805296.170110896</c:v>
                </c:pt>
                <c:pt idx="18">
                  <c:v>54221852.654960893</c:v>
                </c:pt>
                <c:pt idx="19">
                  <c:v>57488717.654960893</c:v>
                </c:pt>
                <c:pt idx="20">
                  <c:v>57488717.654960893</c:v>
                </c:pt>
                <c:pt idx="21">
                  <c:v>57232391.027370736</c:v>
                </c:pt>
                <c:pt idx="22">
                  <c:v>57232391.027370736</c:v>
                </c:pt>
                <c:pt idx="23">
                  <c:v>57247573.216487534</c:v>
                </c:pt>
                <c:pt idx="24">
                  <c:v>57266379.887519188</c:v>
                </c:pt>
                <c:pt idx="25">
                  <c:v>57243840.758235812</c:v>
                </c:pt>
                <c:pt idx="26">
                  <c:v>57243840.758235812</c:v>
                </c:pt>
                <c:pt idx="27">
                  <c:v>63777570.758235812</c:v>
                </c:pt>
                <c:pt idx="28">
                  <c:v>48649992.554781094</c:v>
                </c:pt>
                <c:pt idx="29">
                  <c:v>43565350.503878288</c:v>
                </c:pt>
                <c:pt idx="30">
                  <c:v>43839337.976106085</c:v>
                </c:pt>
                <c:pt idx="31">
                  <c:v>29777539.475747358</c:v>
                </c:pt>
                <c:pt idx="32">
                  <c:v>21882615.725747358</c:v>
                </c:pt>
                <c:pt idx="33">
                  <c:v>21873660.600599844</c:v>
                </c:pt>
                <c:pt idx="34">
                  <c:v>22482659.132459845</c:v>
                </c:pt>
                <c:pt idx="35">
                  <c:v>20003749.236493368</c:v>
                </c:pt>
                <c:pt idx="36">
                  <c:v>15920167.986493368</c:v>
                </c:pt>
                <c:pt idx="37">
                  <c:v>15999494.449306168</c:v>
                </c:pt>
                <c:pt idx="38">
                  <c:v>16864267.005556166</c:v>
                </c:pt>
                <c:pt idx="39">
                  <c:v>16894670.063082803</c:v>
                </c:pt>
                <c:pt idx="40">
                  <c:v>17028644.843082804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26-1D4A-881A-2B2D5995D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7617177"/>
        <c:axId val="1169166658"/>
      </c:lineChart>
      <c:catAx>
        <c:axId val="144761717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69166658"/>
        <c:crosses val="autoZero"/>
        <c:auto val="1"/>
        <c:lblAlgn val="ctr"/>
        <c:lblOffset val="100"/>
        <c:noMultiLvlLbl val="1"/>
      </c:catAx>
      <c:valAx>
        <c:axId val="116916665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&quot;$&quot;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447617177"/>
        <c:crosses val="autoZero"/>
        <c:crossBetween val="between"/>
      </c:valAx>
    </c:plotArea>
    <c:legend>
      <c:legendPos val="t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Operating income of all subscriptions vs. all products and net income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    ... of all subscriptions</c:v>
          </c:tx>
          <c:spPr>
            <a:ln cmpd="sng">
              <a:solidFill>
                <a:srgbClr val="9FC5E8"/>
              </a:solidFill>
            </a:ln>
          </c:spPr>
          <c:marker>
            <c:symbol val="circle"/>
            <c:size val="10"/>
            <c:spPr>
              <a:solidFill>
                <a:srgbClr val="9FC5E8"/>
              </a:solidFill>
              <a:ln cmpd="sng">
                <a:solidFill>
                  <a:srgbClr val="9FC5E8"/>
                </a:solidFill>
              </a:ln>
            </c:spPr>
          </c:marker>
          <c:cat>
            <c:strRef>
              <c:f>' Charts'!$D$9:$AQ$9</c:f>
              <c:strCache>
                <c:ptCount val="40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 Charts'!$D$10:$AQ$10</c:f>
              <c:numCache>
                <c:formatCode>"$"#,##0</c:formatCode>
                <c:ptCount val="40"/>
                <c:pt idx="0">
                  <c:v>8049.5625</c:v>
                </c:pt>
                <c:pt idx="1">
                  <c:v>70099.125</c:v>
                </c:pt>
                <c:pt idx="2">
                  <c:v>132148.6875</c:v>
                </c:pt>
                <c:pt idx="3">
                  <c:v>210093.75</c:v>
                </c:pt>
                <c:pt idx="4">
                  <c:v>367327.16250000009</c:v>
                </c:pt>
                <c:pt idx="5">
                  <c:v>430049.41875000007</c:v>
                </c:pt>
                <c:pt idx="6">
                  <c:v>430049.41875000007</c:v>
                </c:pt>
                <c:pt idx="7">
                  <c:v>433015.28437500005</c:v>
                </c:pt>
                <c:pt idx="8">
                  <c:v>449646.98999999987</c:v>
                </c:pt>
                <c:pt idx="9">
                  <c:v>533381.22749999992</c:v>
                </c:pt>
                <c:pt idx="10">
                  <c:v>533381.22749999992</c:v>
                </c:pt>
                <c:pt idx="11">
                  <c:v>533381.22749999992</c:v>
                </c:pt>
                <c:pt idx="12">
                  <c:v>506293.37310000008</c:v>
                </c:pt>
                <c:pt idx="13">
                  <c:v>514687.82069999992</c:v>
                </c:pt>
                <c:pt idx="14">
                  <c:v>620973.72194999992</c:v>
                </c:pt>
                <c:pt idx="15">
                  <c:v>748018.7719500002</c:v>
                </c:pt>
                <c:pt idx="16">
                  <c:v>729431.32330559997</c:v>
                </c:pt>
                <c:pt idx="17">
                  <c:v>883444.57255559997</c:v>
                </c:pt>
                <c:pt idx="18">
                  <c:v>883444.57255559997</c:v>
                </c:pt>
                <c:pt idx="19">
                  <c:v>883444.57255559997</c:v>
                </c:pt>
                <c:pt idx="20">
                  <c:v>852620.36842171184</c:v>
                </c:pt>
                <c:pt idx="21">
                  <c:v>852620.36842171184</c:v>
                </c:pt>
                <c:pt idx="22">
                  <c:v>867802.55753851181</c:v>
                </c:pt>
                <c:pt idx="23">
                  <c:v>886609.22857016372</c:v>
                </c:pt>
                <c:pt idx="24">
                  <c:v>1094097.343515317</c:v>
                </c:pt>
                <c:pt idx="25">
                  <c:v>1094097.343515317</c:v>
                </c:pt>
                <c:pt idx="26">
                  <c:v>1094097.343515317</c:v>
                </c:pt>
                <c:pt idx="27">
                  <c:v>1094097.343515317</c:v>
                </c:pt>
                <c:pt idx="28">
                  <c:v>1087637.2112669223</c:v>
                </c:pt>
                <c:pt idx="29">
                  <c:v>1361624.6834947197</c:v>
                </c:pt>
                <c:pt idx="30">
                  <c:v>1633039.1084947197</c:v>
                </c:pt>
                <c:pt idx="31">
                  <c:v>1633039.1084947197</c:v>
                </c:pt>
                <c:pt idx="32">
                  <c:v>1743788.4208182823</c:v>
                </c:pt>
                <c:pt idx="33">
                  <c:v>2352786.9526782823</c:v>
                </c:pt>
                <c:pt idx="34">
                  <c:v>2352786.9526782823</c:v>
                </c:pt>
                <c:pt idx="35">
                  <c:v>2352786.9526782823</c:v>
                </c:pt>
                <c:pt idx="36">
                  <c:v>2538480.9817253882</c:v>
                </c:pt>
                <c:pt idx="37">
                  <c:v>3403253.5379753886</c:v>
                </c:pt>
                <c:pt idx="38">
                  <c:v>3433656.5955020254</c:v>
                </c:pt>
                <c:pt idx="39">
                  <c:v>3567631.3755020248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79-2346-9648-DB10FAF5D300}"/>
            </c:ext>
          </c:extLst>
        </c:ser>
        <c:ser>
          <c:idx val="1"/>
          <c:order val="1"/>
          <c:tx>
            <c:v>    ... of all products</c:v>
          </c:tx>
          <c:spPr>
            <a:ln cmpd="sng">
              <a:solidFill>
                <a:srgbClr val="4A86E8"/>
              </a:solidFill>
            </a:ln>
          </c:spPr>
          <c:marker>
            <c:symbol val="circle"/>
            <c:size val="10"/>
            <c:spPr>
              <a:solidFill>
                <a:srgbClr val="4A86E8"/>
              </a:solidFill>
              <a:ln cmpd="sng">
                <a:solidFill>
                  <a:srgbClr val="4A86E8"/>
                </a:solidFill>
              </a:ln>
            </c:spPr>
          </c:marker>
          <c:trendline>
            <c:name>Linear (    ... of all products)</c:name>
            <c:spPr>
              <a:ln w="19050">
                <a:solidFill>
                  <a:srgbClr val="000000">
                    <a:alpha val="0"/>
                  </a:srgbClr>
                </a:solidFill>
              </a:ln>
            </c:spPr>
            <c:trendlineType val="linear"/>
            <c:dispRSqr val="0"/>
            <c:dispEq val="0"/>
          </c:trendline>
          <c:cat>
            <c:strRef>
              <c:f>' Charts'!$D$9:$AQ$9</c:f>
              <c:strCache>
                <c:ptCount val="40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 Charts'!$D$11:$AQ$11</c:f>
              <c:numCache>
                <c:formatCode>"$"#,##0</c:formatCode>
                <c:ptCount val="40"/>
                <c:pt idx="0">
                  <c:v>2617393.875</c:v>
                </c:pt>
                <c:pt idx="1">
                  <c:v>2617393.875</c:v>
                </c:pt>
                <c:pt idx="2">
                  <c:v>2617393.875</c:v>
                </c:pt>
                <c:pt idx="3">
                  <c:v>2707062.375</c:v>
                </c:pt>
                <c:pt idx="4">
                  <c:v>4014212.25</c:v>
                </c:pt>
                <c:pt idx="5">
                  <c:v>4014212.25</c:v>
                </c:pt>
                <c:pt idx="6">
                  <c:v>7577824.5</c:v>
                </c:pt>
                <c:pt idx="7">
                  <c:v>25872268.5</c:v>
                </c:pt>
                <c:pt idx="8">
                  <c:v>31597443</c:v>
                </c:pt>
                <c:pt idx="9">
                  <c:v>15263118</c:v>
                </c:pt>
                <c:pt idx="10">
                  <c:v>15263118</c:v>
                </c:pt>
                <c:pt idx="11">
                  <c:v>15263118</c:v>
                </c:pt>
                <c:pt idx="12">
                  <c:v>15154812.360000001</c:v>
                </c:pt>
                <c:pt idx="13">
                  <c:v>25667120.009999998</c:v>
                </c:pt>
                <c:pt idx="14">
                  <c:v>49624130.009999998</c:v>
                </c:pt>
                <c:pt idx="15">
                  <c:v>49624130.009999998</c:v>
                </c:pt>
                <c:pt idx="16">
                  <c:v>49424516.7852</c:v>
                </c:pt>
                <c:pt idx="17">
                  <c:v>53687060.020799994</c:v>
                </c:pt>
                <c:pt idx="18">
                  <c:v>56953925.020799994</c:v>
                </c:pt>
                <c:pt idx="19">
                  <c:v>56953925.020799994</c:v>
                </c:pt>
                <c:pt idx="20">
                  <c:v>56732134.671215996</c:v>
                </c:pt>
                <c:pt idx="21">
                  <c:v>56732134.671215996</c:v>
                </c:pt>
                <c:pt idx="22">
                  <c:v>56732134.671215996</c:v>
                </c:pt>
                <c:pt idx="23">
                  <c:v>56732134.671215996</c:v>
                </c:pt>
                <c:pt idx="24">
                  <c:v>56505908.514640316</c:v>
                </c:pt>
                <c:pt idx="25">
                  <c:v>56505908.514640316</c:v>
                </c:pt>
                <c:pt idx="26">
                  <c:v>63039638.514640309</c:v>
                </c:pt>
                <c:pt idx="27">
                  <c:v>47912060.311185591</c:v>
                </c:pt>
                <c:pt idx="28">
                  <c:v>42837770.717409313</c:v>
                </c:pt>
                <c:pt idx="29">
                  <c:v>42837770.717409313</c:v>
                </c:pt>
                <c:pt idx="30">
                  <c:v>28504557.792050578</c:v>
                </c:pt>
                <c:pt idx="31">
                  <c:v>20609634.042050578</c:v>
                </c:pt>
                <c:pt idx="32">
                  <c:v>20493915.447891589</c:v>
                </c:pt>
                <c:pt idx="33">
                  <c:v>20493915.447891589</c:v>
                </c:pt>
                <c:pt idx="34">
                  <c:v>18015005.551925112</c:v>
                </c:pt>
                <c:pt idx="35">
                  <c:v>13931424.30192511</c:v>
                </c:pt>
                <c:pt idx="36">
                  <c:v>13829138.437963611</c:v>
                </c:pt>
                <c:pt idx="37">
                  <c:v>13829138.437963611</c:v>
                </c:pt>
                <c:pt idx="38">
                  <c:v>13829138.437963611</c:v>
                </c:pt>
                <c:pt idx="39">
                  <c:v>13829138.437963611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79-2346-9648-DB10FAF5D300}"/>
            </c:ext>
          </c:extLst>
        </c:ser>
        <c:ser>
          <c:idx val="2"/>
          <c:order val="2"/>
          <c:tx>
            <c:v>  Net income</c:v>
          </c:tx>
          <c:spPr>
            <a:ln cmpd="sng">
              <a:solidFill>
                <a:srgbClr val="666666"/>
              </a:solidFill>
            </a:ln>
          </c:spPr>
          <c:marker>
            <c:symbol val="none"/>
          </c:marker>
          <c:cat>
            <c:strRef>
              <c:f>' Charts'!$D$9:$AQ$9</c:f>
              <c:strCache>
                <c:ptCount val="40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 Charts'!$D$13:$AQ$13</c:f>
              <c:numCache>
                <c:formatCode>"$"#,##0</c:formatCode>
                <c:ptCount val="40"/>
                <c:pt idx="0">
                  <c:v>2290792.1875</c:v>
                </c:pt>
                <c:pt idx="1">
                  <c:v>2352841.75</c:v>
                </c:pt>
                <c:pt idx="2">
                  <c:v>2414891.3125</c:v>
                </c:pt>
                <c:pt idx="3">
                  <c:v>2582504.875</c:v>
                </c:pt>
                <c:pt idx="4">
                  <c:v>4043511.0124999997</c:v>
                </c:pt>
                <c:pt idx="5">
                  <c:v>4106233.2687500003</c:v>
                </c:pt>
                <c:pt idx="6">
                  <c:v>7669845.5187499998</c:v>
                </c:pt>
                <c:pt idx="7">
                  <c:v>25967255.384375002</c:v>
                </c:pt>
                <c:pt idx="8">
                  <c:v>31705603.772</c:v>
                </c:pt>
                <c:pt idx="9">
                  <c:v>15455013.009499999</c:v>
                </c:pt>
                <c:pt idx="10">
                  <c:v>15455013.009499999</c:v>
                </c:pt>
                <c:pt idx="11">
                  <c:v>15455013.009499999</c:v>
                </c:pt>
                <c:pt idx="12">
                  <c:v>15316079.021990001</c:v>
                </c:pt>
                <c:pt idx="13">
                  <c:v>25836781.119589999</c:v>
                </c:pt>
                <c:pt idx="14">
                  <c:v>49900077.020839997</c:v>
                </c:pt>
                <c:pt idx="15">
                  <c:v>50027122.070839994</c:v>
                </c:pt>
                <c:pt idx="16">
                  <c:v>49805296.170110896</c:v>
                </c:pt>
                <c:pt idx="17">
                  <c:v>54221852.654960893</c:v>
                </c:pt>
                <c:pt idx="18">
                  <c:v>57488717.654960893</c:v>
                </c:pt>
                <c:pt idx="19">
                  <c:v>57488717.654960893</c:v>
                </c:pt>
                <c:pt idx="20">
                  <c:v>57232391.027370736</c:v>
                </c:pt>
                <c:pt idx="21">
                  <c:v>57232391.027370736</c:v>
                </c:pt>
                <c:pt idx="22">
                  <c:v>57247573.216487534</c:v>
                </c:pt>
                <c:pt idx="23">
                  <c:v>57266379.887519188</c:v>
                </c:pt>
                <c:pt idx="24">
                  <c:v>57243840.758235812</c:v>
                </c:pt>
                <c:pt idx="25">
                  <c:v>57243840.758235812</c:v>
                </c:pt>
                <c:pt idx="26">
                  <c:v>63777570.758235812</c:v>
                </c:pt>
                <c:pt idx="27">
                  <c:v>48649992.554781094</c:v>
                </c:pt>
                <c:pt idx="28">
                  <c:v>43565350.503878288</c:v>
                </c:pt>
                <c:pt idx="29">
                  <c:v>43839337.976106085</c:v>
                </c:pt>
                <c:pt idx="30">
                  <c:v>29777539.475747358</c:v>
                </c:pt>
                <c:pt idx="31">
                  <c:v>21882615.725747358</c:v>
                </c:pt>
                <c:pt idx="32">
                  <c:v>21873660.600599844</c:v>
                </c:pt>
                <c:pt idx="33">
                  <c:v>22482659.132459845</c:v>
                </c:pt>
                <c:pt idx="34">
                  <c:v>20003749.236493368</c:v>
                </c:pt>
                <c:pt idx="35">
                  <c:v>15920167.986493368</c:v>
                </c:pt>
                <c:pt idx="36">
                  <c:v>15999494.449306168</c:v>
                </c:pt>
                <c:pt idx="37">
                  <c:v>16864267.005556166</c:v>
                </c:pt>
                <c:pt idx="38">
                  <c:v>16894670.063082803</c:v>
                </c:pt>
                <c:pt idx="39">
                  <c:v>17028644.843082804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79-2346-9648-DB10FAF5D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9727651"/>
        <c:axId val="175215591"/>
      </c:lineChart>
      <c:catAx>
        <c:axId val="210972765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5215591"/>
        <c:crosses val="autoZero"/>
        <c:auto val="1"/>
        <c:lblAlgn val="ctr"/>
        <c:lblOffset val="100"/>
        <c:noMultiLvlLbl val="1"/>
      </c:catAx>
      <c:valAx>
        <c:axId val="17521559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&quot;$&quot;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09727651"/>
        <c:crosses val="autoZero"/>
        <c:crossBetween val="between"/>
      </c:valAx>
    </c:plotArea>
    <c:legend>
      <c:legendPos val="t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Year five new subscriptions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666666"/>
              </a:solidFill>
            </c:spPr>
            <c:extLst>
              <c:ext xmlns:c16="http://schemas.microsoft.com/office/drawing/2014/chart" uri="{C3380CC4-5D6E-409C-BE32-E72D297353CC}">
                <c16:uniqueId val="{00000001-CF73-D540-B8CE-4954D6B7360C}"/>
              </c:ext>
            </c:extLst>
          </c:dPt>
          <c:dPt>
            <c:idx val="1"/>
            <c:bubble3D val="0"/>
            <c:spPr>
              <a:solidFill>
                <a:srgbClr val="4A86E8"/>
              </a:solidFill>
            </c:spPr>
            <c:extLst>
              <c:ext xmlns:c16="http://schemas.microsoft.com/office/drawing/2014/chart" uri="{C3380CC4-5D6E-409C-BE32-E72D297353CC}">
                <c16:uniqueId val="{00000003-CF73-D540-B8CE-4954D6B7360C}"/>
              </c:ext>
            </c:extLst>
          </c:dPt>
          <c:dPt>
            <c:idx val="2"/>
            <c:bubble3D val="0"/>
            <c:spPr>
              <a:solidFill>
                <a:srgbClr val="9FC5E8"/>
              </a:solidFill>
            </c:spPr>
            <c:extLst>
              <c:ext xmlns:c16="http://schemas.microsoft.com/office/drawing/2014/chart" uri="{C3380CC4-5D6E-409C-BE32-E72D297353CC}">
                <c16:uniqueId val="{00000005-CF73-D540-B8CE-4954D6B7360C}"/>
              </c:ext>
            </c:extLst>
          </c:dPt>
          <c:cat>
            <c:strRef>
              <c:f>' Charts'!$B$157:$B$159</c:f>
              <c:strCache>
                <c:ptCount val="3"/>
                <c:pt idx="0">
                  <c:v>  Subscription A</c:v>
                </c:pt>
                <c:pt idx="1">
                  <c:v>  Subscription B</c:v>
                </c:pt>
                <c:pt idx="2">
                  <c:v>  Subscription C</c:v>
                </c:pt>
              </c:strCache>
            </c:strRef>
          </c:cat>
          <c:val>
            <c:numRef>
              <c:f>' Charts'!$W$157:$W$159</c:f>
              <c:numCache>
                <c:formatCode>#,##0</c:formatCode>
                <c:ptCount val="3"/>
                <c:pt idx="0">
                  <c:v>4000</c:v>
                </c:pt>
                <c:pt idx="1">
                  <c:v>4700</c:v>
                </c:pt>
                <c:pt idx="2">
                  <c:v>7620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73-D540-B8CE-4954D6B73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Year five active subscriptions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666666"/>
              </a:solidFill>
            </c:spPr>
            <c:extLst>
              <c:ext xmlns:c16="http://schemas.microsoft.com/office/drawing/2014/chart" uri="{C3380CC4-5D6E-409C-BE32-E72D297353CC}">
                <c16:uniqueId val="{00000001-5E1C-2344-83C2-E6FC93AD0730}"/>
              </c:ext>
            </c:extLst>
          </c:dPt>
          <c:dPt>
            <c:idx val="1"/>
            <c:bubble3D val="0"/>
            <c:spPr>
              <a:solidFill>
                <a:srgbClr val="4A86E8"/>
              </a:solidFill>
            </c:spPr>
            <c:extLst>
              <c:ext xmlns:c16="http://schemas.microsoft.com/office/drawing/2014/chart" uri="{C3380CC4-5D6E-409C-BE32-E72D297353CC}">
                <c16:uniqueId val="{00000003-5E1C-2344-83C2-E6FC93AD0730}"/>
              </c:ext>
            </c:extLst>
          </c:dPt>
          <c:dPt>
            <c:idx val="2"/>
            <c:bubble3D val="0"/>
            <c:spPr>
              <a:solidFill>
                <a:srgbClr val="9FC5E8"/>
              </a:solidFill>
            </c:spPr>
            <c:extLst>
              <c:ext xmlns:c16="http://schemas.microsoft.com/office/drawing/2014/chart" uri="{C3380CC4-5D6E-409C-BE32-E72D297353CC}">
                <c16:uniqueId val="{00000005-5E1C-2344-83C2-E6FC93AD0730}"/>
              </c:ext>
            </c:extLst>
          </c:dPt>
          <c:cat>
            <c:strRef>
              <c:f>' Charts'!$B$164:$B$166</c:f>
              <c:strCache>
                <c:ptCount val="3"/>
                <c:pt idx="0">
                  <c:v>  Subscription A</c:v>
                </c:pt>
                <c:pt idx="1">
                  <c:v>  Subscription B</c:v>
                </c:pt>
                <c:pt idx="2">
                  <c:v>  Subscription C</c:v>
                </c:pt>
              </c:strCache>
            </c:strRef>
          </c:cat>
          <c:val>
            <c:numRef>
              <c:f>' Charts'!$W$164:$W$166</c:f>
              <c:numCache>
                <c:formatCode>#,##0</c:formatCode>
                <c:ptCount val="3"/>
                <c:pt idx="0">
                  <c:v>16000</c:v>
                </c:pt>
                <c:pt idx="1">
                  <c:v>18800</c:v>
                </c:pt>
                <c:pt idx="2">
                  <c:v>30480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E1C-2344-83C2-E6FC93AD0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Subscription revenues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  Subscription A</c:v>
          </c:tx>
          <c:spPr>
            <a:solidFill>
              <a:srgbClr val="9FC5E8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 Charts'!$C$192:$AQ$192</c:f>
              <c:strCache>
                <c:ptCount val="41"/>
                <c:pt idx="1">
                  <c:v>Q1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  <c:pt idx="5">
                  <c:v>Q1</c:v>
                </c:pt>
                <c:pt idx="6">
                  <c:v>Q2</c:v>
                </c:pt>
                <c:pt idx="7">
                  <c:v>Q3</c:v>
                </c:pt>
                <c:pt idx="8">
                  <c:v>Q4</c:v>
                </c:pt>
                <c:pt idx="9">
                  <c:v>Q1</c:v>
                </c:pt>
                <c:pt idx="10">
                  <c:v>Q2</c:v>
                </c:pt>
                <c:pt idx="11">
                  <c:v>Q3</c:v>
                </c:pt>
                <c:pt idx="12">
                  <c:v>Q4</c:v>
                </c:pt>
                <c:pt idx="13">
                  <c:v>Q1</c:v>
                </c:pt>
                <c:pt idx="14">
                  <c:v>Q2</c:v>
                </c:pt>
                <c:pt idx="15">
                  <c:v>Q3</c:v>
                </c:pt>
                <c:pt idx="16">
                  <c:v>Q4</c:v>
                </c:pt>
                <c:pt idx="17">
                  <c:v>Q1</c:v>
                </c:pt>
                <c:pt idx="18">
                  <c:v>Q2</c:v>
                </c:pt>
                <c:pt idx="19">
                  <c:v>Q3</c:v>
                </c:pt>
                <c:pt idx="20">
                  <c:v>Q4</c:v>
                </c:pt>
                <c:pt idx="21">
                  <c:v>Q1</c:v>
                </c:pt>
                <c:pt idx="22">
                  <c:v>Q2</c:v>
                </c:pt>
                <c:pt idx="23">
                  <c:v>Q3</c:v>
                </c:pt>
                <c:pt idx="24">
                  <c:v>Q4</c:v>
                </c:pt>
                <c:pt idx="25">
                  <c:v>Q1</c:v>
                </c:pt>
                <c:pt idx="26">
                  <c:v>Q2</c:v>
                </c:pt>
                <c:pt idx="27">
                  <c:v>Q3</c:v>
                </c:pt>
                <c:pt idx="28">
                  <c:v>Q4</c:v>
                </c:pt>
                <c:pt idx="29">
                  <c:v>Q1</c:v>
                </c:pt>
                <c:pt idx="30">
                  <c:v>Q2</c:v>
                </c:pt>
                <c:pt idx="31">
                  <c:v>Q3</c:v>
                </c:pt>
                <c:pt idx="32">
                  <c:v>Q4</c:v>
                </c:pt>
                <c:pt idx="33">
                  <c:v>Q1</c:v>
                </c:pt>
                <c:pt idx="34">
                  <c:v>Q2</c:v>
                </c:pt>
                <c:pt idx="35">
                  <c:v>Q3</c:v>
                </c:pt>
                <c:pt idx="36">
                  <c:v>Q4</c:v>
                </c:pt>
                <c:pt idx="37">
                  <c:v>Q1</c:v>
                </c:pt>
                <c:pt idx="38">
                  <c:v>Q2</c:v>
                </c:pt>
                <c:pt idx="39">
                  <c:v>Q3</c:v>
                </c:pt>
                <c:pt idx="40">
                  <c:v>Q4</c:v>
                </c:pt>
              </c:strCache>
            </c:strRef>
          </c:cat>
          <c:val>
            <c:numRef>
              <c:f>' Charts'!$C$193:$AQ$193</c:f>
              <c:numCache>
                <c:formatCode>"$"#,##0</c:formatCode>
                <c:ptCount val="41"/>
                <c:pt idx="1">
                  <c:v>225000</c:v>
                </c:pt>
                <c:pt idx="2">
                  <c:v>450000</c:v>
                </c:pt>
                <c:pt idx="3">
                  <c:v>675000</c:v>
                </c:pt>
                <c:pt idx="4">
                  <c:v>960000</c:v>
                </c:pt>
                <c:pt idx="5">
                  <c:v>960000</c:v>
                </c:pt>
                <c:pt idx="6">
                  <c:v>1137500</c:v>
                </c:pt>
                <c:pt idx="7">
                  <c:v>1137500</c:v>
                </c:pt>
                <c:pt idx="8">
                  <c:v>1137500</c:v>
                </c:pt>
                <c:pt idx="9">
                  <c:v>1137500</c:v>
                </c:pt>
                <c:pt idx="10">
                  <c:v>1137500</c:v>
                </c:pt>
                <c:pt idx="11">
                  <c:v>1137500</c:v>
                </c:pt>
                <c:pt idx="12">
                  <c:v>1137500</c:v>
                </c:pt>
                <c:pt idx="13">
                  <c:v>1137500</c:v>
                </c:pt>
                <c:pt idx="14">
                  <c:v>1137500</c:v>
                </c:pt>
                <c:pt idx="15">
                  <c:v>1300000</c:v>
                </c:pt>
                <c:pt idx="16">
                  <c:v>1520000</c:v>
                </c:pt>
                <c:pt idx="17">
                  <c:v>1520000</c:v>
                </c:pt>
                <c:pt idx="18">
                  <c:v>1520000</c:v>
                </c:pt>
                <c:pt idx="19">
                  <c:v>1520000</c:v>
                </c:pt>
                <c:pt idx="20">
                  <c:v>1520000</c:v>
                </c:pt>
                <c:pt idx="21">
                  <c:v>1520000</c:v>
                </c:pt>
                <c:pt idx="22">
                  <c:v>1520000</c:v>
                </c:pt>
                <c:pt idx="23">
                  <c:v>1596000</c:v>
                </c:pt>
                <c:pt idx="24">
                  <c:v>1596000</c:v>
                </c:pt>
                <c:pt idx="25">
                  <c:v>1680000</c:v>
                </c:pt>
                <c:pt idx="26">
                  <c:v>1680000</c:v>
                </c:pt>
                <c:pt idx="27">
                  <c:v>1680000</c:v>
                </c:pt>
                <c:pt idx="28">
                  <c:v>1680000</c:v>
                </c:pt>
                <c:pt idx="29">
                  <c:v>1680000</c:v>
                </c:pt>
                <c:pt idx="30">
                  <c:v>1880000</c:v>
                </c:pt>
                <c:pt idx="31">
                  <c:v>2350000</c:v>
                </c:pt>
                <c:pt idx="32">
                  <c:v>2350000</c:v>
                </c:pt>
                <c:pt idx="33">
                  <c:v>2750000</c:v>
                </c:pt>
                <c:pt idx="34">
                  <c:v>3245000</c:v>
                </c:pt>
                <c:pt idx="35">
                  <c:v>3245000</c:v>
                </c:pt>
                <c:pt idx="36">
                  <c:v>3245000</c:v>
                </c:pt>
                <c:pt idx="37">
                  <c:v>3746500</c:v>
                </c:pt>
                <c:pt idx="38">
                  <c:v>4572000</c:v>
                </c:pt>
                <c:pt idx="39">
                  <c:v>4572000</c:v>
                </c:pt>
                <c:pt idx="40">
                  <c:v>4572000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A28-6045-8698-B0D71031962A}"/>
            </c:ext>
          </c:extLst>
        </c:ser>
        <c:ser>
          <c:idx val="1"/>
          <c:order val="1"/>
          <c:tx>
            <c:v>  Subscription B</c:v>
          </c:tx>
          <c:spPr>
            <a:solidFill>
              <a:srgbClr val="4A86E8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 Charts'!$C$192:$AQ$192</c:f>
              <c:strCache>
                <c:ptCount val="41"/>
                <c:pt idx="1">
                  <c:v>Q1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  <c:pt idx="5">
                  <c:v>Q1</c:v>
                </c:pt>
                <c:pt idx="6">
                  <c:v>Q2</c:v>
                </c:pt>
                <c:pt idx="7">
                  <c:v>Q3</c:v>
                </c:pt>
                <c:pt idx="8">
                  <c:v>Q4</c:v>
                </c:pt>
                <c:pt idx="9">
                  <c:v>Q1</c:v>
                </c:pt>
                <c:pt idx="10">
                  <c:v>Q2</c:v>
                </c:pt>
                <c:pt idx="11">
                  <c:v>Q3</c:v>
                </c:pt>
                <c:pt idx="12">
                  <c:v>Q4</c:v>
                </c:pt>
                <c:pt idx="13">
                  <c:v>Q1</c:v>
                </c:pt>
                <c:pt idx="14">
                  <c:v>Q2</c:v>
                </c:pt>
                <c:pt idx="15">
                  <c:v>Q3</c:v>
                </c:pt>
                <c:pt idx="16">
                  <c:v>Q4</c:v>
                </c:pt>
                <c:pt idx="17">
                  <c:v>Q1</c:v>
                </c:pt>
                <c:pt idx="18">
                  <c:v>Q2</c:v>
                </c:pt>
                <c:pt idx="19">
                  <c:v>Q3</c:v>
                </c:pt>
                <c:pt idx="20">
                  <c:v>Q4</c:v>
                </c:pt>
                <c:pt idx="21">
                  <c:v>Q1</c:v>
                </c:pt>
                <c:pt idx="22">
                  <c:v>Q2</c:v>
                </c:pt>
                <c:pt idx="23">
                  <c:v>Q3</c:v>
                </c:pt>
                <c:pt idx="24">
                  <c:v>Q4</c:v>
                </c:pt>
                <c:pt idx="25">
                  <c:v>Q1</c:v>
                </c:pt>
                <c:pt idx="26">
                  <c:v>Q2</c:v>
                </c:pt>
                <c:pt idx="27">
                  <c:v>Q3</c:v>
                </c:pt>
                <c:pt idx="28">
                  <c:v>Q4</c:v>
                </c:pt>
                <c:pt idx="29">
                  <c:v>Q1</c:v>
                </c:pt>
                <c:pt idx="30">
                  <c:v>Q2</c:v>
                </c:pt>
                <c:pt idx="31">
                  <c:v>Q3</c:v>
                </c:pt>
                <c:pt idx="32">
                  <c:v>Q4</c:v>
                </c:pt>
                <c:pt idx="33">
                  <c:v>Q1</c:v>
                </c:pt>
                <c:pt idx="34">
                  <c:v>Q2</c:v>
                </c:pt>
                <c:pt idx="35">
                  <c:v>Q3</c:v>
                </c:pt>
                <c:pt idx="36">
                  <c:v>Q4</c:v>
                </c:pt>
                <c:pt idx="37">
                  <c:v>Q1</c:v>
                </c:pt>
                <c:pt idx="38">
                  <c:v>Q2</c:v>
                </c:pt>
                <c:pt idx="39">
                  <c:v>Q3</c:v>
                </c:pt>
                <c:pt idx="40">
                  <c:v>Q4</c:v>
                </c:pt>
              </c:strCache>
            </c:strRef>
          </c:cat>
          <c:val>
            <c:numRef>
              <c:f>' Charts'!$C$194:$AQ$194</c:f>
              <c:numCache>
                <c:formatCode>"$"#,##0</c:formatCode>
                <c:ptCount val="41"/>
                <c:pt idx="1">
                  <c:v>200000</c:v>
                </c:pt>
                <c:pt idx="2">
                  <c:v>400000</c:v>
                </c:pt>
                <c:pt idx="3">
                  <c:v>600000</c:v>
                </c:pt>
                <c:pt idx="4">
                  <c:v>840000</c:v>
                </c:pt>
                <c:pt idx="5">
                  <c:v>945000</c:v>
                </c:pt>
                <c:pt idx="6">
                  <c:v>945000</c:v>
                </c:pt>
                <c:pt idx="7">
                  <c:v>945000</c:v>
                </c:pt>
                <c:pt idx="8">
                  <c:v>978750</c:v>
                </c:pt>
                <c:pt idx="9">
                  <c:v>1044000</c:v>
                </c:pt>
                <c:pt idx="10">
                  <c:v>1044000</c:v>
                </c:pt>
                <c:pt idx="11">
                  <c:v>1044000</c:v>
                </c:pt>
                <c:pt idx="12">
                  <c:v>1044000</c:v>
                </c:pt>
                <c:pt idx="13">
                  <c:v>1044000</c:v>
                </c:pt>
                <c:pt idx="14">
                  <c:v>1128000</c:v>
                </c:pt>
                <c:pt idx="15">
                  <c:v>1269000</c:v>
                </c:pt>
                <c:pt idx="16">
                  <c:v>1269000</c:v>
                </c:pt>
                <c:pt idx="17">
                  <c:v>1269000</c:v>
                </c:pt>
                <c:pt idx="18">
                  <c:v>1269000</c:v>
                </c:pt>
                <c:pt idx="19">
                  <c:v>1269000</c:v>
                </c:pt>
                <c:pt idx="20">
                  <c:v>1269000</c:v>
                </c:pt>
                <c:pt idx="21">
                  <c:v>1269000</c:v>
                </c:pt>
                <c:pt idx="22">
                  <c:v>1269000</c:v>
                </c:pt>
                <c:pt idx="23">
                  <c:v>1269000</c:v>
                </c:pt>
                <c:pt idx="24">
                  <c:v>1336500</c:v>
                </c:pt>
                <c:pt idx="25">
                  <c:v>1559250</c:v>
                </c:pt>
                <c:pt idx="26">
                  <c:v>1559250</c:v>
                </c:pt>
                <c:pt idx="27">
                  <c:v>1559250</c:v>
                </c:pt>
                <c:pt idx="28">
                  <c:v>1559250</c:v>
                </c:pt>
                <c:pt idx="29">
                  <c:v>1590750</c:v>
                </c:pt>
                <c:pt idx="30">
                  <c:v>1666500</c:v>
                </c:pt>
                <c:pt idx="31">
                  <c:v>1666500</c:v>
                </c:pt>
                <c:pt idx="32">
                  <c:v>1666500</c:v>
                </c:pt>
                <c:pt idx="33">
                  <c:v>1716000</c:v>
                </c:pt>
                <c:pt idx="34">
                  <c:v>1950000</c:v>
                </c:pt>
                <c:pt idx="35">
                  <c:v>1950000</c:v>
                </c:pt>
                <c:pt idx="36">
                  <c:v>1950000</c:v>
                </c:pt>
                <c:pt idx="37">
                  <c:v>2062500</c:v>
                </c:pt>
                <c:pt idx="38">
                  <c:v>2194500</c:v>
                </c:pt>
                <c:pt idx="39">
                  <c:v>2314200</c:v>
                </c:pt>
                <c:pt idx="40">
                  <c:v>2546200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0A28-6045-8698-B0D71031962A}"/>
            </c:ext>
          </c:extLst>
        </c:ser>
        <c:ser>
          <c:idx val="2"/>
          <c:order val="2"/>
          <c:tx>
            <c:v>  Subscription C</c:v>
          </c:tx>
          <c:spPr>
            <a:solidFill>
              <a:srgbClr val="666666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 Charts'!$C$192:$AQ$192</c:f>
              <c:strCache>
                <c:ptCount val="41"/>
                <c:pt idx="1">
                  <c:v>Q1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  <c:pt idx="5">
                  <c:v>Q1</c:v>
                </c:pt>
                <c:pt idx="6">
                  <c:v>Q2</c:v>
                </c:pt>
                <c:pt idx="7">
                  <c:v>Q3</c:v>
                </c:pt>
                <c:pt idx="8">
                  <c:v>Q4</c:v>
                </c:pt>
                <c:pt idx="9">
                  <c:v>Q1</c:v>
                </c:pt>
                <c:pt idx="10">
                  <c:v>Q2</c:v>
                </c:pt>
                <c:pt idx="11">
                  <c:v>Q3</c:v>
                </c:pt>
                <c:pt idx="12">
                  <c:v>Q4</c:v>
                </c:pt>
                <c:pt idx="13">
                  <c:v>Q1</c:v>
                </c:pt>
                <c:pt idx="14">
                  <c:v>Q2</c:v>
                </c:pt>
                <c:pt idx="15">
                  <c:v>Q3</c:v>
                </c:pt>
                <c:pt idx="16">
                  <c:v>Q4</c:v>
                </c:pt>
                <c:pt idx="17">
                  <c:v>Q1</c:v>
                </c:pt>
                <c:pt idx="18">
                  <c:v>Q2</c:v>
                </c:pt>
                <c:pt idx="19">
                  <c:v>Q3</c:v>
                </c:pt>
                <c:pt idx="20">
                  <c:v>Q4</c:v>
                </c:pt>
                <c:pt idx="21">
                  <c:v>Q1</c:v>
                </c:pt>
                <c:pt idx="22">
                  <c:v>Q2</c:v>
                </c:pt>
                <c:pt idx="23">
                  <c:v>Q3</c:v>
                </c:pt>
                <c:pt idx="24">
                  <c:v>Q4</c:v>
                </c:pt>
                <c:pt idx="25">
                  <c:v>Q1</c:v>
                </c:pt>
                <c:pt idx="26">
                  <c:v>Q2</c:v>
                </c:pt>
                <c:pt idx="27">
                  <c:v>Q3</c:v>
                </c:pt>
                <c:pt idx="28">
                  <c:v>Q4</c:v>
                </c:pt>
                <c:pt idx="29">
                  <c:v>Q1</c:v>
                </c:pt>
                <c:pt idx="30">
                  <c:v>Q2</c:v>
                </c:pt>
                <c:pt idx="31">
                  <c:v>Q3</c:v>
                </c:pt>
                <c:pt idx="32">
                  <c:v>Q4</c:v>
                </c:pt>
                <c:pt idx="33">
                  <c:v>Q1</c:v>
                </c:pt>
                <c:pt idx="34">
                  <c:v>Q2</c:v>
                </c:pt>
                <c:pt idx="35">
                  <c:v>Q3</c:v>
                </c:pt>
                <c:pt idx="36">
                  <c:v>Q4</c:v>
                </c:pt>
                <c:pt idx="37">
                  <c:v>Q1</c:v>
                </c:pt>
                <c:pt idx="38">
                  <c:v>Q2</c:v>
                </c:pt>
                <c:pt idx="39">
                  <c:v>Q3</c:v>
                </c:pt>
                <c:pt idx="40">
                  <c:v>Q4</c:v>
                </c:pt>
              </c:strCache>
            </c:strRef>
          </c:cat>
          <c:val>
            <c:numRef>
              <c:f>' Charts'!$C$195:$AQ$195</c:f>
              <c:numCache>
                <c:formatCode>"$"#,##0</c:formatCode>
                <c:ptCount val="41"/>
                <c:pt idx="1">
                  <c:v>150000</c:v>
                </c:pt>
                <c:pt idx="2">
                  <c:v>300000</c:v>
                </c:pt>
                <c:pt idx="3">
                  <c:v>450000</c:v>
                </c:pt>
                <c:pt idx="4">
                  <c:v>700000</c:v>
                </c:pt>
                <c:pt idx="5">
                  <c:v>910000</c:v>
                </c:pt>
                <c:pt idx="6">
                  <c:v>910000</c:v>
                </c:pt>
                <c:pt idx="7">
                  <c:v>910000</c:v>
                </c:pt>
                <c:pt idx="8">
                  <c:v>910000</c:v>
                </c:pt>
                <c:pt idx="9">
                  <c:v>942500</c:v>
                </c:pt>
                <c:pt idx="10">
                  <c:v>1087500</c:v>
                </c:pt>
                <c:pt idx="11">
                  <c:v>1087500</c:v>
                </c:pt>
                <c:pt idx="12">
                  <c:v>1087500</c:v>
                </c:pt>
                <c:pt idx="13">
                  <c:v>1087500</c:v>
                </c:pt>
                <c:pt idx="14">
                  <c:v>1087500</c:v>
                </c:pt>
                <c:pt idx="15">
                  <c:v>1087500</c:v>
                </c:pt>
                <c:pt idx="16">
                  <c:v>1087500</c:v>
                </c:pt>
                <c:pt idx="17">
                  <c:v>1143000</c:v>
                </c:pt>
                <c:pt idx="18">
                  <c:v>1409700</c:v>
                </c:pt>
                <c:pt idx="19">
                  <c:v>1409700</c:v>
                </c:pt>
                <c:pt idx="20">
                  <c:v>1409700</c:v>
                </c:pt>
                <c:pt idx="21">
                  <c:v>1409700</c:v>
                </c:pt>
                <c:pt idx="22">
                  <c:v>1409700</c:v>
                </c:pt>
                <c:pt idx="23">
                  <c:v>1409700</c:v>
                </c:pt>
                <c:pt idx="24">
                  <c:v>1445775</c:v>
                </c:pt>
                <c:pt idx="25">
                  <c:v>1555185</c:v>
                </c:pt>
                <c:pt idx="26">
                  <c:v>1555185</c:v>
                </c:pt>
                <c:pt idx="27">
                  <c:v>1555185</c:v>
                </c:pt>
                <c:pt idx="28">
                  <c:v>1555185</c:v>
                </c:pt>
                <c:pt idx="29">
                  <c:v>1631800</c:v>
                </c:pt>
                <c:pt idx="30">
                  <c:v>1959800</c:v>
                </c:pt>
                <c:pt idx="31">
                  <c:v>1959800</c:v>
                </c:pt>
                <c:pt idx="32">
                  <c:v>1959800</c:v>
                </c:pt>
                <c:pt idx="33">
                  <c:v>2047752</c:v>
                </c:pt>
                <c:pt idx="34">
                  <c:v>2373336</c:v>
                </c:pt>
                <c:pt idx="35">
                  <c:v>2373336</c:v>
                </c:pt>
                <c:pt idx="36">
                  <c:v>2373336</c:v>
                </c:pt>
                <c:pt idx="37">
                  <c:v>2493000</c:v>
                </c:pt>
                <c:pt idx="38">
                  <c:v>3033000</c:v>
                </c:pt>
                <c:pt idx="39">
                  <c:v>3033000</c:v>
                </c:pt>
                <c:pt idx="40">
                  <c:v>3033000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0A28-6045-8698-B0D710319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4039035"/>
        <c:axId val="1939127451"/>
      </c:barChart>
      <c:catAx>
        <c:axId val="77403903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39127451"/>
        <c:crosses val="autoZero"/>
        <c:auto val="1"/>
        <c:lblAlgn val="ctr"/>
        <c:lblOffset val="100"/>
        <c:noMultiLvlLbl val="1"/>
      </c:catAx>
      <c:valAx>
        <c:axId val="1939127451"/>
        <c:scaling>
          <c:orientation val="minMax"/>
          <c:max val="350000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&quot;$&quot;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774039035"/>
        <c:crosses val="autoZero"/>
        <c:crossBetween val="between"/>
      </c:valAx>
    </c:plotArea>
    <c:legend>
      <c:legendPos val="t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Subscription expenses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  Subscription A</c:v>
          </c:tx>
          <c:spPr>
            <a:solidFill>
              <a:srgbClr val="9FC5E8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 Charts'!$D$199:$AQ$199</c:f>
              <c:strCache>
                <c:ptCount val="40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 Charts'!$D$200:$AQ$200</c:f>
              <c:numCache>
                <c:formatCode>"$"#,##0</c:formatCode>
                <c:ptCount val="40"/>
                <c:pt idx="0">
                  <c:v>233067.5625</c:v>
                </c:pt>
                <c:pt idx="1">
                  <c:v>412135.125</c:v>
                </c:pt>
                <c:pt idx="2">
                  <c:v>591202.6875</c:v>
                </c:pt>
                <c:pt idx="3">
                  <c:v>821621.6</c:v>
                </c:pt>
                <c:pt idx="4">
                  <c:v>829941.6</c:v>
                </c:pt>
                <c:pt idx="5">
                  <c:v>944719.34375</c:v>
                </c:pt>
                <c:pt idx="6">
                  <c:v>944719.34375</c:v>
                </c:pt>
                <c:pt idx="7">
                  <c:v>944719.34375</c:v>
                </c:pt>
                <c:pt idx="8">
                  <c:v>954001.34375</c:v>
                </c:pt>
                <c:pt idx="9">
                  <c:v>954001.34375</c:v>
                </c:pt>
                <c:pt idx="10">
                  <c:v>954001.34375</c:v>
                </c:pt>
                <c:pt idx="11">
                  <c:v>954001.34375</c:v>
                </c:pt>
                <c:pt idx="12">
                  <c:v>963468.98375000001</c:v>
                </c:pt>
                <c:pt idx="13">
                  <c:v>963468.98375000001</c:v>
                </c:pt>
                <c:pt idx="14">
                  <c:v>1101107.4100000001</c:v>
                </c:pt>
                <c:pt idx="15">
                  <c:v>1194062.3599999999</c:v>
                </c:pt>
                <c:pt idx="16">
                  <c:v>1205098.9232000001</c:v>
                </c:pt>
                <c:pt idx="17">
                  <c:v>1205098.9232000001</c:v>
                </c:pt>
                <c:pt idx="18">
                  <c:v>1205098.9232000001</c:v>
                </c:pt>
                <c:pt idx="19">
                  <c:v>1205098.9232000001</c:v>
                </c:pt>
                <c:pt idx="20">
                  <c:v>1216356.2176639999</c:v>
                </c:pt>
                <c:pt idx="21">
                  <c:v>1216356.2176639999</c:v>
                </c:pt>
                <c:pt idx="22">
                  <c:v>1277174.0285471999</c:v>
                </c:pt>
                <c:pt idx="23">
                  <c:v>1277174.0285471999</c:v>
                </c:pt>
                <c:pt idx="24">
                  <c:v>1324722.4809181441</c:v>
                </c:pt>
                <c:pt idx="25">
                  <c:v>1324722.4809181441</c:v>
                </c:pt>
                <c:pt idx="26">
                  <c:v>1324722.4809181441</c:v>
                </c:pt>
                <c:pt idx="27">
                  <c:v>1324722.4809181441</c:v>
                </c:pt>
                <c:pt idx="28">
                  <c:v>1337020.1745365071</c:v>
                </c:pt>
                <c:pt idx="29">
                  <c:v>1496189.2429337101</c:v>
                </c:pt>
                <c:pt idx="30">
                  <c:v>1694774.8179337101</c:v>
                </c:pt>
                <c:pt idx="31">
                  <c:v>1694774.8179337101</c:v>
                </c:pt>
                <c:pt idx="32">
                  <c:v>1999673.3324166199</c:v>
                </c:pt>
                <c:pt idx="33">
                  <c:v>2208821.9699166198</c:v>
                </c:pt>
                <c:pt idx="34">
                  <c:v>2208821.9699166198</c:v>
                </c:pt>
                <c:pt idx="35">
                  <c:v>2208821.9699166198</c:v>
                </c:pt>
                <c:pt idx="36">
                  <c:v>2569529.4616477177</c:v>
                </c:pt>
                <c:pt idx="37">
                  <c:v>2918321.7853977177</c:v>
                </c:pt>
                <c:pt idx="38">
                  <c:v>2918321.7853977177</c:v>
                </c:pt>
                <c:pt idx="39">
                  <c:v>2918321.7853977177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987-3644-ADD6-509C6CA25970}"/>
            </c:ext>
          </c:extLst>
        </c:ser>
        <c:ser>
          <c:idx val="1"/>
          <c:order val="1"/>
          <c:tx>
            <c:v>  Subscription B</c:v>
          </c:tx>
          <c:spPr>
            <a:solidFill>
              <a:srgbClr val="4A86E8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 Charts'!$D$199:$AQ$199</c:f>
              <c:strCache>
                <c:ptCount val="40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 Charts'!$D$201:$AQ$201</c:f>
              <c:numCache>
                <c:formatCode>"$"#,##0</c:formatCode>
                <c:ptCount val="40"/>
                <c:pt idx="0">
                  <c:v>192504.5</c:v>
                </c:pt>
                <c:pt idx="1">
                  <c:v>385009</c:v>
                </c:pt>
                <c:pt idx="2">
                  <c:v>577513.5</c:v>
                </c:pt>
                <c:pt idx="3">
                  <c:v>808518.9</c:v>
                </c:pt>
                <c:pt idx="4">
                  <c:v>861955.76249999995</c:v>
                </c:pt>
                <c:pt idx="5">
                  <c:v>861955.76249999995</c:v>
                </c:pt>
                <c:pt idx="6">
                  <c:v>861955.76249999995</c:v>
                </c:pt>
                <c:pt idx="7">
                  <c:v>892739.89687499998</c:v>
                </c:pt>
                <c:pt idx="8">
                  <c:v>929893.41</c:v>
                </c:pt>
                <c:pt idx="9">
                  <c:v>929893.41</c:v>
                </c:pt>
                <c:pt idx="10">
                  <c:v>929893.41</c:v>
                </c:pt>
                <c:pt idx="11">
                  <c:v>929893.41</c:v>
                </c:pt>
                <c:pt idx="12">
                  <c:v>939669.00839999993</c:v>
                </c:pt>
                <c:pt idx="13">
                  <c:v>1015274.5608000001</c:v>
                </c:pt>
                <c:pt idx="14">
                  <c:v>1074850.2333</c:v>
                </c:pt>
                <c:pt idx="15">
                  <c:v>1074850.2333</c:v>
                </c:pt>
                <c:pt idx="16">
                  <c:v>1085623.6169159999</c:v>
                </c:pt>
                <c:pt idx="17">
                  <c:v>1085623.6169159999</c:v>
                </c:pt>
                <c:pt idx="18">
                  <c:v>1085623.6169159999</c:v>
                </c:pt>
                <c:pt idx="19">
                  <c:v>1085623.6169159999</c:v>
                </c:pt>
                <c:pt idx="20">
                  <c:v>1096612.4682043202</c:v>
                </c:pt>
                <c:pt idx="21">
                  <c:v>1096612.4682043202</c:v>
                </c:pt>
                <c:pt idx="22">
                  <c:v>1096612.4682043202</c:v>
                </c:pt>
                <c:pt idx="23">
                  <c:v>1154942.9186407202</c:v>
                </c:pt>
                <c:pt idx="24">
                  <c:v>1260864.6374635345</c:v>
                </c:pt>
                <c:pt idx="25">
                  <c:v>1260864.6374635345</c:v>
                </c:pt>
                <c:pt idx="26">
                  <c:v>1260864.6374635345</c:v>
                </c:pt>
                <c:pt idx="27">
                  <c:v>1260864.6374635345</c:v>
                </c:pt>
                <c:pt idx="28">
                  <c:v>1298620.8300109175</c:v>
                </c:pt>
                <c:pt idx="29">
                  <c:v>1330626.9093859172</c:v>
                </c:pt>
                <c:pt idx="30">
                  <c:v>1330626.9093859172</c:v>
                </c:pt>
                <c:pt idx="31">
                  <c:v>1330626.9093859172</c:v>
                </c:pt>
                <c:pt idx="32">
                  <c:v>1383052.5183708724</c:v>
                </c:pt>
                <c:pt idx="33">
                  <c:v>1481922.7833708725</c:v>
                </c:pt>
                <c:pt idx="34">
                  <c:v>1481922.7833708725</c:v>
                </c:pt>
                <c:pt idx="35">
                  <c:v>1481922.7833708725</c:v>
                </c:pt>
                <c:pt idx="36">
                  <c:v>1581337.6420116527</c:v>
                </c:pt>
                <c:pt idx="37">
                  <c:v>1637110.6120116527</c:v>
                </c:pt>
                <c:pt idx="38">
                  <c:v>1726407.5544850156</c:v>
                </c:pt>
                <c:pt idx="39">
                  <c:v>1824432.7744850158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987-3644-ADD6-509C6CA25970}"/>
            </c:ext>
          </c:extLst>
        </c:ser>
        <c:ser>
          <c:idx val="2"/>
          <c:order val="2"/>
          <c:tx>
            <c:v>  Subscription C</c:v>
          </c:tx>
          <c:spPr>
            <a:solidFill>
              <a:srgbClr val="666666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 Charts'!$D$199:$AQ$199</c:f>
              <c:strCache>
                <c:ptCount val="40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 Charts'!$D$202:$AQ$202</c:f>
              <c:numCache>
                <c:formatCode>"$"#,##0</c:formatCode>
                <c:ptCount val="40"/>
                <c:pt idx="0">
                  <c:v>141378.375</c:v>
                </c:pt>
                <c:pt idx="1">
                  <c:v>282756.75</c:v>
                </c:pt>
                <c:pt idx="2">
                  <c:v>424135.125</c:v>
                </c:pt>
                <c:pt idx="3">
                  <c:v>659765.75</c:v>
                </c:pt>
                <c:pt idx="4">
                  <c:v>755775.47499999998</c:v>
                </c:pt>
                <c:pt idx="5">
                  <c:v>755775.47499999998</c:v>
                </c:pt>
                <c:pt idx="6">
                  <c:v>755775.47499999998</c:v>
                </c:pt>
                <c:pt idx="7">
                  <c:v>755775.47499999998</c:v>
                </c:pt>
                <c:pt idx="8">
                  <c:v>790458.25625000009</c:v>
                </c:pt>
                <c:pt idx="9">
                  <c:v>851724.01875000005</c:v>
                </c:pt>
                <c:pt idx="10">
                  <c:v>851724.01875000005</c:v>
                </c:pt>
                <c:pt idx="11">
                  <c:v>851724.01875000005</c:v>
                </c:pt>
                <c:pt idx="12">
                  <c:v>859568.63474999997</c:v>
                </c:pt>
                <c:pt idx="13">
                  <c:v>859568.63474999997</c:v>
                </c:pt>
                <c:pt idx="14">
                  <c:v>859568.63474999997</c:v>
                </c:pt>
                <c:pt idx="15">
                  <c:v>859568.63474999997</c:v>
                </c:pt>
                <c:pt idx="16">
                  <c:v>911846.13657840004</c:v>
                </c:pt>
                <c:pt idx="17">
                  <c:v>1024532.8873284</c:v>
                </c:pt>
                <c:pt idx="18">
                  <c:v>1024532.8873284</c:v>
                </c:pt>
                <c:pt idx="19">
                  <c:v>1024532.8873284</c:v>
                </c:pt>
                <c:pt idx="20">
                  <c:v>1033110.9457099681</c:v>
                </c:pt>
                <c:pt idx="21">
                  <c:v>1033110.9457099681</c:v>
                </c:pt>
                <c:pt idx="22">
                  <c:v>1033110.9457099681</c:v>
                </c:pt>
                <c:pt idx="23">
                  <c:v>1059548.8242419162</c:v>
                </c:pt>
                <c:pt idx="24">
                  <c:v>1114750.5381030045</c:v>
                </c:pt>
                <c:pt idx="25">
                  <c:v>1114750.5381030045</c:v>
                </c:pt>
                <c:pt idx="26">
                  <c:v>1114750.5381030045</c:v>
                </c:pt>
                <c:pt idx="27">
                  <c:v>1114750.5381030045</c:v>
                </c:pt>
                <c:pt idx="28">
                  <c:v>1179271.7841856531</c:v>
                </c:pt>
                <c:pt idx="29">
                  <c:v>1317859.164185653</c:v>
                </c:pt>
                <c:pt idx="30">
                  <c:v>1317859.164185653</c:v>
                </c:pt>
                <c:pt idx="31">
                  <c:v>1317859.164185653</c:v>
                </c:pt>
                <c:pt idx="32">
                  <c:v>1387237.7283942255</c:v>
                </c:pt>
                <c:pt idx="33">
                  <c:v>1524804.2940342254</c:v>
                </c:pt>
                <c:pt idx="34">
                  <c:v>1524804.2940342254</c:v>
                </c:pt>
                <c:pt idx="35">
                  <c:v>1524804.2940342254</c:v>
                </c:pt>
                <c:pt idx="36">
                  <c:v>1612651.9146152416</c:v>
                </c:pt>
                <c:pt idx="37">
                  <c:v>1840814.0646152415</c:v>
                </c:pt>
                <c:pt idx="38">
                  <c:v>1840814.0646152415</c:v>
                </c:pt>
                <c:pt idx="39">
                  <c:v>1840814.0646152415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4987-3644-ADD6-509C6CA25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0990151"/>
        <c:axId val="1805524433"/>
      </c:barChart>
      <c:catAx>
        <c:axId val="100099015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805524433"/>
        <c:crosses val="autoZero"/>
        <c:auto val="1"/>
        <c:lblAlgn val="ctr"/>
        <c:lblOffset val="100"/>
        <c:noMultiLvlLbl val="1"/>
      </c:catAx>
      <c:valAx>
        <c:axId val="180552443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&quot;$&quot;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000990151"/>
        <c:crosses val="autoZero"/>
        <c:crossBetween val="between"/>
      </c:valAx>
    </c:plotArea>
    <c:legend>
      <c:legendPos val="t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Subscription operating incomes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Subscription A</c:v>
          </c:tx>
          <c:spPr>
            <a:solidFill>
              <a:srgbClr val="9FC5E8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 Charts'!$D$247:$AQ$247</c:f>
              <c:strCache>
                <c:ptCount val="40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 Charts'!$D$248:$AQ$248</c:f>
              <c:numCache>
                <c:formatCode>"$"#,##0</c:formatCode>
                <c:ptCount val="40"/>
                <c:pt idx="0">
                  <c:v>-8067.5625</c:v>
                </c:pt>
                <c:pt idx="1">
                  <c:v>37864.875</c:v>
                </c:pt>
                <c:pt idx="2">
                  <c:v>83797.3125</c:v>
                </c:pt>
                <c:pt idx="3">
                  <c:v>138378.40000000002</c:v>
                </c:pt>
                <c:pt idx="4">
                  <c:v>130058.40000000002</c:v>
                </c:pt>
                <c:pt idx="5">
                  <c:v>192780.65625</c:v>
                </c:pt>
                <c:pt idx="6">
                  <c:v>192780.65625</c:v>
                </c:pt>
                <c:pt idx="7">
                  <c:v>192780.65625</c:v>
                </c:pt>
                <c:pt idx="8">
                  <c:v>183498.65625</c:v>
                </c:pt>
                <c:pt idx="9">
                  <c:v>183498.65625</c:v>
                </c:pt>
                <c:pt idx="10">
                  <c:v>183498.65625</c:v>
                </c:pt>
                <c:pt idx="11">
                  <c:v>183498.65625</c:v>
                </c:pt>
                <c:pt idx="12">
                  <c:v>174031.01624999999</c:v>
                </c:pt>
                <c:pt idx="13">
                  <c:v>174031.01624999999</c:v>
                </c:pt>
                <c:pt idx="14">
                  <c:v>198892.58999999985</c:v>
                </c:pt>
                <c:pt idx="15">
                  <c:v>325937.64000000013</c:v>
                </c:pt>
                <c:pt idx="16">
                  <c:v>314901.07679999992</c:v>
                </c:pt>
                <c:pt idx="17">
                  <c:v>314901.07679999992</c:v>
                </c:pt>
                <c:pt idx="18">
                  <c:v>314901.07679999992</c:v>
                </c:pt>
                <c:pt idx="19">
                  <c:v>314901.07679999992</c:v>
                </c:pt>
                <c:pt idx="20">
                  <c:v>303643.78233600012</c:v>
                </c:pt>
                <c:pt idx="21">
                  <c:v>303643.78233600012</c:v>
                </c:pt>
                <c:pt idx="22">
                  <c:v>318825.97145280009</c:v>
                </c:pt>
                <c:pt idx="23">
                  <c:v>318825.97145280009</c:v>
                </c:pt>
                <c:pt idx="24">
                  <c:v>355277.51908185589</c:v>
                </c:pt>
                <c:pt idx="25">
                  <c:v>355277.51908185589</c:v>
                </c:pt>
                <c:pt idx="26">
                  <c:v>355277.51908185589</c:v>
                </c:pt>
                <c:pt idx="27">
                  <c:v>355277.51908185589</c:v>
                </c:pt>
                <c:pt idx="28">
                  <c:v>342979.82546349289</c:v>
                </c:pt>
                <c:pt idx="29">
                  <c:v>383810.75706628989</c:v>
                </c:pt>
                <c:pt idx="30">
                  <c:v>655225.18206628994</c:v>
                </c:pt>
                <c:pt idx="31">
                  <c:v>655225.18206628994</c:v>
                </c:pt>
                <c:pt idx="32">
                  <c:v>750326.66758338013</c:v>
                </c:pt>
                <c:pt idx="33">
                  <c:v>1036178.0300833802</c:v>
                </c:pt>
                <c:pt idx="34">
                  <c:v>1036178.0300833802</c:v>
                </c:pt>
                <c:pt idx="35">
                  <c:v>1036178.0300833802</c:v>
                </c:pt>
                <c:pt idx="36">
                  <c:v>1176970.5383522823</c:v>
                </c:pt>
                <c:pt idx="37">
                  <c:v>1653678.2146022823</c:v>
                </c:pt>
                <c:pt idx="38">
                  <c:v>1653678.2146022823</c:v>
                </c:pt>
                <c:pt idx="39">
                  <c:v>1653678.2146022823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EF6-8E46-AA8C-04EAD26B4453}"/>
            </c:ext>
          </c:extLst>
        </c:ser>
        <c:ser>
          <c:idx val="1"/>
          <c:order val="1"/>
          <c:tx>
            <c:v>Subscription B</c:v>
          </c:tx>
          <c:spPr>
            <a:solidFill>
              <a:srgbClr val="4A86E8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 Charts'!$D$247:$AQ$247</c:f>
              <c:strCache>
                <c:ptCount val="40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 Charts'!$D$249:$AQ$249</c:f>
              <c:numCache>
                <c:formatCode>"$"#,##0</c:formatCode>
                <c:ptCount val="40"/>
                <c:pt idx="0">
                  <c:v>7495.5</c:v>
                </c:pt>
                <c:pt idx="1">
                  <c:v>14991</c:v>
                </c:pt>
                <c:pt idx="2">
                  <c:v>22486.5</c:v>
                </c:pt>
                <c:pt idx="3">
                  <c:v>31481.099999999977</c:v>
                </c:pt>
                <c:pt idx="4">
                  <c:v>83044.237500000047</c:v>
                </c:pt>
                <c:pt idx="5">
                  <c:v>83044.237500000047</c:v>
                </c:pt>
                <c:pt idx="6">
                  <c:v>83044.237500000047</c:v>
                </c:pt>
                <c:pt idx="7">
                  <c:v>86010.103125000023</c:v>
                </c:pt>
                <c:pt idx="8">
                  <c:v>114106.58999999997</c:v>
                </c:pt>
                <c:pt idx="9">
                  <c:v>114106.58999999997</c:v>
                </c:pt>
                <c:pt idx="10">
                  <c:v>114106.58999999997</c:v>
                </c:pt>
                <c:pt idx="11">
                  <c:v>114106.58999999997</c:v>
                </c:pt>
                <c:pt idx="12">
                  <c:v>104330.99160000007</c:v>
                </c:pt>
                <c:pt idx="13">
                  <c:v>112725.43919999991</c:v>
                </c:pt>
                <c:pt idx="14">
                  <c:v>194149.76670000004</c:v>
                </c:pt>
                <c:pt idx="15">
                  <c:v>194149.76670000004</c:v>
                </c:pt>
                <c:pt idx="16">
                  <c:v>183376.38308400009</c:v>
                </c:pt>
                <c:pt idx="17">
                  <c:v>183376.38308400009</c:v>
                </c:pt>
                <c:pt idx="18">
                  <c:v>183376.38308400009</c:v>
                </c:pt>
                <c:pt idx="19">
                  <c:v>183376.38308400009</c:v>
                </c:pt>
                <c:pt idx="20">
                  <c:v>172387.53179567982</c:v>
                </c:pt>
                <c:pt idx="21">
                  <c:v>172387.53179567982</c:v>
                </c:pt>
                <c:pt idx="22">
                  <c:v>172387.53179567982</c:v>
                </c:pt>
                <c:pt idx="23">
                  <c:v>181557.08135927981</c:v>
                </c:pt>
                <c:pt idx="24">
                  <c:v>298385.36253646552</c:v>
                </c:pt>
                <c:pt idx="25">
                  <c:v>298385.36253646552</c:v>
                </c:pt>
                <c:pt idx="26">
                  <c:v>298385.36253646552</c:v>
                </c:pt>
                <c:pt idx="27">
                  <c:v>298385.36253646552</c:v>
                </c:pt>
                <c:pt idx="28">
                  <c:v>292129.1699890825</c:v>
                </c:pt>
                <c:pt idx="29">
                  <c:v>335873.09061408276</c:v>
                </c:pt>
                <c:pt idx="30">
                  <c:v>335873.09061408276</c:v>
                </c:pt>
                <c:pt idx="31">
                  <c:v>335873.09061408276</c:v>
                </c:pt>
                <c:pt idx="32">
                  <c:v>332947.48162912764</c:v>
                </c:pt>
                <c:pt idx="33">
                  <c:v>468077.21662912751</c:v>
                </c:pt>
                <c:pt idx="34">
                  <c:v>468077.21662912751</c:v>
                </c:pt>
                <c:pt idx="35">
                  <c:v>468077.21662912751</c:v>
                </c:pt>
                <c:pt idx="36">
                  <c:v>481162.3579883473</c:v>
                </c:pt>
                <c:pt idx="37">
                  <c:v>557389.38798834733</c:v>
                </c:pt>
                <c:pt idx="38">
                  <c:v>587792.44551498443</c:v>
                </c:pt>
                <c:pt idx="39">
                  <c:v>721767.22551498422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EF6-8E46-AA8C-04EAD26B4453}"/>
            </c:ext>
          </c:extLst>
        </c:ser>
        <c:ser>
          <c:idx val="2"/>
          <c:order val="2"/>
          <c:tx>
            <c:v>Subscription C</c:v>
          </c:tx>
          <c:spPr>
            <a:solidFill>
              <a:srgbClr val="666666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 Charts'!$D$247:$AQ$247</c:f>
              <c:strCache>
                <c:ptCount val="40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 Charts'!$D$250:$AQ$250</c:f>
              <c:numCache>
                <c:formatCode>"$"#,##0</c:formatCode>
                <c:ptCount val="40"/>
                <c:pt idx="0">
                  <c:v>8621.625</c:v>
                </c:pt>
                <c:pt idx="1">
                  <c:v>17243.25</c:v>
                </c:pt>
                <c:pt idx="2">
                  <c:v>25864.875</c:v>
                </c:pt>
                <c:pt idx="3">
                  <c:v>40234.25</c:v>
                </c:pt>
                <c:pt idx="4">
                  <c:v>154224.52500000002</c:v>
                </c:pt>
                <c:pt idx="5">
                  <c:v>154224.52500000002</c:v>
                </c:pt>
                <c:pt idx="6">
                  <c:v>154224.52500000002</c:v>
                </c:pt>
                <c:pt idx="7">
                  <c:v>154224.52500000002</c:v>
                </c:pt>
                <c:pt idx="8">
                  <c:v>152041.74374999991</c:v>
                </c:pt>
                <c:pt idx="9">
                  <c:v>235775.98124999995</c:v>
                </c:pt>
                <c:pt idx="10">
                  <c:v>235775.98124999995</c:v>
                </c:pt>
                <c:pt idx="11">
                  <c:v>235775.98124999995</c:v>
                </c:pt>
                <c:pt idx="12">
                  <c:v>227931.36525000003</c:v>
                </c:pt>
                <c:pt idx="13">
                  <c:v>227931.36525000003</c:v>
                </c:pt>
                <c:pt idx="14">
                  <c:v>227931.36525000003</c:v>
                </c:pt>
                <c:pt idx="15">
                  <c:v>227931.36525000003</c:v>
                </c:pt>
                <c:pt idx="16">
                  <c:v>231153.86342159996</c:v>
                </c:pt>
                <c:pt idx="17">
                  <c:v>385167.11267159996</c:v>
                </c:pt>
                <c:pt idx="18">
                  <c:v>385167.11267159996</c:v>
                </c:pt>
                <c:pt idx="19">
                  <c:v>385167.11267159996</c:v>
                </c:pt>
                <c:pt idx="20">
                  <c:v>376589.0542900319</c:v>
                </c:pt>
                <c:pt idx="21">
                  <c:v>376589.0542900319</c:v>
                </c:pt>
                <c:pt idx="22">
                  <c:v>376589.0542900319</c:v>
                </c:pt>
                <c:pt idx="23">
                  <c:v>386226.17575808382</c:v>
                </c:pt>
                <c:pt idx="24">
                  <c:v>440434.46189699555</c:v>
                </c:pt>
                <c:pt idx="25">
                  <c:v>440434.46189699555</c:v>
                </c:pt>
                <c:pt idx="26">
                  <c:v>440434.46189699555</c:v>
                </c:pt>
                <c:pt idx="27">
                  <c:v>440434.46189699555</c:v>
                </c:pt>
                <c:pt idx="28">
                  <c:v>452528.21581434691</c:v>
                </c:pt>
                <c:pt idx="29">
                  <c:v>641940.83581434703</c:v>
                </c:pt>
                <c:pt idx="30">
                  <c:v>641940.83581434703</c:v>
                </c:pt>
                <c:pt idx="31">
                  <c:v>641940.83581434703</c:v>
                </c:pt>
                <c:pt idx="32">
                  <c:v>660514.27160577453</c:v>
                </c:pt>
                <c:pt idx="33">
                  <c:v>848531.7059657746</c:v>
                </c:pt>
                <c:pt idx="34">
                  <c:v>848531.7059657746</c:v>
                </c:pt>
                <c:pt idx="35">
                  <c:v>848531.7059657746</c:v>
                </c:pt>
                <c:pt idx="36">
                  <c:v>880348.08538475842</c:v>
                </c:pt>
                <c:pt idx="37">
                  <c:v>1192185.9353847585</c:v>
                </c:pt>
                <c:pt idx="38">
                  <c:v>1192185.9353847585</c:v>
                </c:pt>
                <c:pt idx="39">
                  <c:v>1192185.9353847585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EF6-8E46-AA8C-04EAD26B4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299814"/>
        <c:axId val="111064584"/>
      </c:barChart>
      <c:catAx>
        <c:axId val="25129981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1064584"/>
        <c:crosses val="autoZero"/>
        <c:auto val="1"/>
        <c:lblAlgn val="ctr"/>
        <c:lblOffset val="100"/>
        <c:noMultiLvlLbl val="1"/>
      </c:catAx>
      <c:valAx>
        <c:axId val="11106458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&quot;$&quot;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51299814"/>
        <c:crosses val="autoZero"/>
        <c:crossBetween val="between"/>
      </c:valAx>
    </c:plotArea>
    <c:legend>
      <c:legendPos val="t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Total gross revenue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Total</c:v>
          </c:tx>
          <c:spPr>
            <a:ln cmpd="sng">
              <a:solidFill>
                <a:srgbClr val="0000FF"/>
              </a:solidFill>
            </a:ln>
          </c:spPr>
          <c:marker>
            <c:symbol val="none"/>
          </c:marker>
          <c:cat>
            <c:strRef>
              <c:f>' Charts'!$C$282:$AQ$282</c:f>
              <c:strCache>
                <c:ptCount val="41"/>
                <c:pt idx="1">
                  <c:v>Q1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  <c:pt idx="5">
                  <c:v>Q1</c:v>
                </c:pt>
                <c:pt idx="6">
                  <c:v>Q2</c:v>
                </c:pt>
                <c:pt idx="7">
                  <c:v>Q3</c:v>
                </c:pt>
                <c:pt idx="8">
                  <c:v>Q4</c:v>
                </c:pt>
                <c:pt idx="9">
                  <c:v>Q1</c:v>
                </c:pt>
                <c:pt idx="10">
                  <c:v>Q2</c:v>
                </c:pt>
                <c:pt idx="11">
                  <c:v>Q3</c:v>
                </c:pt>
                <c:pt idx="12">
                  <c:v>Q4</c:v>
                </c:pt>
                <c:pt idx="13">
                  <c:v>Q1</c:v>
                </c:pt>
                <c:pt idx="14">
                  <c:v>Q2</c:v>
                </c:pt>
                <c:pt idx="15">
                  <c:v>Q3</c:v>
                </c:pt>
                <c:pt idx="16">
                  <c:v>Q4</c:v>
                </c:pt>
                <c:pt idx="17">
                  <c:v>Q1</c:v>
                </c:pt>
                <c:pt idx="18">
                  <c:v>Q2</c:v>
                </c:pt>
                <c:pt idx="19">
                  <c:v>Q3</c:v>
                </c:pt>
                <c:pt idx="20">
                  <c:v>Q4</c:v>
                </c:pt>
                <c:pt idx="21">
                  <c:v>Q1</c:v>
                </c:pt>
                <c:pt idx="22">
                  <c:v>Q2</c:v>
                </c:pt>
                <c:pt idx="23">
                  <c:v>Q3</c:v>
                </c:pt>
                <c:pt idx="24">
                  <c:v>Q4</c:v>
                </c:pt>
                <c:pt idx="25">
                  <c:v>Q1</c:v>
                </c:pt>
                <c:pt idx="26">
                  <c:v>Q2</c:v>
                </c:pt>
                <c:pt idx="27">
                  <c:v>Q3</c:v>
                </c:pt>
                <c:pt idx="28">
                  <c:v>Q4</c:v>
                </c:pt>
                <c:pt idx="29">
                  <c:v>Q1</c:v>
                </c:pt>
                <c:pt idx="30">
                  <c:v>Q2</c:v>
                </c:pt>
                <c:pt idx="31">
                  <c:v>Q3</c:v>
                </c:pt>
                <c:pt idx="32">
                  <c:v>Q4</c:v>
                </c:pt>
                <c:pt idx="33">
                  <c:v>Q1</c:v>
                </c:pt>
                <c:pt idx="34">
                  <c:v>Q2</c:v>
                </c:pt>
                <c:pt idx="35">
                  <c:v>Q3</c:v>
                </c:pt>
                <c:pt idx="36">
                  <c:v>Q4</c:v>
                </c:pt>
                <c:pt idx="37">
                  <c:v>Q1</c:v>
                </c:pt>
                <c:pt idx="38">
                  <c:v>Q2</c:v>
                </c:pt>
                <c:pt idx="39">
                  <c:v>Q3</c:v>
                </c:pt>
                <c:pt idx="40">
                  <c:v>Q4</c:v>
                </c:pt>
              </c:strCache>
            </c:strRef>
          </c:cat>
          <c:val>
            <c:numRef>
              <c:f>' Charts'!$C$286:$AQ$286</c:f>
              <c:numCache>
                <c:formatCode>"$"#,##0</c:formatCode>
                <c:ptCount val="41"/>
                <c:pt idx="1">
                  <c:v>6050000</c:v>
                </c:pt>
                <c:pt idx="2">
                  <c:v>6050000</c:v>
                </c:pt>
                <c:pt idx="3">
                  <c:v>6050000</c:v>
                </c:pt>
                <c:pt idx="4">
                  <c:v>7450000</c:v>
                </c:pt>
                <c:pt idx="5">
                  <c:v>9900000</c:v>
                </c:pt>
                <c:pt idx="6">
                  <c:v>9900000</c:v>
                </c:pt>
                <c:pt idx="7">
                  <c:v>21800000</c:v>
                </c:pt>
                <c:pt idx="8">
                  <c:v>55400000</c:v>
                </c:pt>
                <c:pt idx="9">
                  <c:v>68000000</c:v>
                </c:pt>
                <c:pt idx="10">
                  <c:v>38000000</c:v>
                </c:pt>
                <c:pt idx="11">
                  <c:v>38000000</c:v>
                </c:pt>
                <c:pt idx="12">
                  <c:v>38000000</c:v>
                </c:pt>
                <c:pt idx="13">
                  <c:v>38000000</c:v>
                </c:pt>
                <c:pt idx="14">
                  <c:v>65500000</c:v>
                </c:pt>
                <c:pt idx="15">
                  <c:v>109500000</c:v>
                </c:pt>
                <c:pt idx="16">
                  <c:v>109500000</c:v>
                </c:pt>
                <c:pt idx="17">
                  <c:v>109500000</c:v>
                </c:pt>
                <c:pt idx="18">
                  <c:v>119000000</c:v>
                </c:pt>
                <c:pt idx="19">
                  <c:v>125000000</c:v>
                </c:pt>
                <c:pt idx="20">
                  <c:v>125000000</c:v>
                </c:pt>
                <c:pt idx="21">
                  <c:v>125000000</c:v>
                </c:pt>
                <c:pt idx="22">
                  <c:v>125000000</c:v>
                </c:pt>
                <c:pt idx="23">
                  <c:v>125000000</c:v>
                </c:pt>
                <c:pt idx="24">
                  <c:v>125000000</c:v>
                </c:pt>
                <c:pt idx="25">
                  <c:v>125000000</c:v>
                </c:pt>
                <c:pt idx="26">
                  <c:v>125000000</c:v>
                </c:pt>
                <c:pt idx="27">
                  <c:v>137000000</c:v>
                </c:pt>
                <c:pt idx="28">
                  <c:v>104000000</c:v>
                </c:pt>
                <c:pt idx="29">
                  <c:v>95000000</c:v>
                </c:pt>
                <c:pt idx="30">
                  <c:v>95000000</c:v>
                </c:pt>
                <c:pt idx="31">
                  <c:v>63000000</c:v>
                </c:pt>
                <c:pt idx="32">
                  <c:v>48500000</c:v>
                </c:pt>
                <c:pt idx="33">
                  <c:v>48500000</c:v>
                </c:pt>
                <c:pt idx="34">
                  <c:v>48500000</c:v>
                </c:pt>
                <c:pt idx="35">
                  <c:v>42500000</c:v>
                </c:pt>
                <c:pt idx="36">
                  <c:v>35000000</c:v>
                </c:pt>
                <c:pt idx="37">
                  <c:v>35000000</c:v>
                </c:pt>
                <c:pt idx="38">
                  <c:v>35000000</c:v>
                </c:pt>
                <c:pt idx="39">
                  <c:v>35000000</c:v>
                </c:pt>
                <c:pt idx="40">
                  <c:v>35000000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C0-5542-9511-30AC95AD1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3427821"/>
        <c:axId val="916132449"/>
      </c:lineChart>
      <c:catAx>
        <c:axId val="72342782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16132449"/>
        <c:crosses val="autoZero"/>
        <c:auto val="1"/>
        <c:lblAlgn val="ctr"/>
        <c:lblOffset val="100"/>
        <c:noMultiLvlLbl val="1"/>
      </c:catAx>
      <c:valAx>
        <c:axId val="91613244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&quot;$&quot;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723427821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sz="1200" b="0" i="0">
                <a:solidFill>
                  <a:srgbClr val="757575"/>
                </a:solidFill>
                <a:latin typeface="+mn-lt"/>
              </a:rPr>
              <a:t>Marketing (start year)</a:t>
            </a:r>
          </a:p>
        </c:rich>
      </c:tx>
      <c:layout>
        <c:manualLayout>
          <c:xMode val="edge"/>
          <c:yMode val="edge"/>
          <c:x val="4.092920353982301E-2"/>
          <c:y val="0.14189189189189189"/>
        </c:manualLayout>
      </c:layout>
      <c:overlay val="0"/>
    </c:title>
    <c:autoTitleDeleted val="0"/>
    <c:plotArea>
      <c:layout>
        <c:manualLayout>
          <c:xMode val="edge"/>
          <c:yMode val="edge"/>
          <c:x val="0.22398190045248881"/>
          <c:y val="0.24160815192218618"/>
          <c:w val="0.53660776642637709"/>
          <c:h val="0.6485879265091864"/>
        </c:manualLayout>
      </c:layout>
      <c:doughnutChart>
        <c:varyColors val="1"/>
        <c:ser>
          <c:idx val="0"/>
          <c:order val="0"/>
          <c:tx>
            <c:strRef>
              <c:f>'Subscription B'!$E$69</c:f>
              <c:strCache>
                <c:ptCount val="1"/>
                <c:pt idx="0">
                  <c:v>($/"new subscriber")</c:v>
                </c:pt>
              </c:strCache>
            </c:strRef>
          </c:tx>
          <c:dPt>
            <c:idx val="0"/>
            <c:bubble3D val="0"/>
            <c:spPr>
              <a:solidFill>
                <a:srgbClr val="001DFF"/>
              </a:solidFill>
            </c:spPr>
            <c:extLst>
              <c:ext xmlns:c16="http://schemas.microsoft.com/office/drawing/2014/chart" uri="{C3380CC4-5D6E-409C-BE32-E72D297353CC}">
                <c16:uniqueId val="{00000001-AB61-6049-A16E-9388B4721B23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3-AB61-6049-A16E-9388B4721B23}"/>
              </c:ext>
            </c:extLst>
          </c:dPt>
          <c:dPt>
            <c:idx val="2"/>
            <c:bubble3D val="0"/>
            <c:spPr>
              <a:solidFill>
                <a:srgbClr val="CFE2F3"/>
              </a:solidFill>
            </c:spPr>
            <c:extLst>
              <c:ext xmlns:c16="http://schemas.microsoft.com/office/drawing/2014/chart" uri="{C3380CC4-5D6E-409C-BE32-E72D297353CC}">
                <c16:uniqueId val="{00000005-AB61-6049-A16E-9388B4721B23}"/>
              </c:ext>
            </c:extLst>
          </c:dPt>
          <c:cat>
            <c:strRef>
              <c:f>'Subscription B'!$D$70:$D$72</c:f>
              <c:strCache>
                <c:ptCount val="3"/>
                <c:pt idx="0">
                  <c:v>  Social media </c:v>
                </c:pt>
                <c:pt idx="1">
                  <c:v>  Email ads</c:v>
                </c:pt>
                <c:pt idx="2">
                  <c:v>  SEO</c:v>
                </c:pt>
              </c:strCache>
            </c:strRef>
          </c:cat>
          <c:val>
            <c:numRef>
              <c:f>'Subscription B'!$E$70:$E$72</c:f>
              <c:numCache>
                <c:formatCode>"$"#,##0</c:formatCode>
                <c:ptCount val="3"/>
                <c:pt idx="0">
                  <c:v>2</c:v>
                </c:pt>
                <c:pt idx="1">
                  <c:v>6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61-6049-A16E-9388B4721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Total expenses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Total</c:v>
          </c:tx>
          <c:spPr>
            <a:ln cmpd="sng">
              <a:solidFill>
                <a:srgbClr val="0000FF"/>
              </a:solidFill>
            </a:ln>
          </c:spPr>
          <c:marker>
            <c:symbol val="none"/>
          </c:marker>
          <c:cat>
            <c:strRef>
              <c:f>' Charts'!$C$289:$AQ$289</c:f>
              <c:strCache>
                <c:ptCount val="41"/>
                <c:pt idx="1">
                  <c:v>Q1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  <c:pt idx="5">
                  <c:v>Q1</c:v>
                </c:pt>
                <c:pt idx="6">
                  <c:v>Q2</c:v>
                </c:pt>
                <c:pt idx="7">
                  <c:v>Q3</c:v>
                </c:pt>
                <c:pt idx="8">
                  <c:v>Q4</c:v>
                </c:pt>
                <c:pt idx="9">
                  <c:v>Q1</c:v>
                </c:pt>
                <c:pt idx="10">
                  <c:v>Q2</c:v>
                </c:pt>
                <c:pt idx="11">
                  <c:v>Q3</c:v>
                </c:pt>
                <c:pt idx="12">
                  <c:v>Q4</c:v>
                </c:pt>
                <c:pt idx="13">
                  <c:v>Q1</c:v>
                </c:pt>
                <c:pt idx="14">
                  <c:v>Q2</c:v>
                </c:pt>
                <c:pt idx="15">
                  <c:v>Q3</c:v>
                </c:pt>
                <c:pt idx="16">
                  <c:v>Q4</c:v>
                </c:pt>
                <c:pt idx="17">
                  <c:v>Q1</c:v>
                </c:pt>
                <c:pt idx="18">
                  <c:v>Q2</c:v>
                </c:pt>
                <c:pt idx="19">
                  <c:v>Q3</c:v>
                </c:pt>
                <c:pt idx="20">
                  <c:v>Q4</c:v>
                </c:pt>
                <c:pt idx="21">
                  <c:v>Q1</c:v>
                </c:pt>
                <c:pt idx="22">
                  <c:v>Q2</c:v>
                </c:pt>
                <c:pt idx="23">
                  <c:v>Q3</c:v>
                </c:pt>
                <c:pt idx="24">
                  <c:v>Q4</c:v>
                </c:pt>
                <c:pt idx="25">
                  <c:v>Q1</c:v>
                </c:pt>
                <c:pt idx="26">
                  <c:v>Q2</c:v>
                </c:pt>
                <c:pt idx="27">
                  <c:v>Q3</c:v>
                </c:pt>
                <c:pt idx="28">
                  <c:v>Q4</c:v>
                </c:pt>
                <c:pt idx="29">
                  <c:v>Q1</c:v>
                </c:pt>
                <c:pt idx="30">
                  <c:v>Q2</c:v>
                </c:pt>
                <c:pt idx="31">
                  <c:v>Q3</c:v>
                </c:pt>
                <c:pt idx="32">
                  <c:v>Q4</c:v>
                </c:pt>
                <c:pt idx="33">
                  <c:v>Q1</c:v>
                </c:pt>
                <c:pt idx="34">
                  <c:v>Q2</c:v>
                </c:pt>
                <c:pt idx="35">
                  <c:v>Q3</c:v>
                </c:pt>
                <c:pt idx="36">
                  <c:v>Q4</c:v>
                </c:pt>
                <c:pt idx="37">
                  <c:v>Q1</c:v>
                </c:pt>
                <c:pt idx="38">
                  <c:v>Q2</c:v>
                </c:pt>
                <c:pt idx="39">
                  <c:v>Q3</c:v>
                </c:pt>
                <c:pt idx="40">
                  <c:v>Q4</c:v>
                </c:pt>
              </c:strCache>
            </c:strRef>
          </c:cat>
          <c:val>
            <c:numRef>
              <c:f>' Charts'!$C$293:$AQ$293</c:f>
              <c:numCache>
                <c:formatCode>"$"#,##0</c:formatCode>
                <c:ptCount val="41"/>
                <c:pt idx="1">
                  <c:v>3432606.125</c:v>
                </c:pt>
                <c:pt idx="2">
                  <c:v>3432606.125</c:v>
                </c:pt>
                <c:pt idx="3">
                  <c:v>3432606.125</c:v>
                </c:pt>
                <c:pt idx="4">
                  <c:v>4742937.625</c:v>
                </c:pt>
                <c:pt idx="5">
                  <c:v>5885787.75</c:v>
                </c:pt>
                <c:pt idx="6">
                  <c:v>5885787.75</c:v>
                </c:pt>
                <c:pt idx="7">
                  <c:v>14222175.5</c:v>
                </c:pt>
                <c:pt idx="8">
                  <c:v>29527731.5</c:v>
                </c:pt>
                <c:pt idx="9">
                  <c:v>36402557</c:v>
                </c:pt>
                <c:pt idx="10">
                  <c:v>22736882</c:v>
                </c:pt>
                <c:pt idx="11">
                  <c:v>22736882</c:v>
                </c:pt>
                <c:pt idx="12">
                  <c:v>22736882</c:v>
                </c:pt>
                <c:pt idx="13">
                  <c:v>22845187.640000001</c:v>
                </c:pt>
                <c:pt idx="14">
                  <c:v>39832879.990000002</c:v>
                </c:pt>
                <c:pt idx="15">
                  <c:v>59875869.990000002</c:v>
                </c:pt>
                <c:pt idx="16">
                  <c:v>59875869.990000002</c:v>
                </c:pt>
                <c:pt idx="17">
                  <c:v>60075483.2148</c:v>
                </c:pt>
                <c:pt idx="18">
                  <c:v>65312939.979200006</c:v>
                </c:pt>
                <c:pt idx="19">
                  <c:v>68046074.979200006</c:v>
                </c:pt>
                <c:pt idx="20">
                  <c:v>68046074.979200006</c:v>
                </c:pt>
                <c:pt idx="21">
                  <c:v>68267865.328784004</c:v>
                </c:pt>
                <c:pt idx="22">
                  <c:v>68267865.328784004</c:v>
                </c:pt>
                <c:pt idx="23">
                  <c:v>68267865.328784004</c:v>
                </c:pt>
                <c:pt idx="24">
                  <c:v>68267865.328784004</c:v>
                </c:pt>
                <c:pt idx="25">
                  <c:v>68494091.485359669</c:v>
                </c:pt>
                <c:pt idx="26">
                  <c:v>68494091.485359669</c:v>
                </c:pt>
                <c:pt idx="27">
                  <c:v>73960361.485359684</c:v>
                </c:pt>
                <c:pt idx="28">
                  <c:v>56087939.688814409</c:v>
                </c:pt>
                <c:pt idx="29">
                  <c:v>52162229.282590687</c:v>
                </c:pt>
                <c:pt idx="30">
                  <c:v>52162229.282590687</c:v>
                </c:pt>
                <c:pt idx="31">
                  <c:v>34495442.207949422</c:v>
                </c:pt>
                <c:pt idx="32">
                  <c:v>27890365.957949422</c:v>
                </c:pt>
                <c:pt idx="33">
                  <c:v>28006084.552108411</c:v>
                </c:pt>
                <c:pt idx="34">
                  <c:v>28006084.552108411</c:v>
                </c:pt>
                <c:pt idx="35">
                  <c:v>24484994.448074888</c:v>
                </c:pt>
                <c:pt idx="36">
                  <c:v>21068575.698074888</c:v>
                </c:pt>
                <c:pt idx="37">
                  <c:v>21170861.562036391</c:v>
                </c:pt>
                <c:pt idx="38">
                  <c:v>21170861.562036391</c:v>
                </c:pt>
                <c:pt idx="39">
                  <c:v>21170861.562036391</c:v>
                </c:pt>
                <c:pt idx="40">
                  <c:v>21170861.562036391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B-2542-92C5-03827CD00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946586"/>
        <c:axId val="1407867696"/>
      </c:lineChart>
      <c:catAx>
        <c:axId val="12694658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407867696"/>
        <c:crosses val="autoZero"/>
        <c:auto val="1"/>
        <c:lblAlgn val="ctr"/>
        <c:lblOffset val="100"/>
        <c:noMultiLvlLbl val="1"/>
      </c:catAx>
      <c:valAx>
        <c:axId val="140786769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&quot;$&quot;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26946586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Total in product returns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Total</c:v>
          </c:tx>
          <c:spPr>
            <a:ln cmpd="sng">
              <a:solidFill>
                <a:srgbClr val="0000FF"/>
              </a:solidFill>
            </a:ln>
          </c:spPr>
          <c:marker>
            <c:symbol val="none"/>
          </c:marker>
          <c:cat>
            <c:strRef>
              <c:f>' Charts'!$C$371:$AQ$371</c:f>
              <c:strCache>
                <c:ptCount val="41"/>
                <c:pt idx="1">
                  <c:v>Q1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  <c:pt idx="5">
                  <c:v>Q1</c:v>
                </c:pt>
                <c:pt idx="6">
                  <c:v>Q2</c:v>
                </c:pt>
                <c:pt idx="7">
                  <c:v>Q3</c:v>
                </c:pt>
                <c:pt idx="8">
                  <c:v>Q4</c:v>
                </c:pt>
                <c:pt idx="9">
                  <c:v>Q1</c:v>
                </c:pt>
                <c:pt idx="10">
                  <c:v>Q2</c:v>
                </c:pt>
                <c:pt idx="11">
                  <c:v>Q3</c:v>
                </c:pt>
                <c:pt idx="12">
                  <c:v>Q4</c:v>
                </c:pt>
                <c:pt idx="13">
                  <c:v>Q1</c:v>
                </c:pt>
                <c:pt idx="14">
                  <c:v>Q2</c:v>
                </c:pt>
                <c:pt idx="15">
                  <c:v>Q3</c:v>
                </c:pt>
                <c:pt idx="16">
                  <c:v>Q4</c:v>
                </c:pt>
                <c:pt idx="17">
                  <c:v>Q1</c:v>
                </c:pt>
                <c:pt idx="18">
                  <c:v>Q2</c:v>
                </c:pt>
                <c:pt idx="19">
                  <c:v>Q3</c:v>
                </c:pt>
                <c:pt idx="20">
                  <c:v>Q4</c:v>
                </c:pt>
                <c:pt idx="21">
                  <c:v>Q1</c:v>
                </c:pt>
                <c:pt idx="22">
                  <c:v>Q2</c:v>
                </c:pt>
                <c:pt idx="23">
                  <c:v>Q3</c:v>
                </c:pt>
                <c:pt idx="24">
                  <c:v>Q4</c:v>
                </c:pt>
                <c:pt idx="25">
                  <c:v>Q1</c:v>
                </c:pt>
                <c:pt idx="26">
                  <c:v>Q2</c:v>
                </c:pt>
                <c:pt idx="27">
                  <c:v>Q3</c:v>
                </c:pt>
                <c:pt idx="28">
                  <c:v>Q4</c:v>
                </c:pt>
                <c:pt idx="29">
                  <c:v>Q1</c:v>
                </c:pt>
                <c:pt idx="30">
                  <c:v>Q2</c:v>
                </c:pt>
                <c:pt idx="31">
                  <c:v>Q3</c:v>
                </c:pt>
                <c:pt idx="32">
                  <c:v>Q4</c:v>
                </c:pt>
                <c:pt idx="33">
                  <c:v>Q1</c:v>
                </c:pt>
                <c:pt idx="34">
                  <c:v>Q2</c:v>
                </c:pt>
                <c:pt idx="35">
                  <c:v>Q3</c:v>
                </c:pt>
                <c:pt idx="36">
                  <c:v>Q4</c:v>
                </c:pt>
                <c:pt idx="37">
                  <c:v>Q1</c:v>
                </c:pt>
                <c:pt idx="38">
                  <c:v>Q2</c:v>
                </c:pt>
                <c:pt idx="39">
                  <c:v>Q3</c:v>
                </c:pt>
                <c:pt idx="40">
                  <c:v>Q4</c:v>
                </c:pt>
              </c:strCache>
            </c:strRef>
          </c:cat>
          <c:val>
            <c:numRef>
              <c:f>' Charts'!$C$375:$AQ$375</c:f>
              <c:numCache>
                <c:formatCode>"$"#,##0</c:formatCode>
                <c:ptCount val="41"/>
                <c:pt idx="1">
                  <c:v>25845</c:v>
                </c:pt>
                <c:pt idx="2">
                  <c:v>25845</c:v>
                </c:pt>
                <c:pt idx="3">
                  <c:v>25845</c:v>
                </c:pt>
                <c:pt idx="4">
                  <c:v>30645</c:v>
                </c:pt>
                <c:pt idx="5">
                  <c:v>37995</c:v>
                </c:pt>
                <c:pt idx="6">
                  <c:v>37995</c:v>
                </c:pt>
                <c:pt idx="7">
                  <c:v>76245</c:v>
                </c:pt>
                <c:pt idx="8">
                  <c:v>177045</c:v>
                </c:pt>
                <c:pt idx="9">
                  <c:v>215745</c:v>
                </c:pt>
                <c:pt idx="10">
                  <c:v>125745</c:v>
                </c:pt>
                <c:pt idx="11">
                  <c:v>125745</c:v>
                </c:pt>
                <c:pt idx="12">
                  <c:v>125745</c:v>
                </c:pt>
                <c:pt idx="13">
                  <c:v>125745</c:v>
                </c:pt>
                <c:pt idx="14">
                  <c:v>211995</c:v>
                </c:pt>
                <c:pt idx="15">
                  <c:v>343995</c:v>
                </c:pt>
                <c:pt idx="16">
                  <c:v>343995</c:v>
                </c:pt>
                <c:pt idx="17">
                  <c:v>343995</c:v>
                </c:pt>
                <c:pt idx="18">
                  <c:v>373245</c:v>
                </c:pt>
                <c:pt idx="19">
                  <c:v>391245</c:v>
                </c:pt>
                <c:pt idx="20">
                  <c:v>391245</c:v>
                </c:pt>
                <c:pt idx="21">
                  <c:v>391245</c:v>
                </c:pt>
                <c:pt idx="22">
                  <c:v>391245</c:v>
                </c:pt>
                <c:pt idx="23">
                  <c:v>391245</c:v>
                </c:pt>
                <c:pt idx="24">
                  <c:v>391245</c:v>
                </c:pt>
                <c:pt idx="25">
                  <c:v>391245</c:v>
                </c:pt>
                <c:pt idx="26">
                  <c:v>391245</c:v>
                </c:pt>
                <c:pt idx="27">
                  <c:v>427245</c:v>
                </c:pt>
                <c:pt idx="28">
                  <c:v>325995</c:v>
                </c:pt>
                <c:pt idx="29">
                  <c:v>298995</c:v>
                </c:pt>
                <c:pt idx="30">
                  <c:v>298995</c:v>
                </c:pt>
                <c:pt idx="31">
                  <c:v>200595</c:v>
                </c:pt>
                <c:pt idx="32">
                  <c:v>157095</c:v>
                </c:pt>
                <c:pt idx="33">
                  <c:v>157095</c:v>
                </c:pt>
                <c:pt idx="34">
                  <c:v>157095</c:v>
                </c:pt>
                <c:pt idx="35">
                  <c:v>138495</c:v>
                </c:pt>
                <c:pt idx="36">
                  <c:v>115995</c:v>
                </c:pt>
                <c:pt idx="37">
                  <c:v>115995</c:v>
                </c:pt>
                <c:pt idx="38">
                  <c:v>115995</c:v>
                </c:pt>
                <c:pt idx="39">
                  <c:v>115995</c:v>
                </c:pt>
                <c:pt idx="40">
                  <c:v>115995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B0-3549-A6CA-D201426C9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0437806"/>
        <c:axId val="2087362728"/>
      </c:lineChart>
      <c:catAx>
        <c:axId val="162043780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087362728"/>
        <c:crosses val="autoZero"/>
        <c:auto val="1"/>
        <c:lblAlgn val="ctr"/>
        <c:lblOffset val="100"/>
        <c:noMultiLvlLbl val="1"/>
      </c:catAx>
      <c:valAx>
        <c:axId val="208736272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&quot;$&quot;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20437806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Total in operating income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Product A</c:v>
          </c:tx>
          <c:spPr>
            <a:ln cmpd="sng">
              <a:solidFill>
                <a:srgbClr val="9FC5E8"/>
              </a:solidFill>
            </a:ln>
          </c:spPr>
          <c:marker>
            <c:symbol val="none"/>
          </c:marker>
          <c:cat>
            <c:strRef>
              <c:f>' Charts'!$C$420:$AQ$420</c:f>
              <c:strCache>
                <c:ptCount val="41"/>
                <c:pt idx="1">
                  <c:v>Q1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  <c:pt idx="5">
                  <c:v>Q1</c:v>
                </c:pt>
                <c:pt idx="6">
                  <c:v>Q2</c:v>
                </c:pt>
                <c:pt idx="7">
                  <c:v>Q3</c:v>
                </c:pt>
                <c:pt idx="8">
                  <c:v>Q4</c:v>
                </c:pt>
                <c:pt idx="9">
                  <c:v>Q1</c:v>
                </c:pt>
                <c:pt idx="10">
                  <c:v>Q2</c:v>
                </c:pt>
                <c:pt idx="11">
                  <c:v>Q3</c:v>
                </c:pt>
                <c:pt idx="12">
                  <c:v>Q4</c:v>
                </c:pt>
                <c:pt idx="13">
                  <c:v>Q1</c:v>
                </c:pt>
                <c:pt idx="14">
                  <c:v>Q2</c:v>
                </c:pt>
                <c:pt idx="15">
                  <c:v>Q3</c:v>
                </c:pt>
                <c:pt idx="16">
                  <c:v>Q4</c:v>
                </c:pt>
                <c:pt idx="17">
                  <c:v>Q1</c:v>
                </c:pt>
                <c:pt idx="18">
                  <c:v>Q2</c:v>
                </c:pt>
                <c:pt idx="19">
                  <c:v>Q3</c:v>
                </c:pt>
                <c:pt idx="20">
                  <c:v>Q4</c:v>
                </c:pt>
                <c:pt idx="21">
                  <c:v>Q1</c:v>
                </c:pt>
                <c:pt idx="22">
                  <c:v>Q2</c:v>
                </c:pt>
                <c:pt idx="23">
                  <c:v>Q3</c:v>
                </c:pt>
                <c:pt idx="24">
                  <c:v>Q4</c:v>
                </c:pt>
                <c:pt idx="25">
                  <c:v>Q1</c:v>
                </c:pt>
                <c:pt idx="26">
                  <c:v>Q2</c:v>
                </c:pt>
                <c:pt idx="27">
                  <c:v>Q3</c:v>
                </c:pt>
                <c:pt idx="28">
                  <c:v>Q4</c:v>
                </c:pt>
                <c:pt idx="29">
                  <c:v>Q1</c:v>
                </c:pt>
                <c:pt idx="30">
                  <c:v>Q2</c:v>
                </c:pt>
                <c:pt idx="31">
                  <c:v>Q3</c:v>
                </c:pt>
                <c:pt idx="32">
                  <c:v>Q4</c:v>
                </c:pt>
                <c:pt idx="33">
                  <c:v>Q1</c:v>
                </c:pt>
                <c:pt idx="34">
                  <c:v>Q2</c:v>
                </c:pt>
                <c:pt idx="35">
                  <c:v>Q3</c:v>
                </c:pt>
                <c:pt idx="36">
                  <c:v>Q4</c:v>
                </c:pt>
                <c:pt idx="37">
                  <c:v>Q1</c:v>
                </c:pt>
                <c:pt idx="38">
                  <c:v>Q2</c:v>
                </c:pt>
                <c:pt idx="39">
                  <c:v>Q3</c:v>
                </c:pt>
                <c:pt idx="40">
                  <c:v>Q4</c:v>
                </c:pt>
              </c:strCache>
            </c:strRef>
          </c:cat>
          <c:val>
            <c:numRef>
              <c:f>' Charts'!$C$421:$AQ$421</c:f>
              <c:numCache>
                <c:formatCode>"$"#,##0</c:formatCode>
                <c:ptCount val="41"/>
                <c:pt idx="1">
                  <c:v>67251.375</c:v>
                </c:pt>
                <c:pt idx="2">
                  <c:v>67251.375</c:v>
                </c:pt>
                <c:pt idx="3">
                  <c:v>67251.375</c:v>
                </c:pt>
                <c:pt idx="4">
                  <c:v>156919.875</c:v>
                </c:pt>
                <c:pt idx="5">
                  <c:v>1467369.75</c:v>
                </c:pt>
                <c:pt idx="6">
                  <c:v>1467369.75</c:v>
                </c:pt>
                <c:pt idx="7">
                  <c:v>5030982</c:v>
                </c:pt>
                <c:pt idx="8">
                  <c:v>23325426</c:v>
                </c:pt>
                <c:pt idx="9">
                  <c:v>29053966.5</c:v>
                </c:pt>
                <c:pt idx="10">
                  <c:v>12719641.5</c:v>
                </c:pt>
                <c:pt idx="11">
                  <c:v>12719641.5</c:v>
                </c:pt>
                <c:pt idx="12">
                  <c:v>12719641.5</c:v>
                </c:pt>
                <c:pt idx="13">
                  <c:v>12614769.18</c:v>
                </c:pt>
                <c:pt idx="14">
                  <c:v>23127076.829999998</c:v>
                </c:pt>
                <c:pt idx="15">
                  <c:v>47084086.829999998</c:v>
                </c:pt>
                <c:pt idx="16">
                  <c:v>47084086.829999998</c:v>
                </c:pt>
                <c:pt idx="17">
                  <c:v>46887975.591600001</c:v>
                </c:pt>
                <c:pt idx="18">
                  <c:v>51150518.827199996</c:v>
                </c:pt>
                <c:pt idx="19">
                  <c:v>54417383.827199996</c:v>
                </c:pt>
                <c:pt idx="20">
                  <c:v>54417383.827199996</c:v>
                </c:pt>
                <c:pt idx="21">
                  <c:v>54199165.503743999</c:v>
                </c:pt>
                <c:pt idx="22">
                  <c:v>54199165.503743999</c:v>
                </c:pt>
                <c:pt idx="23">
                  <c:v>54199165.503743999</c:v>
                </c:pt>
                <c:pt idx="24">
                  <c:v>54199165.503743999</c:v>
                </c:pt>
                <c:pt idx="25">
                  <c:v>53976582.813818879</c:v>
                </c:pt>
                <c:pt idx="26">
                  <c:v>53976582.813818879</c:v>
                </c:pt>
                <c:pt idx="27">
                  <c:v>60510312.813818872</c:v>
                </c:pt>
                <c:pt idx="28">
                  <c:v>45382734.610364154</c:v>
                </c:pt>
                <c:pt idx="29">
                  <c:v>40312161.352571443</c:v>
                </c:pt>
                <c:pt idx="30">
                  <c:v>40312161.352571443</c:v>
                </c:pt>
                <c:pt idx="31">
                  <c:v>25978948.427212708</c:v>
                </c:pt>
                <c:pt idx="32">
                  <c:v>18084024.677212708</c:v>
                </c:pt>
                <c:pt idx="33">
                  <c:v>17972096.745756961</c:v>
                </c:pt>
                <c:pt idx="34">
                  <c:v>17972096.745756961</c:v>
                </c:pt>
                <c:pt idx="35">
                  <c:v>15493186.849790484</c:v>
                </c:pt>
                <c:pt idx="36">
                  <c:v>11409605.599790484</c:v>
                </c:pt>
                <c:pt idx="37">
                  <c:v>11311186.211786292</c:v>
                </c:pt>
                <c:pt idx="38">
                  <c:v>11311186.211786292</c:v>
                </c:pt>
                <c:pt idx="39">
                  <c:v>11311186.211786292</c:v>
                </c:pt>
                <c:pt idx="40">
                  <c:v>11311186.211786292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DF-3A40-B657-B0BCBFC8B5C0}"/>
            </c:ext>
          </c:extLst>
        </c:ser>
        <c:ser>
          <c:idx val="1"/>
          <c:order val="1"/>
          <c:tx>
            <c:v>Product B</c:v>
          </c:tx>
          <c:spPr>
            <a:ln cmpd="sng">
              <a:solidFill>
                <a:srgbClr val="4A86E8"/>
              </a:solidFill>
            </a:ln>
          </c:spPr>
          <c:marker>
            <c:symbol val="none"/>
          </c:marker>
          <c:cat>
            <c:strRef>
              <c:f>' Charts'!$C$420:$AQ$420</c:f>
              <c:strCache>
                <c:ptCount val="41"/>
                <c:pt idx="1">
                  <c:v>Q1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  <c:pt idx="5">
                  <c:v>Q1</c:v>
                </c:pt>
                <c:pt idx="6">
                  <c:v>Q2</c:v>
                </c:pt>
                <c:pt idx="7">
                  <c:v>Q3</c:v>
                </c:pt>
                <c:pt idx="8">
                  <c:v>Q4</c:v>
                </c:pt>
                <c:pt idx="9">
                  <c:v>Q1</c:v>
                </c:pt>
                <c:pt idx="10">
                  <c:v>Q2</c:v>
                </c:pt>
                <c:pt idx="11">
                  <c:v>Q3</c:v>
                </c:pt>
                <c:pt idx="12">
                  <c:v>Q4</c:v>
                </c:pt>
                <c:pt idx="13">
                  <c:v>Q1</c:v>
                </c:pt>
                <c:pt idx="14">
                  <c:v>Q2</c:v>
                </c:pt>
                <c:pt idx="15">
                  <c:v>Q3</c:v>
                </c:pt>
                <c:pt idx="16">
                  <c:v>Q4</c:v>
                </c:pt>
                <c:pt idx="17">
                  <c:v>Q1</c:v>
                </c:pt>
                <c:pt idx="18">
                  <c:v>Q2</c:v>
                </c:pt>
                <c:pt idx="19">
                  <c:v>Q3</c:v>
                </c:pt>
                <c:pt idx="20">
                  <c:v>Q4</c:v>
                </c:pt>
                <c:pt idx="21">
                  <c:v>Q1</c:v>
                </c:pt>
                <c:pt idx="22">
                  <c:v>Q2</c:v>
                </c:pt>
                <c:pt idx="23">
                  <c:v>Q3</c:v>
                </c:pt>
                <c:pt idx="24">
                  <c:v>Q4</c:v>
                </c:pt>
                <c:pt idx="25">
                  <c:v>Q1</c:v>
                </c:pt>
                <c:pt idx="26">
                  <c:v>Q2</c:v>
                </c:pt>
                <c:pt idx="27">
                  <c:v>Q3</c:v>
                </c:pt>
                <c:pt idx="28">
                  <c:v>Q4</c:v>
                </c:pt>
                <c:pt idx="29">
                  <c:v>Q1</c:v>
                </c:pt>
                <c:pt idx="30">
                  <c:v>Q2</c:v>
                </c:pt>
                <c:pt idx="31">
                  <c:v>Q3</c:v>
                </c:pt>
                <c:pt idx="32">
                  <c:v>Q4</c:v>
                </c:pt>
                <c:pt idx="33">
                  <c:v>Q1</c:v>
                </c:pt>
                <c:pt idx="34">
                  <c:v>Q2</c:v>
                </c:pt>
                <c:pt idx="35">
                  <c:v>Q3</c:v>
                </c:pt>
                <c:pt idx="36">
                  <c:v>Q4</c:v>
                </c:pt>
                <c:pt idx="37">
                  <c:v>Q1</c:v>
                </c:pt>
                <c:pt idx="38">
                  <c:v>Q2</c:v>
                </c:pt>
                <c:pt idx="39">
                  <c:v>Q3</c:v>
                </c:pt>
                <c:pt idx="40">
                  <c:v>Q4</c:v>
                </c:pt>
              </c:strCache>
            </c:strRef>
          </c:cat>
          <c:val>
            <c:numRef>
              <c:f>' Charts'!$C$422:$AQ$422</c:f>
              <c:numCache>
                <c:formatCode>"$"#,##0</c:formatCode>
                <c:ptCount val="41"/>
                <c:pt idx="1">
                  <c:v>1519412.5</c:v>
                </c:pt>
                <c:pt idx="2">
                  <c:v>1519412.5</c:v>
                </c:pt>
                <c:pt idx="3">
                  <c:v>1519412.5</c:v>
                </c:pt>
                <c:pt idx="4">
                  <c:v>1519412.5</c:v>
                </c:pt>
                <c:pt idx="5">
                  <c:v>1517212.5</c:v>
                </c:pt>
                <c:pt idx="6">
                  <c:v>1517212.5</c:v>
                </c:pt>
                <c:pt idx="7">
                  <c:v>1517212.5</c:v>
                </c:pt>
                <c:pt idx="8">
                  <c:v>1517212.5</c:v>
                </c:pt>
                <c:pt idx="9">
                  <c:v>1514968.5</c:v>
                </c:pt>
                <c:pt idx="10">
                  <c:v>1514968.5</c:v>
                </c:pt>
                <c:pt idx="11">
                  <c:v>1514968.5</c:v>
                </c:pt>
                <c:pt idx="12">
                  <c:v>1514968.5</c:v>
                </c:pt>
                <c:pt idx="13">
                  <c:v>1512679.62</c:v>
                </c:pt>
                <c:pt idx="14">
                  <c:v>1512679.62</c:v>
                </c:pt>
                <c:pt idx="15">
                  <c:v>1512679.62</c:v>
                </c:pt>
                <c:pt idx="16">
                  <c:v>1512679.62</c:v>
                </c:pt>
                <c:pt idx="17">
                  <c:v>1510344.9624000001</c:v>
                </c:pt>
                <c:pt idx="18">
                  <c:v>1510344.9624000001</c:v>
                </c:pt>
                <c:pt idx="19">
                  <c:v>1510344.9624000001</c:v>
                </c:pt>
                <c:pt idx="20">
                  <c:v>1510344.9624000001</c:v>
                </c:pt>
                <c:pt idx="21">
                  <c:v>1507963.6116480001</c:v>
                </c:pt>
                <c:pt idx="22">
                  <c:v>1507963.6116480001</c:v>
                </c:pt>
                <c:pt idx="23">
                  <c:v>1507963.6116480001</c:v>
                </c:pt>
                <c:pt idx="24">
                  <c:v>1507963.6116480001</c:v>
                </c:pt>
                <c:pt idx="25">
                  <c:v>1505534.6338809601</c:v>
                </c:pt>
                <c:pt idx="26">
                  <c:v>1505534.6338809601</c:v>
                </c:pt>
                <c:pt idx="27">
                  <c:v>1505534.6338809601</c:v>
                </c:pt>
                <c:pt idx="28">
                  <c:v>1505534.6338809601</c:v>
                </c:pt>
                <c:pt idx="29">
                  <c:v>1503057.0765585792</c:v>
                </c:pt>
                <c:pt idx="30">
                  <c:v>1503057.0765585792</c:v>
                </c:pt>
                <c:pt idx="31">
                  <c:v>1503057.0765585792</c:v>
                </c:pt>
                <c:pt idx="32">
                  <c:v>1503057.0765585792</c:v>
                </c:pt>
                <c:pt idx="33">
                  <c:v>1500529.9680897507</c:v>
                </c:pt>
                <c:pt idx="34">
                  <c:v>1500529.9680897507</c:v>
                </c:pt>
                <c:pt idx="35">
                  <c:v>1500529.9680897507</c:v>
                </c:pt>
                <c:pt idx="36">
                  <c:v>1500529.9680897507</c:v>
                </c:pt>
                <c:pt idx="37">
                  <c:v>1497952.3174515457</c:v>
                </c:pt>
                <c:pt idx="38">
                  <c:v>1497952.3174515457</c:v>
                </c:pt>
                <c:pt idx="39">
                  <c:v>1497952.3174515457</c:v>
                </c:pt>
                <c:pt idx="40">
                  <c:v>1497952.3174515457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DF-3A40-B657-B0BCBFC8B5C0}"/>
            </c:ext>
          </c:extLst>
        </c:ser>
        <c:ser>
          <c:idx val="2"/>
          <c:order val="2"/>
          <c:tx>
            <c:v>Product C</c:v>
          </c:tx>
          <c:spPr>
            <a:ln cmpd="sng">
              <a:solidFill>
                <a:srgbClr val="666666"/>
              </a:solidFill>
            </a:ln>
          </c:spPr>
          <c:marker>
            <c:symbol val="none"/>
          </c:marker>
          <c:cat>
            <c:strRef>
              <c:f>' Charts'!$C$420:$AQ$420</c:f>
              <c:strCache>
                <c:ptCount val="41"/>
                <c:pt idx="1">
                  <c:v>Q1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  <c:pt idx="5">
                  <c:v>Q1</c:v>
                </c:pt>
                <c:pt idx="6">
                  <c:v>Q2</c:v>
                </c:pt>
                <c:pt idx="7">
                  <c:v>Q3</c:v>
                </c:pt>
                <c:pt idx="8">
                  <c:v>Q4</c:v>
                </c:pt>
                <c:pt idx="9">
                  <c:v>Q1</c:v>
                </c:pt>
                <c:pt idx="10">
                  <c:v>Q2</c:v>
                </c:pt>
                <c:pt idx="11">
                  <c:v>Q3</c:v>
                </c:pt>
                <c:pt idx="12">
                  <c:v>Q4</c:v>
                </c:pt>
                <c:pt idx="13">
                  <c:v>Q1</c:v>
                </c:pt>
                <c:pt idx="14">
                  <c:v>Q2</c:v>
                </c:pt>
                <c:pt idx="15">
                  <c:v>Q3</c:v>
                </c:pt>
                <c:pt idx="16">
                  <c:v>Q4</c:v>
                </c:pt>
                <c:pt idx="17">
                  <c:v>Q1</c:v>
                </c:pt>
                <c:pt idx="18">
                  <c:v>Q2</c:v>
                </c:pt>
                <c:pt idx="19">
                  <c:v>Q3</c:v>
                </c:pt>
                <c:pt idx="20">
                  <c:v>Q4</c:v>
                </c:pt>
                <c:pt idx="21">
                  <c:v>Q1</c:v>
                </c:pt>
                <c:pt idx="22">
                  <c:v>Q2</c:v>
                </c:pt>
                <c:pt idx="23">
                  <c:v>Q3</c:v>
                </c:pt>
                <c:pt idx="24">
                  <c:v>Q4</c:v>
                </c:pt>
                <c:pt idx="25">
                  <c:v>Q1</c:v>
                </c:pt>
                <c:pt idx="26">
                  <c:v>Q2</c:v>
                </c:pt>
                <c:pt idx="27">
                  <c:v>Q3</c:v>
                </c:pt>
                <c:pt idx="28">
                  <c:v>Q4</c:v>
                </c:pt>
                <c:pt idx="29">
                  <c:v>Q1</c:v>
                </c:pt>
                <c:pt idx="30">
                  <c:v>Q2</c:v>
                </c:pt>
                <c:pt idx="31">
                  <c:v>Q3</c:v>
                </c:pt>
                <c:pt idx="32">
                  <c:v>Q4</c:v>
                </c:pt>
                <c:pt idx="33">
                  <c:v>Q1</c:v>
                </c:pt>
                <c:pt idx="34">
                  <c:v>Q2</c:v>
                </c:pt>
                <c:pt idx="35">
                  <c:v>Q3</c:v>
                </c:pt>
                <c:pt idx="36">
                  <c:v>Q4</c:v>
                </c:pt>
                <c:pt idx="37">
                  <c:v>Q1</c:v>
                </c:pt>
                <c:pt idx="38">
                  <c:v>Q2</c:v>
                </c:pt>
                <c:pt idx="39">
                  <c:v>Q3</c:v>
                </c:pt>
                <c:pt idx="40">
                  <c:v>Q4</c:v>
                </c:pt>
              </c:strCache>
            </c:strRef>
          </c:cat>
          <c:val>
            <c:numRef>
              <c:f>' Charts'!$C$423:$AQ$423</c:f>
              <c:numCache>
                <c:formatCode>"$"#,##0</c:formatCode>
                <c:ptCount val="41"/>
                <c:pt idx="1">
                  <c:v>1030730</c:v>
                </c:pt>
                <c:pt idx="2">
                  <c:v>1030730</c:v>
                </c:pt>
                <c:pt idx="3">
                  <c:v>1030730</c:v>
                </c:pt>
                <c:pt idx="4">
                  <c:v>1030730</c:v>
                </c:pt>
                <c:pt idx="5">
                  <c:v>1029630</c:v>
                </c:pt>
                <c:pt idx="6">
                  <c:v>1029630</c:v>
                </c:pt>
                <c:pt idx="7">
                  <c:v>1029630</c:v>
                </c:pt>
                <c:pt idx="8">
                  <c:v>1029630</c:v>
                </c:pt>
                <c:pt idx="9">
                  <c:v>1028508</c:v>
                </c:pt>
                <c:pt idx="10">
                  <c:v>1028508</c:v>
                </c:pt>
                <c:pt idx="11">
                  <c:v>1028508</c:v>
                </c:pt>
                <c:pt idx="12">
                  <c:v>1028508</c:v>
                </c:pt>
                <c:pt idx="13">
                  <c:v>1027363.56</c:v>
                </c:pt>
                <c:pt idx="14">
                  <c:v>1027363.56</c:v>
                </c:pt>
                <c:pt idx="15">
                  <c:v>1027363.56</c:v>
                </c:pt>
                <c:pt idx="16">
                  <c:v>1027363.56</c:v>
                </c:pt>
                <c:pt idx="17">
                  <c:v>1026196.2312</c:v>
                </c:pt>
                <c:pt idx="18">
                  <c:v>1026196.2312</c:v>
                </c:pt>
                <c:pt idx="19">
                  <c:v>1026196.2312</c:v>
                </c:pt>
                <c:pt idx="20">
                  <c:v>1026196.2312</c:v>
                </c:pt>
                <c:pt idx="21">
                  <c:v>1025005.555824</c:v>
                </c:pt>
                <c:pt idx="22">
                  <c:v>1025005.555824</c:v>
                </c:pt>
                <c:pt idx="23">
                  <c:v>1025005.555824</c:v>
                </c:pt>
                <c:pt idx="24">
                  <c:v>1025005.555824</c:v>
                </c:pt>
                <c:pt idx="25">
                  <c:v>1023791.06694048</c:v>
                </c:pt>
                <c:pt idx="26">
                  <c:v>1023791.06694048</c:v>
                </c:pt>
                <c:pt idx="27">
                  <c:v>1023791.06694048</c:v>
                </c:pt>
                <c:pt idx="28">
                  <c:v>1023791.06694048</c:v>
                </c:pt>
                <c:pt idx="29">
                  <c:v>1022552.2882792896</c:v>
                </c:pt>
                <c:pt idx="30">
                  <c:v>1022552.2882792896</c:v>
                </c:pt>
                <c:pt idx="31">
                  <c:v>1022552.2882792896</c:v>
                </c:pt>
                <c:pt idx="32">
                  <c:v>1022552.2882792896</c:v>
                </c:pt>
                <c:pt idx="33">
                  <c:v>1021288.7340448754</c:v>
                </c:pt>
                <c:pt idx="34">
                  <c:v>1021288.7340448754</c:v>
                </c:pt>
                <c:pt idx="35">
                  <c:v>1021288.7340448754</c:v>
                </c:pt>
                <c:pt idx="36">
                  <c:v>1021288.7340448754</c:v>
                </c:pt>
                <c:pt idx="37">
                  <c:v>1019999.9087257729</c:v>
                </c:pt>
                <c:pt idx="38">
                  <c:v>1019999.9087257729</c:v>
                </c:pt>
                <c:pt idx="39">
                  <c:v>1019999.9087257729</c:v>
                </c:pt>
                <c:pt idx="40">
                  <c:v>1019999.9087257729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DF-3A40-B657-B0BCBFC8B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0851081"/>
        <c:axId val="960927305"/>
      </c:lineChart>
      <c:catAx>
        <c:axId val="171085108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60927305"/>
        <c:crosses val="autoZero"/>
        <c:auto val="1"/>
        <c:lblAlgn val="ctr"/>
        <c:lblOffset val="100"/>
        <c:noMultiLvlLbl val="1"/>
      </c:catAx>
      <c:valAx>
        <c:axId val="96092730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&quot;$&quot;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10851081"/>
        <c:crosses val="autoZero"/>
        <c:crossBetween val="between"/>
      </c:valAx>
    </c:plotArea>
    <c:legend>
      <c:legendPos val="t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Remaining CAPEX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    Remaining CAPEX</c:v>
          </c:tx>
          <c:spPr>
            <a:solidFill>
              <a:srgbClr val="4A86E8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 Charts'!$D$115:$AQ$115</c:f>
              <c:strCache>
                <c:ptCount val="40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 Charts'!$D$118:$AQ$118</c:f>
              <c:numCache>
                <c:formatCode>"$"#,##0</c:formatCode>
                <c:ptCount val="40"/>
                <c:pt idx="0">
                  <c:v>169270920.78125</c:v>
                </c:pt>
                <c:pt idx="1">
                  <c:v>169035636.60624999</c:v>
                </c:pt>
                <c:pt idx="2">
                  <c:v>168794147.47499999</c:v>
                </c:pt>
                <c:pt idx="3">
                  <c:v>168535896.98749998</c:v>
                </c:pt>
                <c:pt idx="4">
                  <c:v>168131545.88624999</c:v>
                </c:pt>
                <c:pt idx="5">
                  <c:v>167720922.55937499</c:v>
                </c:pt>
                <c:pt idx="6">
                  <c:v>166953938.00749999</c:v>
                </c:pt>
                <c:pt idx="7">
                  <c:v>164357212.46906251</c:v>
                </c:pt>
                <c:pt idx="8">
                  <c:v>161186652.0918625</c:v>
                </c:pt>
                <c:pt idx="9">
                  <c:v>159641150.79091251</c:v>
                </c:pt>
                <c:pt idx="10">
                  <c:v>158095649.48996252</c:v>
                </c:pt>
                <c:pt idx="11">
                  <c:v>156550148.18901253</c:v>
                </c:pt>
                <c:pt idx="12">
                  <c:v>155018540.28681353</c:v>
                </c:pt>
                <c:pt idx="13">
                  <c:v>152434862.17485452</c:v>
                </c:pt>
                <c:pt idx="14">
                  <c:v>147444854.47277051</c:v>
                </c:pt>
                <c:pt idx="15">
                  <c:v>142442142.26568651</c:v>
                </c:pt>
                <c:pt idx="16">
                  <c:v>137461612.64867541</c:v>
                </c:pt>
                <c:pt idx="17">
                  <c:v>132039427.38317932</c:v>
                </c:pt>
                <c:pt idx="18">
                  <c:v>126290555.61768323</c:v>
                </c:pt>
                <c:pt idx="19">
                  <c:v>120541683.85218714</c:v>
                </c:pt>
                <c:pt idx="20">
                  <c:v>284318444.74945009</c:v>
                </c:pt>
                <c:pt idx="21">
                  <c:v>278595205.64671302</c:v>
                </c:pt>
                <c:pt idx="22">
                  <c:v>272870448.32506424</c:v>
                </c:pt>
                <c:pt idx="23">
                  <c:v>267143810.33631232</c:v>
                </c:pt>
                <c:pt idx="24">
                  <c:v>261419426.26048875</c:v>
                </c:pt>
                <c:pt idx="25">
                  <c:v>255695042.18466517</c:v>
                </c:pt>
                <c:pt idx="26">
                  <c:v>249317285.1088416</c:v>
                </c:pt>
                <c:pt idx="27">
                  <c:v>244452285.85336348</c:v>
                </c:pt>
                <c:pt idx="28">
                  <c:v>240095750.80297565</c:v>
                </c:pt>
                <c:pt idx="29">
                  <c:v>235711817.00536504</c:v>
                </c:pt>
                <c:pt idx="30">
                  <c:v>232734063.05779031</c:v>
                </c:pt>
                <c:pt idx="31">
                  <c:v>230545801.48521557</c:v>
                </c:pt>
                <c:pt idx="32">
                  <c:v>228358435.42515558</c:v>
                </c:pt>
                <c:pt idx="33">
                  <c:v>226110169.5119096</c:v>
                </c:pt>
                <c:pt idx="34">
                  <c:v>224109794.58826026</c:v>
                </c:pt>
                <c:pt idx="35">
                  <c:v>222517777.78961092</c:v>
                </c:pt>
                <c:pt idx="36">
                  <c:v>220917828.34468031</c:v>
                </c:pt>
                <c:pt idx="37">
                  <c:v>219231401.64412469</c:v>
                </c:pt>
                <c:pt idx="38">
                  <c:v>217541934.6378164</c:v>
                </c:pt>
                <c:pt idx="39">
                  <c:v>215839070.15350813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4B5-7446-A402-4CFDF73FDCA9}"/>
            </c:ext>
          </c:extLst>
        </c:ser>
        <c:ser>
          <c:idx val="1"/>
          <c:order val="1"/>
          <c:tx>
            <c:v>    Net income contribution to CAPEX</c:v>
          </c:tx>
          <c:spPr>
            <a:solidFill>
              <a:srgbClr val="666666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 Charts'!$D$115:$AQ$115</c:f>
              <c:strCache>
                <c:ptCount val="40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 Charts'!$D$117:$AQ$117</c:f>
              <c:numCache>
                <c:formatCode>"$"#,##0</c:formatCode>
                <c:ptCount val="40"/>
                <c:pt idx="0">
                  <c:v>229079.21875</c:v>
                </c:pt>
                <c:pt idx="1">
                  <c:v>235284.17500000002</c:v>
                </c:pt>
                <c:pt idx="2">
                  <c:v>241489.13125000001</c:v>
                </c:pt>
                <c:pt idx="3">
                  <c:v>258250.48750000002</c:v>
                </c:pt>
                <c:pt idx="4">
                  <c:v>404351.10125000001</c:v>
                </c:pt>
                <c:pt idx="5">
                  <c:v>410623.32687500003</c:v>
                </c:pt>
                <c:pt idx="6">
                  <c:v>766984.551875</c:v>
                </c:pt>
                <c:pt idx="7">
                  <c:v>2596725.5384375006</c:v>
                </c:pt>
                <c:pt idx="8">
                  <c:v>3170560.3772</c:v>
                </c:pt>
                <c:pt idx="9">
                  <c:v>1545501.3009500001</c:v>
                </c:pt>
                <c:pt idx="10">
                  <c:v>1545501.3009500001</c:v>
                </c:pt>
                <c:pt idx="11">
                  <c:v>1545501.3009500001</c:v>
                </c:pt>
                <c:pt idx="12">
                  <c:v>1531607.9021990001</c:v>
                </c:pt>
                <c:pt idx="13">
                  <c:v>2583678.1119590001</c:v>
                </c:pt>
                <c:pt idx="14">
                  <c:v>4990007.7020840002</c:v>
                </c:pt>
                <c:pt idx="15">
                  <c:v>5002712.2070839992</c:v>
                </c:pt>
                <c:pt idx="16">
                  <c:v>4980529.6170110898</c:v>
                </c:pt>
                <c:pt idx="17">
                  <c:v>5422185.2654960901</c:v>
                </c:pt>
                <c:pt idx="18">
                  <c:v>5748871.7654960901</c:v>
                </c:pt>
                <c:pt idx="19">
                  <c:v>5748871.7654960901</c:v>
                </c:pt>
                <c:pt idx="20">
                  <c:v>5723239.1027370738</c:v>
                </c:pt>
                <c:pt idx="21">
                  <c:v>5723239.1027370738</c:v>
                </c:pt>
                <c:pt idx="22">
                  <c:v>5724757.3216487542</c:v>
                </c:pt>
                <c:pt idx="23">
                  <c:v>5726637.988751919</c:v>
                </c:pt>
                <c:pt idx="24">
                  <c:v>5724384.0758235818</c:v>
                </c:pt>
                <c:pt idx="25">
                  <c:v>5724384.0758235818</c:v>
                </c:pt>
                <c:pt idx="26">
                  <c:v>6377757.0758235818</c:v>
                </c:pt>
                <c:pt idx="27">
                  <c:v>4864999.2554781092</c:v>
                </c:pt>
                <c:pt idx="28">
                  <c:v>4356535.0503878286</c:v>
                </c:pt>
                <c:pt idx="29">
                  <c:v>4383933.7976106089</c:v>
                </c:pt>
                <c:pt idx="30">
                  <c:v>2977753.9475747361</c:v>
                </c:pt>
                <c:pt idx="31">
                  <c:v>2188261.5725747361</c:v>
                </c:pt>
                <c:pt idx="32">
                  <c:v>2187366.0600599847</c:v>
                </c:pt>
                <c:pt idx="33">
                  <c:v>2248265.9132459848</c:v>
                </c:pt>
                <c:pt idx="34">
                  <c:v>2000374.9236493369</c:v>
                </c:pt>
                <c:pt idx="35">
                  <c:v>1592016.7986493369</c:v>
                </c:pt>
                <c:pt idx="36">
                  <c:v>1599949.4449306168</c:v>
                </c:pt>
                <c:pt idx="37">
                  <c:v>1686426.7005556168</c:v>
                </c:pt>
                <c:pt idx="38">
                  <c:v>1689467.0063082804</c:v>
                </c:pt>
                <c:pt idx="39">
                  <c:v>1702864.4843082805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64B5-7446-A402-4CFDF73FD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2295994"/>
        <c:axId val="2012817298"/>
      </c:barChart>
      <c:catAx>
        <c:axId val="45229599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012817298"/>
        <c:crosses val="autoZero"/>
        <c:auto val="1"/>
        <c:lblAlgn val="ctr"/>
        <c:lblOffset val="100"/>
        <c:noMultiLvlLbl val="1"/>
      </c:catAx>
      <c:valAx>
        <c:axId val="201281729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&quot;$&quot;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452295994"/>
        <c:crosses val="autoZero"/>
        <c:crossBetween val="between"/>
      </c:valAx>
    </c:plotArea>
    <c:legend>
      <c:legendPos val="t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Net income contribution to CAPEX</a:t>
            </a:r>
          </a:p>
        </c:rich>
      </c:tx>
      <c:overlay val="0"/>
    </c:title>
    <c:autoTitleDeleted val="0"/>
    <c:plotArea>
      <c:layout/>
      <c:areaChart>
        <c:grouping val="standard"/>
        <c:varyColors val="1"/>
        <c:ser>
          <c:idx val="0"/>
          <c:order val="0"/>
          <c:tx>
            <c:v>    Net income contribution to CAPEX</c:v>
          </c:tx>
          <c:spPr>
            <a:solidFill>
              <a:srgbClr val="4285F4">
                <a:alpha val="30000"/>
              </a:srgbClr>
            </a:solidFill>
            <a:ln cmpd="sng">
              <a:solidFill>
                <a:srgbClr val="4285F4"/>
              </a:solidFill>
            </a:ln>
          </c:spPr>
          <c:cat>
            <c:strRef>
              <c:f>' Charts'!$C$115:$AQ$115</c:f>
              <c:strCache>
                <c:ptCount val="41"/>
                <c:pt idx="1">
                  <c:v>Q1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  <c:pt idx="5">
                  <c:v>Q1</c:v>
                </c:pt>
                <c:pt idx="6">
                  <c:v>Q2</c:v>
                </c:pt>
                <c:pt idx="7">
                  <c:v>Q3</c:v>
                </c:pt>
                <c:pt idx="8">
                  <c:v>Q4</c:v>
                </c:pt>
                <c:pt idx="9">
                  <c:v>Q1</c:v>
                </c:pt>
                <c:pt idx="10">
                  <c:v>Q2</c:v>
                </c:pt>
                <c:pt idx="11">
                  <c:v>Q3</c:v>
                </c:pt>
                <c:pt idx="12">
                  <c:v>Q4</c:v>
                </c:pt>
                <c:pt idx="13">
                  <c:v>Q1</c:v>
                </c:pt>
                <c:pt idx="14">
                  <c:v>Q2</c:v>
                </c:pt>
                <c:pt idx="15">
                  <c:v>Q3</c:v>
                </c:pt>
                <c:pt idx="16">
                  <c:v>Q4</c:v>
                </c:pt>
                <c:pt idx="17">
                  <c:v>Q1</c:v>
                </c:pt>
                <c:pt idx="18">
                  <c:v>Q2</c:v>
                </c:pt>
                <c:pt idx="19">
                  <c:v>Q3</c:v>
                </c:pt>
                <c:pt idx="20">
                  <c:v>Q4</c:v>
                </c:pt>
                <c:pt idx="21">
                  <c:v>Q1</c:v>
                </c:pt>
                <c:pt idx="22">
                  <c:v>Q2</c:v>
                </c:pt>
                <c:pt idx="23">
                  <c:v>Q3</c:v>
                </c:pt>
                <c:pt idx="24">
                  <c:v>Q4</c:v>
                </c:pt>
                <c:pt idx="25">
                  <c:v>Q1</c:v>
                </c:pt>
                <c:pt idx="26">
                  <c:v>Q2</c:v>
                </c:pt>
                <c:pt idx="27">
                  <c:v>Q3</c:v>
                </c:pt>
                <c:pt idx="28">
                  <c:v>Q4</c:v>
                </c:pt>
                <c:pt idx="29">
                  <c:v>Q1</c:v>
                </c:pt>
                <c:pt idx="30">
                  <c:v>Q2</c:v>
                </c:pt>
                <c:pt idx="31">
                  <c:v>Q3</c:v>
                </c:pt>
                <c:pt idx="32">
                  <c:v>Q4</c:v>
                </c:pt>
                <c:pt idx="33">
                  <c:v>Q1</c:v>
                </c:pt>
                <c:pt idx="34">
                  <c:v>Q2</c:v>
                </c:pt>
                <c:pt idx="35">
                  <c:v>Q3</c:v>
                </c:pt>
                <c:pt idx="36">
                  <c:v>Q4</c:v>
                </c:pt>
                <c:pt idx="37">
                  <c:v>Q1</c:v>
                </c:pt>
                <c:pt idx="38">
                  <c:v>Q2</c:v>
                </c:pt>
                <c:pt idx="39">
                  <c:v>Q3</c:v>
                </c:pt>
                <c:pt idx="40">
                  <c:v>Q4</c:v>
                </c:pt>
              </c:strCache>
            </c:strRef>
          </c:cat>
          <c:val>
            <c:numRef>
              <c:f>' Charts'!$C$117:$AQ$117</c:f>
              <c:numCache>
                <c:formatCode>"$"#,##0</c:formatCode>
                <c:ptCount val="41"/>
                <c:pt idx="1">
                  <c:v>229079.21875</c:v>
                </c:pt>
                <c:pt idx="2">
                  <c:v>235284.17500000002</c:v>
                </c:pt>
                <c:pt idx="3">
                  <c:v>241489.13125000001</c:v>
                </c:pt>
                <c:pt idx="4">
                  <c:v>258250.48750000002</c:v>
                </c:pt>
                <c:pt idx="5">
                  <c:v>404351.10125000001</c:v>
                </c:pt>
                <c:pt idx="6">
                  <c:v>410623.32687500003</c:v>
                </c:pt>
                <c:pt idx="7">
                  <c:v>766984.551875</c:v>
                </c:pt>
                <c:pt idx="8">
                  <c:v>2596725.5384375006</c:v>
                </c:pt>
                <c:pt idx="9">
                  <c:v>3170560.3772</c:v>
                </c:pt>
                <c:pt idx="10">
                  <c:v>1545501.3009500001</c:v>
                </c:pt>
                <c:pt idx="11">
                  <c:v>1545501.3009500001</c:v>
                </c:pt>
                <c:pt idx="12">
                  <c:v>1545501.3009500001</c:v>
                </c:pt>
                <c:pt idx="13">
                  <c:v>1531607.9021990001</c:v>
                </c:pt>
                <c:pt idx="14">
                  <c:v>2583678.1119590001</c:v>
                </c:pt>
                <c:pt idx="15">
                  <c:v>4990007.7020840002</c:v>
                </c:pt>
                <c:pt idx="16">
                  <c:v>5002712.2070839992</c:v>
                </c:pt>
                <c:pt idx="17">
                  <c:v>4980529.6170110898</c:v>
                </c:pt>
                <c:pt idx="18">
                  <c:v>5422185.2654960901</c:v>
                </c:pt>
                <c:pt idx="19">
                  <c:v>5748871.7654960901</c:v>
                </c:pt>
                <c:pt idx="20">
                  <c:v>5748871.7654960901</c:v>
                </c:pt>
                <c:pt idx="21">
                  <c:v>5723239.1027370738</c:v>
                </c:pt>
                <c:pt idx="22">
                  <c:v>5723239.1027370738</c:v>
                </c:pt>
                <c:pt idx="23">
                  <c:v>5724757.3216487542</c:v>
                </c:pt>
                <c:pt idx="24">
                  <c:v>5726637.988751919</c:v>
                </c:pt>
                <c:pt idx="25">
                  <c:v>5724384.0758235818</c:v>
                </c:pt>
                <c:pt idx="26">
                  <c:v>5724384.0758235818</c:v>
                </c:pt>
                <c:pt idx="27">
                  <c:v>6377757.0758235818</c:v>
                </c:pt>
                <c:pt idx="28">
                  <c:v>4864999.2554781092</c:v>
                </c:pt>
                <c:pt idx="29">
                  <c:v>4356535.0503878286</c:v>
                </c:pt>
                <c:pt idx="30">
                  <c:v>4383933.7976106089</c:v>
                </c:pt>
                <c:pt idx="31">
                  <c:v>2977753.9475747361</c:v>
                </c:pt>
                <c:pt idx="32">
                  <c:v>2188261.5725747361</c:v>
                </c:pt>
                <c:pt idx="33">
                  <c:v>2187366.0600599847</c:v>
                </c:pt>
                <c:pt idx="34">
                  <c:v>2248265.9132459848</c:v>
                </c:pt>
                <c:pt idx="35">
                  <c:v>2000374.9236493369</c:v>
                </c:pt>
                <c:pt idx="36">
                  <c:v>1592016.7986493369</c:v>
                </c:pt>
                <c:pt idx="37">
                  <c:v>1599949.4449306168</c:v>
                </c:pt>
                <c:pt idx="38">
                  <c:v>1686426.7005556168</c:v>
                </c:pt>
                <c:pt idx="39">
                  <c:v>1689467.0063082804</c:v>
                </c:pt>
                <c:pt idx="40">
                  <c:v>1702864.4843082805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A7-0644-A1E9-C262ABBFE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8091674"/>
        <c:axId val="858877782"/>
      </c:areaChart>
      <c:catAx>
        <c:axId val="205809167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858877782"/>
        <c:crosses val="autoZero"/>
        <c:auto val="1"/>
        <c:lblAlgn val="ctr"/>
        <c:lblOffset val="100"/>
        <c:noMultiLvlLbl val="1"/>
      </c:catAx>
      <c:valAx>
        <c:axId val="85887778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&quot;$&quot;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058091674"/>
        <c:crosses val="autoZero"/>
        <c:crossBetween val="midCat"/>
      </c:valAx>
    </c:plotArea>
    <c:legend>
      <c:legendPos val="t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Profits</a:t>
            </a:r>
          </a:p>
        </c:rich>
      </c:tx>
      <c:overlay val="0"/>
    </c:title>
    <c:autoTitleDeleted val="0"/>
    <c:plotArea>
      <c:layout/>
      <c:areaChart>
        <c:grouping val="standard"/>
        <c:varyColors val="1"/>
        <c:ser>
          <c:idx val="0"/>
          <c:order val="0"/>
          <c:tx>
            <c:v>    ... before taxes</c:v>
          </c:tx>
          <c:spPr>
            <a:solidFill>
              <a:srgbClr val="9FC5E8">
                <a:alpha val="30000"/>
              </a:srgbClr>
            </a:solidFill>
            <a:ln cmpd="sng">
              <a:solidFill>
                <a:srgbClr val="9FC5E8"/>
              </a:solidFill>
            </a:ln>
          </c:spPr>
          <c:cat>
            <c:strRef>
              <c:f>' Charts'!$D$9:$AQ$9</c:f>
              <c:strCache>
                <c:ptCount val="40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 Charts'!$D$16:$AQ$16</c:f>
              <c:numCache>
                <c:formatCode>"$"#,##0</c:formatCode>
                <c:ptCount val="40"/>
                <c:pt idx="0">
                  <c:v>2061712.96875</c:v>
                </c:pt>
                <c:pt idx="1">
                  <c:v>2117557.5750000002</c:v>
                </c:pt>
                <c:pt idx="2">
                  <c:v>2173402.1812499999</c:v>
                </c:pt>
                <c:pt idx="3">
                  <c:v>2324254.3875000002</c:v>
                </c:pt>
                <c:pt idx="4">
                  <c:v>3639159.9112499999</c:v>
                </c:pt>
                <c:pt idx="5">
                  <c:v>3695609.9418750005</c:v>
                </c:pt>
                <c:pt idx="6">
                  <c:v>6902860.9668749999</c:v>
                </c:pt>
                <c:pt idx="7">
                  <c:v>23370529.845937502</c:v>
                </c:pt>
                <c:pt idx="8">
                  <c:v>28535043.3948</c:v>
                </c:pt>
                <c:pt idx="9">
                  <c:v>13909511.708549999</c:v>
                </c:pt>
                <c:pt idx="10">
                  <c:v>13909511.708549999</c:v>
                </c:pt>
                <c:pt idx="11">
                  <c:v>13909511.708549999</c:v>
                </c:pt>
                <c:pt idx="12">
                  <c:v>13784471.119791001</c:v>
                </c:pt>
                <c:pt idx="13">
                  <c:v>23253103.007631</c:v>
                </c:pt>
                <c:pt idx="14">
                  <c:v>44910069.318755999</c:v>
                </c:pt>
                <c:pt idx="15">
                  <c:v>45024409.863755994</c:v>
                </c:pt>
                <c:pt idx="16">
                  <c:v>44824766.553099804</c:v>
                </c:pt>
                <c:pt idx="17">
                  <c:v>48799667.389464803</c:v>
                </c:pt>
                <c:pt idx="18">
                  <c:v>51739845.889464803</c:v>
                </c:pt>
                <c:pt idx="19">
                  <c:v>51739845.889464803</c:v>
                </c:pt>
                <c:pt idx="20">
                  <c:v>51509151.924633659</c:v>
                </c:pt>
                <c:pt idx="21">
                  <c:v>51509151.924633659</c:v>
                </c:pt>
                <c:pt idx="22">
                  <c:v>51522815.89483878</c:v>
                </c:pt>
                <c:pt idx="23">
                  <c:v>51539741.89876727</c:v>
                </c:pt>
                <c:pt idx="24">
                  <c:v>51519456.682412229</c:v>
                </c:pt>
                <c:pt idx="25">
                  <c:v>51519456.682412229</c:v>
                </c:pt>
                <c:pt idx="26">
                  <c:v>57399813.682412229</c:v>
                </c:pt>
                <c:pt idx="27">
                  <c:v>43784993.299302988</c:v>
                </c:pt>
                <c:pt idx="28">
                  <c:v>39208815.453490458</c:v>
                </c:pt>
                <c:pt idx="29">
                  <c:v>39455404.178495474</c:v>
                </c:pt>
                <c:pt idx="30">
                  <c:v>26799785.528172623</c:v>
                </c:pt>
                <c:pt idx="31">
                  <c:v>19694354.153172623</c:v>
                </c:pt>
                <c:pt idx="32">
                  <c:v>19686294.540539861</c:v>
                </c:pt>
                <c:pt idx="33">
                  <c:v>20234393.219213862</c:v>
                </c:pt>
                <c:pt idx="34">
                  <c:v>18003374.312844031</c:v>
                </c:pt>
                <c:pt idx="35">
                  <c:v>14328151.187844031</c:v>
                </c:pt>
                <c:pt idx="36">
                  <c:v>14399545.004375551</c:v>
                </c:pt>
                <c:pt idx="37">
                  <c:v>15177840.305000549</c:v>
                </c:pt>
                <c:pt idx="38">
                  <c:v>15205203.056774523</c:v>
                </c:pt>
                <c:pt idx="39">
                  <c:v>15325780.358774524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6-C942-BC44-D29CCAF58312}"/>
            </c:ext>
          </c:extLst>
        </c:ser>
        <c:ser>
          <c:idx val="1"/>
          <c:order val="1"/>
          <c:tx>
            <c:v>    ... taxes</c:v>
          </c:tx>
          <c:spPr>
            <a:solidFill>
              <a:srgbClr val="4A86E8">
                <a:alpha val="30000"/>
              </a:srgbClr>
            </a:solidFill>
            <a:ln cmpd="sng">
              <a:solidFill>
                <a:srgbClr val="4A86E8"/>
              </a:solidFill>
            </a:ln>
          </c:spPr>
          <c:cat>
            <c:strRef>
              <c:f>' Charts'!$D$9:$AQ$9</c:f>
              <c:strCache>
                <c:ptCount val="40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 Charts'!$D$17:$AQ$17</c:f>
              <c:numCache>
                <c:formatCode>"$"#,##0</c:formatCode>
                <c:ptCount val="40"/>
                <c:pt idx="0">
                  <c:v>645316.15921874996</c:v>
                </c:pt>
                <c:pt idx="1">
                  <c:v>662795.52097500011</c:v>
                </c:pt>
                <c:pt idx="2">
                  <c:v>680274.88273125002</c:v>
                </c:pt>
                <c:pt idx="3">
                  <c:v>727491.62328750012</c:v>
                </c:pt>
                <c:pt idx="4">
                  <c:v>1139057.05222125</c:v>
                </c:pt>
                <c:pt idx="5">
                  <c:v>1156725.9118068751</c:v>
                </c:pt>
                <c:pt idx="6">
                  <c:v>2160595.4826318752</c:v>
                </c:pt>
                <c:pt idx="7">
                  <c:v>7314975.8417784376</c:v>
                </c:pt>
                <c:pt idx="8">
                  <c:v>8931468.5825724006</c:v>
                </c:pt>
                <c:pt idx="9">
                  <c:v>4353677.1647761492</c:v>
                </c:pt>
                <c:pt idx="10">
                  <c:v>4353677.1647761492</c:v>
                </c:pt>
                <c:pt idx="11">
                  <c:v>4353677.1647761492</c:v>
                </c:pt>
                <c:pt idx="12">
                  <c:v>4314539.4604945835</c:v>
                </c:pt>
                <c:pt idx="13">
                  <c:v>7278221.2413885035</c:v>
                </c:pt>
                <c:pt idx="14">
                  <c:v>14056851.696770627</c:v>
                </c:pt>
                <c:pt idx="15">
                  <c:v>14092640.287355626</c:v>
                </c:pt>
                <c:pt idx="16">
                  <c:v>14030151.931120239</c:v>
                </c:pt>
                <c:pt idx="17">
                  <c:v>15274295.892902484</c:v>
                </c:pt>
                <c:pt idx="18">
                  <c:v>16194571.763402482</c:v>
                </c:pt>
                <c:pt idx="19">
                  <c:v>16194571.763402482</c:v>
                </c:pt>
                <c:pt idx="20">
                  <c:v>16122364.552410336</c:v>
                </c:pt>
                <c:pt idx="21">
                  <c:v>16122364.552410336</c:v>
                </c:pt>
                <c:pt idx="22">
                  <c:v>16126641.375084538</c:v>
                </c:pt>
                <c:pt idx="23">
                  <c:v>16131939.214314155</c:v>
                </c:pt>
                <c:pt idx="24">
                  <c:v>16125589.941595027</c:v>
                </c:pt>
                <c:pt idx="25">
                  <c:v>16125589.941595027</c:v>
                </c:pt>
                <c:pt idx="26">
                  <c:v>17966141.682595029</c:v>
                </c:pt>
                <c:pt idx="27">
                  <c:v>13704702.902681835</c:v>
                </c:pt>
                <c:pt idx="28">
                  <c:v>12272359.236942513</c:v>
                </c:pt>
                <c:pt idx="29">
                  <c:v>12349541.507869083</c:v>
                </c:pt>
                <c:pt idx="30">
                  <c:v>8388332.8703180309</c:v>
                </c:pt>
                <c:pt idx="31">
                  <c:v>6164332.8499430316</c:v>
                </c:pt>
                <c:pt idx="32">
                  <c:v>6161810.1911889762</c:v>
                </c:pt>
                <c:pt idx="33">
                  <c:v>6333365.0776139386</c:v>
                </c:pt>
                <c:pt idx="34">
                  <c:v>5635056.1599201811</c:v>
                </c:pt>
                <c:pt idx="35">
                  <c:v>4484711.3217951814</c:v>
                </c:pt>
                <c:pt idx="36">
                  <c:v>4507057.5863695471</c:v>
                </c:pt>
                <c:pt idx="37">
                  <c:v>4750664.015465172</c:v>
                </c:pt>
                <c:pt idx="38">
                  <c:v>4759228.5567704253</c:v>
                </c:pt>
                <c:pt idx="39">
                  <c:v>4796969.2522964263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36-C942-BC44-D29CCAF58312}"/>
            </c:ext>
          </c:extLst>
        </c:ser>
        <c:ser>
          <c:idx val="2"/>
          <c:order val="2"/>
          <c:tx>
            <c:v>    ... after taxes</c:v>
          </c:tx>
          <c:spPr>
            <a:solidFill>
              <a:srgbClr val="666666">
                <a:alpha val="30000"/>
              </a:srgbClr>
            </a:solidFill>
            <a:ln cmpd="sng">
              <a:solidFill>
                <a:srgbClr val="666666"/>
              </a:solidFill>
            </a:ln>
          </c:spPr>
          <c:cat>
            <c:strRef>
              <c:f>' Charts'!$D$9:$AQ$9</c:f>
              <c:strCache>
                <c:ptCount val="40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 Charts'!$D$18:$AQ$18</c:f>
              <c:numCache>
                <c:formatCode>"$"#,##0</c:formatCode>
                <c:ptCount val="40"/>
                <c:pt idx="0">
                  <c:v>1416396.80953125</c:v>
                </c:pt>
                <c:pt idx="1">
                  <c:v>1454762.054025</c:v>
                </c:pt>
                <c:pt idx="2">
                  <c:v>1493127.2985187499</c:v>
                </c:pt>
                <c:pt idx="3">
                  <c:v>1596762.7642125001</c:v>
                </c:pt>
                <c:pt idx="4">
                  <c:v>2500102.8590287501</c:v>
                </c:pt>
                <c:pt idx="5">
                  <c:v>2538884.0300681256</c:v>
                </c:pt>
                <c:pt idx="6">
                  <c:v>4742265.4842431247</c:v>
                </c:pt>
                <c:pt idx="7">
                  <c:v>16055554.004159063</c:v>
                </c:pt>
                <c:pt idx="8">
                  <c:v>19603574.812227599</c:v>
                </c:pt>
                <c:pt idx="9">
                  <c:v>9555834.5437738486</c:v>
                </c:pt>
                <c:pt idx="10">
                  <c:v>9555834.5437738486</c:v>
                </c:pt>
                <c:pt idx="11">
                  <c:v>9555834.5437738486</c:v>
                </c:pt>
                <c:pt idx="12">
                  <c:v>9469931.6592964176</c:v>
                </c:pt>
                <c:pt idx="13">
                  <c:v>15974881.766242497</c:v>
                </c:pt>
                <c:pt idx="14">
                  <c:v>30853217.621985372</c:v>
                </c:pt>
                <c:pt idx="15">
                  <c:v>30931769.576400369</c:v>
                </c:pt>
                <c:pt idx="16">
                  <c:v>30794614.621979564</c:v>
                </c:pt>
                <c:pt idx="17">
                  <c:v>33525371.496562317</c:v>
                </c:pt>
                <c:pt idx="18">
                  <c:v>35545274.126062319</c:v>
                </c:pt>
                <c:pt idx="19">
                  <c:v>35545274.126062319</c:v>
                </c:pt>
                <c:pt idx="20">
                  <c:v>35386787.372223325</c:v>
                </c:pt>
                <c:pt idx="21">
                  <c:v>35386787.372223325</c:v>
                </c:pt>
                <c:pt idx="22">
                  <c:v>35396174.519754246</c:v>
                </c:pt>
                <c:pt idx="23">
                  <c:v>35407802.684453115</c:v>
                </c:pt>
                <c:pt idx="24">
                  <c:v>35393866.740817204</c:v>
                </c:pt>
                <c:pt idx="25">
                  <c:v>35393866.740817204</c:v>
                </c:pt>
                <c:pt idx="26">
                  <c:v>39433671.9998172</c:v>
                </c:pt>
                <c:pt idx="27">
                  <c:v>30080290.396621153</c:v>
                </c:pt>
                <c:pt idx="28">
                  <c:v>26936456.216547944</c:v>
                </c:pt>
                <c:pt idx="29">
                  <c:v>27105862.670626391</c:v>
                </c:pt>
                <c:pt idx="30">
                  <c:v>18411452.657854594</c:v>
                </c:pt>
                <c:pt idx="31">
                  <c:v>13530021.303229593</c:v>
                </c:pt>
                <c:pt idx="32">
                  <c:v>13524484.349350885</c:v>
                </c:pt>
                <c:pt idx="33">
                  <c:v>13901028.141599923</c:v>
                </c:pt>
                <c:pt idx="34">
                  <c:v>12368318.152923848</c:v>
                </c:pt>
                <c:pt idx="35">
                  <c:v>9843439.8660488501</c:v>
                </c:pt>
                <c:pt idx="36">
                  <c:v>9892487.4180060029</c:v>
                </c:pt>
                <c:pt idx="37">
                  <c:v>10427176.289535377</c:v>
                </c:pt>
                <c:pt idx="38">
                  <c:v>10445974.500004098</c:v>
                </c:pt>
                <c:pt idx="39">
                  <c:v>10528811.106478099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36-C942-BC44-D29CCAF5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1287401"/>
        <c:axId val="2105839172"/>
      </c:areaChart>
      <c:catAx>
        <c:axId val="190128740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05839172"/>
        <c:crosses val="autoZero"/>
        <c:auto val="1"/>
        <c:lblAlgn val="ctr"/>
        <c:lblOffset val="100"/>
        <c:noMultiLvlLbl val="1"/>
      </c:catAx>
      <c:valAx>
        <c:axId val="210583917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&quot;$&quot;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01287401"/>
        <c:crosses val="autoZero"/>
        <c:crossBetween val="midCat"/>
      </c:valAx>
    </c:plotArea>
    <c:legend>
      <c:legendPos val="t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en-US" b="0" i="0">
                <a:solidFill>
                  <a:srgbClr val="757575"/>
                </a:solidFill>
                <a:latin typeface="+mn-lt"/>
              </a:rPr>
              <a:t>Profit (before taxes) vs. Cumulative return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    ... before taxes</c:v>
          </c:tx>
          <c:spPr>
            <a:solidFill>
              <a:srgbClr val="666666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 Charts'!$D$21:$AQ$21</c:f>
              <c:strCache>
                <c:ptCount val="40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 Charts'!$D$16:$AQ$16</c:f>
              <c:numCache>
                <c:formatCode>"$"#,##0</c:formatCode>
                <c:ptCount val="40"/>
                <c:pt idx="0">
                  <c:v>2061712.96875</c:v>
                </c:pt>
                <c:pt idx="1">
                  <c:v>2117557.5750000002</c:v>
                </c:pt>
                <c:pt idx="2">
                  <c:v>2173402.1812499999</c:v>
                </c:pt>
                <c:pt idx="3">
                  <c:v>2324254.3875000002</c:v>
                </c:pt>
                <c:pt idx="4">
                  <c:v>3639159.9112499999</c:v>
                </c:pt>
                <c:pt idx="5">
                  <c:v>3695609.9418750005</c:v>
                </c:pt>
                <c:pt idx="6">
                  <c:v>6902860.9668749999</c:v>
                </c:pt>
                <c:pt idx="7">
                  <c:v>23370529.845937502</c:v>
                </c:pt>
                <c:pt idx="8">
                  <c:v>28535043.3948</c:v>
                </c:pt>
                <c:pt idx="9">
                  <c:v>13909511.708549999</c:v>
                </c:pt>
                <c:pt idx="10">
                  <c:v>13909511.708549999</c:v>
                </c:pt>
                <c:pt idx="11">
                  <c:v>13909511.708549999</c:v>
                </c:pt>
                <c:pt idx="12">
                  <c:v>13784471.119791001</c:v>
                </c:pt>
                <c:pt idx="13">
                  <c:v>23253103.007631</c:v>
                </c:pt>
                <c:pt idx="14">
                  <c:v>44910069.318755999</c:v>
                </c:pt>
                <c:pt idx="15">
                  <c:v>45024409.863755994</c:v>
                </c:pt>
                <c:pt idx="16">
                  <c:v>44824766.553099804</c:v>
                </c:pt>
                <c:pt idx="17">
                  <c:v>48799667.389464803</c:v>
                </c:pt>
                <c:pt idx="18">
                  <c:v>51739845.889464803</c:v>
                </c:pt>
                <c:pt idx="19">
                  <c:v>51739845.889464803</c:v>
                </c:pt>
                <c:pt idx="20">
                  <c:v>51509151.924633659</c:v>
                </c:pt>
                <c:pt idx="21">
                  <c:v>51509151.924633659</c:v>
                </c:pt>
                <c:pt idx="22">
                  <c:v>51522815.89483878</c:v>
                </c:pt>
                <c:pt idx="23">
                  <c:v>51539741.89876727</c:v>
                </c:pt>
                <c:pt idx="24">
                  <c:v>51519456.682412229</c:v>
                </c:pt>
                <c:pt idx="25">
                  <c:v>51519456.682412229</c:v>
                </c:pt>
                <c:pt idx="26">
                  <c:v>57399813.682412229</c:v>
                </c:pt>
                <c:pt idx="27">
                  <c:v>43784993.299302988</c:v>
                </c:pt>
                <c:pt idx="28">
                  <c:v>39208815.453490458</c:v>
                </c:pt>
                <c:pt idx="29">
                  <c:v>39455404.178495474</c:v>
                </c:pt>
                <c:pt idx="30">
                  <c:v>26799785.528172623</c:v>
                </c:pt>
                <c:pt idx="31">
                  <c:v>19694354.153172623</c:v>
                </c:pt>
                <c:pt idx="32">
                  <c:v>19686294.540539861</c:v>
                </c:pt>
                <c:pt idx="33">
                  <c:v>20234393.219213862</c:v>
                </c:pt>
                <c:pt idx="34">
                  <c:v>18003374.312844031</c:v>
                </c:pt>
                <c:pt idx="35">
                  <c:v>14328151.187844031</c:v>
                </c:pt>
                <c:pt idx="36">
                  <c:v>14399545.004375551</c:v>
                </c:pt>
                <c:pt idx="37">
                  <c:v>15177840.305000549</c:v>
                </c:pt>
                <c:pt idx="38">
                  <c:v>15205203.056774523</c:v>
                </c:pt>
                <c:pt idx="39">
                  <c:v>15325780.358774524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4EF-AD48-9FF5-DC6769CD63F8}"/>
            </c:ext>
          </c:extLst>
        </c:ser>
        <c:ser>
          <c:idx val="1"/>
          <c:order val="1"/>
          <c:tx>
            <c:v>    ... present value</c:v>
          </c:tx>
          <c:spPr>
            <a:solidFill>
              <a:srgbClr val="4A86E8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 Charts'!$D$21:$AQ$21</c:f>
              <c:strCache>
                <c:ptCount val="40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 Charts'!$D$23:$AQ$23</c:f>
              <c:numCache>
                <c:formatCode>"$"#,##0</c:formatCode>
                <c:ptCount val="40"/>
                <c:pt idx="0">
                  <c:v>-83604603.90625</c:v>
                </c:pt>
                <c:pt idx="1">
                  <c:v>-82428183.03125</c:v>
                </c:pt>
                <c:pt idx="2">
                  <c:v>-81220737.375</c:v>
                </c:pt>
                <c:pt idx="3">
                  <c:v>-79929484.9375</c:v>
                </c:pt>
                <c:pt idx="4">
                  <c:v>-77136365.773514852</c:v>
                </c:pt>
                <c:pt idx="5">
                  <c:v>-75103577.026608914</c:v>
                </c:pt>
                <c:pt idx="6">
                  <c:v>-71306623.799504951</c:v>
                </c:pt>
                <c:pt idx="7">
                  <c:v>-58451546.876547024</c:v>
                </c:pt>
                <c:pt idx="8">
                  <c:v>-42328230.209088899</c:v>
                </c:pt>
                <c:pt idx="9">
                  <c:v>-34753728.63611301</c:v>
                </c:pt>
                <c:pt idx="10">
                  <c:v>-27179227.063137125</c:v>
                </c:pt>
                <c:pt idx="11">
                  <c:v>-19604725.49016124</c:v>
                </c:pt>
                <c:pt idx="12">
                  <c:v>-11976182.34944508</c:v>
                </c:pt>
                <c:pt idx="13">
                  <c:v>558593.91747703729</c:v>
                </c:pt>
                <c:pt idx="14">
                  <c:v>24767735.848247733</c:v>
                </c:pt>
                <c:pt idx="15">
                  <c:v>49038513.989434846</c:v>
                </c:pt>
                <c:pt idx="16">
                  <c:v>72455600.912946865</c:v>
                </c:pt>
                <c:pt idx="17">
                  <c:v>98493353.160761222</c:v>
                </c:pt>
                <c:pt idx="18">
                  <c:v>126099879.2023879</c:v>
                </c:pt>
                <c:pt idx="19">
                  <c:v>153706405.24401456</c:v>
                </c:pt>
                <c:pt idx="20">
                  <c:v>98767857.29399848</c:v>
                </c:pt>
                <c:pt idx="21">
                  <c:v>125968519.42652145</c:v>
                </c:pt>
                <c:pt idx="22">
                  <c:v>153176397.15128484</c:v>
                </c:pt>
                <c:pt idx="23">
                  <c:v>180393213.06464013</c:v>
                </c:pt>
                <c:pt idx="24">
                  <c:v>205443259.384821</c:v>
                </c:pt>
                <c:pt idx="25">
                  <c:v>232366809.64588317</c:v>
                </c:pt>
                <c:pt idx="26">
                  <c:v>262363375.37406173</c:v>
                </c:pt>
                <c:pt idx="27">
                  <c:v>285244972.8070659</c:v>
                </c:pt>
                <c:pt idx="28">
                  <c:v>302530287.12264246</c:v>
                </c:pt>
                <c:pt idx="29">
                  <c:v>322933149.50319135</c:v>
                </c:pt>
                <c:pt idx="30">
                  <c:v>336791639.79987806</c:v>
                </c:pt>
                <c:pt idx="31">
                  <c:v>346975826.37272727</c:v>
                </c:pt>
                <c:pt idx="32">
                  <c:v>353377538.14516985</c:v>
                </c:pt>
                <c:pt idx="33">
                  <c:v>363730293.88998818</c:v>
                </c:pt>
                <c:pt idx="34">
                  <c:v>372941567.72578704</c:v>
                </c:pt>
                <c:pt idx="35">
                  <c:v>380272444.80796826</c:v>
                </c:pt>
                <c:pt idx="36">
                  <c:v>383501693.0887534</c:v>
                </c:pt>
                <c:pt idx="37">
                  <c:v>391184406.44973963</c:v>
                </c:pt>
                <c:pt idx="38">
                  <c:v>398880970.2778821</c:v>
                </c:pt>
                <c:pt idx="39">
                  <c:v>406638567.87831968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4EF-AD48-9FF5-DC6769CD6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9186048"/>
        <c:axId val="890876411"/>
      </c:barChart>
      <c:catAx>
        <c:axId val="85918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890876411"/>
        <c:crosses val="autoZero"/>
        <c:auto val="1"/>
        <c:lblAlgn val="ctr"/>
        <c:lblOffset val="100"/>
        <c:noMultiLvlLbl val="1"/>
      </c:catAx>
      <c:valAx>
        <c:axId val="89087641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&quot;$&quot;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859186048"/>
        <c:crosses val="autoZero"/>
        <c:crossBetween val="between"/>
      </c:valAx>
    </c:plotArea>
    <c:legend>
      <c:legendPos val="t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sz="1200" b="0" i="0">
                <a:solidFill>
                  <a:srgbClr val="757575"/>
                </a:solidFill>
                <a:latin typeface="+mn-lt"/>
              </a:rPr>
              <a:t>Operations (start year)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tx>
            <c:strRef>
              <c:f>'Subscription B'!$E$75</c:f>
              <c:strCache>
                <c:ptCount val="1"/>
                <c:pt idx="0">
                  <c:v>($/"active subscriber")</c:v>
                </c:pt>
              </c:strCache>
            </c:strRef>
          </c:tx>
          <c:dPt>
            <c:idx val="0"/>
            <c:bubble3D val="0"/>
            <c:spPr>
              <a:solidFill>
                <a:srgbClr val="001DFF"/>
              </a:solidFill>
            </c:spPr>
            <c:extLst>
              <c:ext xmlns:c16="http://schemas.microsoft.com/office/drawing/2014/chart" uri="{C3380CC4-5D6E-409C-BE32-E72D297353CC}">
                <c16:uniqueId val="{00000001-78A6-AF4D-87E6-519660C7EFD9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3-78A6-AF4D-87E6-519660C7EFD9}"/>
              </c:ext>
            </c:extLst>
          </c:dPt>
          <c:dPt>
            <c:idx val="2"/>
            <c:bubble3D val="0"/>
            <c:spPr>
              <a:solidFill>
                <a:srgbClr val="CFE2F3"/>
              </a:solidFill>
            </c:spPr>
            <c:extLst>
              <c:ext xmlns:c16="http://schemas.microsoft.com/office/drawing/2014/chart" uri="{C3380CC4-5D6E-409C-BE32-E72D297353CC}">
                <c16:uniqueId val="{00000005-78A6-AF4D-87E6-519660C7EFD9}"/>
              </c:ext>
            </c:extLst>
          </c:dPt>
          <c:cat>
            <c:strRef>
              <c:f>'Subscription B'!$D$76:$D$78</c:f>
              <c:strCache>
                <c:ptCount val="3"/>
                <c:pt idx="0">
                  <c:v>  Customer support</c:v>
                </c:pt>
                <c:pt idx="1">
                  <c:v>  Training / seminars</c:v>
                </c:pt>
                <c:pt idx="2">
                  <c:v>  Servers &amp; hosting</c:v>
                </c:pt>
              </c:strCache>
            </c:strRef>
          </c:cat>
          <c:val>
            <c:numRef>
              <c:f>'Subscription B'!$E$76:$E$78</c:f>
              <c:numCache>
                <c:formatCode>"$"#,##0</c:formatCode>
                <c:ptCount val="3"/>
                <c:pt idx="0">
                  <c:v>8</c:v>
                </c:pt>
                <c:pt idx="1">
                  <c:v>15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A6-AF4D-87E6-519660C7E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sz="1200" b="0" i="0">
                <a:solidFill>
                  <a:srgbClr val="757575"/>
                </a:solidFill>
                <a:latin typeface="+mn-lt"/>
              </a:rPr>
              <a:t>Marketing (start year)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tx>
            <c:strRef>
              <c:f>'Subscription C'!$E$69</c:f>
              <c:strCache>
                <c:ptCount val="1"/>
                <c:pt idx="0">
                  <c:v>($/"new subscriber")</c:v>
                </c:pt>
              </c:strCache>
            </c:strRef>
          </c:tx>
          <c:dPt>
            <c:idx val="0"/>
            <c:bubble3D val="0"/>
            <c:spPr>
              <a:solidFill>
                <a:srgbClr val="001DFF"/>
              </a:solidFill>
            </c:spPr>
            <c:extLst>
              <c:ext xmlns:c16="http://schemas.microsoft.com/office/drawing/2014/chart" uri="{C3380CC4-5D6E-409C-BE32-E72D297353CC}">
                <c16:uniqueId val="{00000001-5EFF-BE47-8459-496A81FB4C2C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3-5EFF-BE47-8459-496A81FB4C2C}"/>
              </c:ext>
            </c:extLst>
          </c:dPt>
          <c:dPt>
            <c:idx val="2"/>
            <c:bubble3D val="0"/>
            <c:spPr>
              <a:solidFill>
                <a:srgbClr val="CFE2F3"/>
              </a:solidFill>
            </c:spPr>
            <c:extLst>
              <c:ext xmlns:c16="http://schemas.microsoft.com/office/drawing/2014/chart" uri="{C3380CC4-5D6E-409C-BE32-E72D297353CC}">
                <c16:uniqueId val="{00000005-5EFF-BE47-8459-496A81FB4C2C}"/>
              </c:ext>
            </c:extLst>
          </c:dPt>
          <c:cat>
            <c:strRef>
              <c:f>'Subscription C'!$D$70:$D$72</c:f>
              <c:strCache>
                <c:ptCount val="3"/>
                <c:pt idx="0">
                  <c:v>  Social media </c:v>
                </c:pt>
                <c:pt idx="1">
                  <c:v>  Email ads</c:v>
                </c:pt>
                <c:pt idx="2">
                  <c:v>  SEO</c:v>
                </c:pt>
              </c:strCache>
            </c:strRef>
          </c:cat>
          <c:val>
            <c:numRef>
              <c:f>'Subscription C'!$E$70:$E$72</c:f>
              <c:numCache>
                <c:formatCode>"$"#,##0</c:formatCode>
                <c:ptCount val="3"/>
                <c:pt idx="0">
                  <c:v>7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EFF-BE47-8459-496A81FB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sz="1200" b="0" i="0">
                <a:solidFill>
                  <a:srgbClr val="757575"/>
                </a:solidFill>
                <a:latin typeface="+mn-lt"/>
              </a:rPr>
              <a:t>Operations (start year)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tx>
            <c:strRef>
              <c:f>'Subscription C'!$E$75</c:f>
              <c:strCache>
                <c:ptCount val="1"/>
                <c:pt idx="0">
                  <c:v>($/"active subscriber")</c:v>
                </c:pt>
              </c:strCache>
            </c:strRef>
          </c:tx>
          <c:dPt>
            <c:idx val="0"/>
            <c:bubble3D val="0"/>
            <c:spPr>
              <a:solidFill>
                <a:srgbClr val="001DFF"/>
              </a:solidFill>
            </c:spPr>
            <c:extLst>
              <c:ext xmlns:c16="http://schemas.microsoft.com/office/drawing/2014/chart" uri="{C3380CC4-5D6E-409C-BE32-E72D297353CC}">
                <c16:uniqueId val="{00000001-3245-F043-9CC5-4462495BCDEE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3-3245-F043-9CC5-4462495BCDEE}"/>
              </c:ext>
            </c:extLst>
          </c:dPt>
          <c:dPt>
            <c:idx val="2"/>
            <c:bubble3D val="0"/>
            <c:spPr>
              <a:solidFill>
                <a:srgbClr val="CFE2F3"/>
              </a:solidFill>
            </c:spPr>
            <c:extLst>
              <c:ext xmlns:c16="http://schemas.microsoft.com/office/drawing/2014/chart" uri="{C3380CC4-5D6E-409C-BE32-E72D297353CC}">
                <c16:uniqueId val="{00000005-3245-F043-9CC5-4462495BCDEE}"/>
              </c:ext>
            </c:extLst>
          </c:dPt>
          <c:cat>
            <c:strRef>
              <c:f>'Subscription C'!$D$76:$D$78</c:f>
              <c:strCache>
                <c:ptCount val="3"/>
                <c:pt idx="0">
                  <c:v>  Customer support</c:v>
                </c:pt>
                <c:pt idx="1">
                  <c:v>  Training / seminars</c:v>
                </c:pt>
                <c:pt idx="2">
                  <c:v>  Servers &amp; hosting</c:v>
                </c:pt>
              </c:strCache>
            </c:strRef>
          </c:cat>
          <c:val>
            <c:numRef>
              <c:f>'Subscription C'!$E$76:$E$78</c:f>
              <c:numCache>
                <c:formatCode>"$"#,##0</c:formatCode>
                <c:ptCount val="3"/>
                <c:pt idx="0">
                  <c:v>4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45-F043-9CC5-4462495BC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sz="1200" b="0" i="0">
                <a:solidFill>
                  <a:srgbClr val="757575"/>
                </a:solidFill>
                <a:latin typeface="+mn-lt"/>
              </a:rPr>
              <a:t>Operations (start year)</a:t>
            </a:r>
          </a:p>
        </c:rich>
      </c:tx>
      <c:layout>
        <c:manualLayout>
          <c:xMode val="edge"/>
          <c:yMode val="edge"/>
          <c:x val="4.0526223835032564E-2"/>
          <c:y val="4.2530288248825369E-2"/>
        </c:manualLayout>
      </c:layout>
      <c:overlay val="0"/>
    </c:title>
    <c:autoTitleDeleted val="0"/>
    <c:plotArea>
      <c:layout/>
      <c:doughnutChart>
        <c:varyColors val="1"/>
        <c:ser>
          <c:idx val="0"/>
          <c:order val="0"/>
          <c:tx>
            <c:strRef>
              <c:f>'Product A'!$E$27</c:f>
              <c:strCache>
                <c:ptCount val="1"/>
                <c:pt idx="0">
                  <c:v>($/unit)</c:v>
                </c:pt>
              </c:strCache>
            </c:strRef>
          </c:tx>
          <c:dPt>
            <c:idx val="0"/>
            <c:bubble3D val="0"/>
            <c:spPr>
              <a:solidFill>
                <a:srgbClr val="001DFF"/>
              </a:solidFill>
            </c:spPr>
            <c:extLst>
              <c:ext xmlns:c16="http://schemas.microsoft.com/office/drawing/2014/chart" uri="{C3380CC4-5D6E-409C-BE32-E72D297353CC}">
                <c16:uniqueId val="{00000001-7CF2-C34D-A71B-0AFB16079D71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3-7CF2-C34D-A71B-0AFB16079D71}"/>
              </c:ext>
            </c:extLst>
          </c:dPt>
          <c:dPt>
            <c:idx val="2"/>
            <c:bubble3D val="0"/>
            <c:spPr>
              <a:solidFill>
                <a:srgbClr val="CFE2F3"/>
              </a:solidFill>
            </c:spPr>
            <c:extLst>
              <c:ext xmlns:c16="http://schemas.microsoft.com/office/drawing/2014/chart" uri="{C3380CC4-5D6E-409C-BE32-E72D297353CC}">
                <c16:uniqueId val="{00000005-7CF2-C34D-A71B-0AFB16079D71}"/>
              </c:ext>
            </c:extLst>
          </c:dPt>
          <c:cat>
            <c:strRef>
              <c:f>'Product A'!$D$28:$D$30</c:f>
              <c:strCache>
                <c:ptCount val="3"/>
                <c:pt idx="0">
                  <c:v>  Processing</c:v>
                </c:pt>
                <c:pt idx="1">
                  <c:v>  Packaging</c:v>
                </c:pt>
                <c:pt idx="2">
                  <c:v>  Shipping</c:v>
                </c:pt>
              </c:strCache>
            </c:strRef>
          </c:cat>
          <c:val>
            <c:numRef>
              <c:f>'Product A'!$E$28:$E$30</c:f>
              <c:numCache>
                <c:formatCode>"$"#,##0</c:formatCode>
                <c:ptCount val="3"/>
                <c:pt idx="0">
                  <c:v>6</c:v>
                </c:pt>
                <c:pt idx="1">
                  <c:v>10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CF2-C34D-A71B-0AFB16079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sz="1200" b="0" i="0">
                <a:solidFill>
                  <a:srgbClr val="757575"/>
                </a:solidFill>
                <a:latin typeface="+mn-lt"/>
              </a:rPr>
              <a:t>Marketing (start year)</a:t>
            </a:r>
          </a:p>
        </c:rich>
      </c:tx>
      <c:layout>
        <c:manualLayout>
          <c:xMode val="edge"/>
          <c:yMode val="edge"/>
          <c:x val="4.9785443646607135E-2"/>
          <c:y val="4.9334107322064585E-2"/>
        </c:manualLayout>
      </c:layout>
      <c:overlay val="0"/>
    </c:title>
    <c:autoTitleDeleted val="0"/>
    <c:plotArea>
      <c:layout/>
      <c:doughnutChart>
        <c:varyColors val="1"/>
        <c:ser>
          <c:idx val="0"/>
          <c:order val="0"/>
          <c:tx>
            <c:strRef>
              <c:f>'Product A'!$E$33</c:f>
              <c:strCache>
                <c:ptCount val="1"/>
                <c:pt idx="0">
                  <c:v>($/unit)</c:v>
                </c:pt>
              </c:strCache>
            </c:strRef>
          </c:tx>
          <c:dPt>
            <c:idx val="0"/>
            <c:bubble3D val="0"/>
            <c:spPr>
              <a:solidFill>
                <a:srgbClr val="001DFF"/>
              </a:solidFill>
            </c:spPr>
            <c:extLst>
              <c:ext xmlns:c16="http://schemas.microsoft.com/office/drawing/2014/chart" uri="{C3380CC4-5D6E-409C-BE32-E72D297353CC}">
                <c16:uniqueId val="{00000001-1DDF-7E40-9E7F-8DED08C94C8B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3-1DDF-7E40-9E7F-8DED08C94C8B}"/>
              </c:ext>
            </c:extLst>
          </c:dPt>
          <c:dPt>
            <c:idx val="2"/>
            <c:bubble3D val="0"/>
            <c:spPr>
              <a:solidFill>
                <a:srgbClr val="CFE2F3"/>
              </a:solidFill>
            </c:spPr>
            <c:extLst>
              <c:ext xmlns:c16="http://schemas.microsoft.com/office/drawing/2014/chart" uri="{C3380CC4-5D6E-409C-BE32-E72D297353CC}">
                <c16:uniqueId val="{00000005-1DDF-7E40-9E7F-8DED08C94C8B}"/>
              </c:ext>
            </c:extLst>
          </c:dPt>
          <c:cat>
            <c:strRef>
              <c:f>'Product A'!$D$34:$D$36</c:f>
              <c:strCache>
                <c:ptCount val="3"/>
                <c:pt idx="0">
                  <c:v>  Social media</c:v>
                </c:pt>
                <c:pt idx="1">
                  <c:v>  Email</c:v>
                </c:pt>
                <c:pt idx="2">
                  <c:v>  SEO</c:v>
                </c:pt>
              </c:strCache>
            </c:strRef>
          </c:cat>
          <c:val>
            <c:numRef>
              <c:f>'Product A'!$E$34:$E$36</c:f>
              <c:numCache>
                <c:formatCode>"$"#,##0</c:formatCode>
                <c:ptCount val="3"/>
                <c:pt idx="0">
                  <c:v>15</c:v>
                </c:pt>
                <c:pt idx="1">
                  <c:v>22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DF-7E40-9E7F-8DED08C94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200" b="0" i="0">
                <a:solidFill>
                  <a:srgbClr val="757575"/>
                </a:solidFill>
                <a:latin typeface="+mn-lt"/>
              </a:defRPr>
            </a:pPr>
            <a:r>
              <a:rPr sz="1200" b="0" i="0">
                <a:solidFill>
                  <a:srgbClr val="757575"/>
                </a:solidFill>
                <a:latin typeface="+mn-lt"/>
              </a:rPr>
              <a:t>COGS (start year)</a:t>
            </a:r>
          </a:p>
        </c:rich>
      </c:tx>
      <c:layout>
        <c:manualLayout>
          <c:xMode val="edge"/>
          <c:yMode val="edge"/>
          <c:x val="5.0626322220077444E-2"/>
          <c:y val="5.5834289924920066E-2"/>
        </c:manualLayout>
      </c:layout>
      <c:overlay val="0"/>
    </c:title>
    <c:autoTitleDeleted val="0"/>
    <c:plotArea>
      <c:layout/>
      <c:doughnutChart>
        <c:varyColors val="1"/>
        <c:ser>
          <c:idx val="0"/>
          <c:order val="0"/>
          <c:tx>
            <c:strRef>
              <c:f>'Product A'!$E$21</c:f>
              <c:strCache>
                <c:ptCount val="1"/>
                <c:pt idx="0">
                  <c:v>($/unit)</c:v>
                </c:pt>
              </c:strCache>
            </c:strRef>
          </c:tx>
          <c:dPt>
            <c:idx val="0"/>
            <c:bubble3D val="0"/>
            <c:spPr>
              <a:solidFill>
                <a:srgbClr val="001DFF"/>
              </a:solidFill>
            </c:spPr>
            <c:extLst>
              <c:ext xmlns:c16="http://schemas.microsoft.com/office/drawing/2014/chart" uri="{C3380CC4-5D6E-409C-BE32-E72D297353CC}">
                <c16:uniqueId val="{00000001-A9FF-C046-A0BC-6E5A4FDF163D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3-A9FF-C046-A0BC-6E5A4FDF163D}"/>
              </c:ext>
            </c:extLst>
          </c:dPt>
          <c:dPt>
            <c:idx val="2"/>
            <c:bubble3D val="0"/>
            <c:spPr>
              <a:solidFill>
                <a:srgbClr val="CFE2F3"/>
              </a:solidFill>
            </c:spPr>
            <c:extLst>
              <c:ext xmlns:c16="http://schemas.microsoft.com/office/drawing/2014/chart" uri="{C3380CC4-5D6E-409C-BE32-E72D297353CC}">
                <c16:uniqueId val="{00000005-A9FF-C046-A0BC-6E5A4FDF163D}"/>
              </c:ext>
            </c:extLst>
          </c:dPt>
          <c:cat>
            <c:strRef>
              <c:f>'Product A'!$D$22:$D$24</c:f>
              <c:strCache>
                <c:ptCount val="3"/>
                <c:pt idx="0">
                  <c:v>  Part A</c:v>
                </c:pt>
                <c:pt idx="1">
                  <c:v>  Part B</c:v>
                </c:pt>
                <c:pt idx="2">
                  <c:v>  Part C</c:v>
                </c:pt>
              </c:strCache>
            </c:strRef>
          </c:cat>
          <c:val>
            <c:numRef>
              <c:f>'Product A'!$E$22:$E$24</c:f>
              <c:numCache>
                <c:formatCode>"$"#,##0</c:formatCode>
                <c:ptCount val="3"/>
                <c:pt idx="0">
                  <c:v>5</c:v>
                </c:pt>
                <c:pt idx="1">
                  <c:v>10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FF-C046-A0BC-6E5A4FDF1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.xml"/><Relationship Id="rId13" Type="http://schemas.openxmlformats.org/officeDocument/2006/relationships/chart" Target="../charts/chart30.xml"/><Relationship Id="rId18" Type="http://schemas.openxmlformats.org/officeDocument/2006/relationships/chart" Target="../charts/chart35.xml"/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12" Type="http://schemas.openxmlformats.org/officeDocument/2006/relationships/chart" Target="../charts/chart29.xml"/><Relationship Id="rId17" Type="http://schemas.openxmlformats.org/officeDocument/2006/relationships/chart" Target="../charts/chart34.xml"/><Relationship Id="rId2" Type="http://schemas.openxmlformats.org/officeDocument/2006/relationships/chart" Target="../charts/chart19.xml"/><Relationship Id="rId16" Type="http://schemas.openxmlformats.org/officeDocument/2006/relationships/chart" Target="../charts/chart33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11" Type="http://schemas.openxmlformats.org/officeDocument/2006/relationships/chart" Target="../charts/chart28.xml"/><Relationship Id="rId5" Type="http://schemas.openxmlformats.org/officeDocument/2006/relationships/chart" Target="../charts/chart22.xml"/><Relationship Id="rId15" Type="http://schemas.openxmlformats.org/officeDocument/2006/relationships/chart" Target="../charts/chart32.xml"/><Relationship Id="rId10" Type="http://schemas.openxmlformats.org/officeDocument/2006/relationships/chart" Target="../charts/chart27.xml"/><Relationship Id="rId19" Type="http://schemas.openxmlformats.org/officeDocument/2006/relationships/chart" Target="../charts/chart36.xml"/><Relationship Id="rId4" Type="http://schemas.openxmlformats.org/officeDocument/2006/relationships/chart" Target="../charts/chart21.xml"/><Relationship Id="rId9" Type="http://schemas.openxmlformats.org/officeDocument/2006/relationships/chart" Target="../charts/chart26.xml"/><Relationship Id="rId14" Type="http://schemas.openxmlformats.org/officeDocument/2006/relationships/chart" Target="../charts/chart3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66675</xdr:colOff>
      <xdr:row>67</xdr:row>
      <xdr:rowOff>76200</xdr:rowOff>
    </xdr:from>
    <xdr:ext cx="2076450" cy="1447800"/>
    <xdr:graphicFrame macro="">
      <xdr:nvGraphicFramePr>
        <xdr:cNvPr id="1972452808" name="Chart 1" title="Chart">
          <a:extLst>
            <a:ext uri="{FF2B5EF4-FFF2-40B4-BE49-F238E27FC236}">
              <a16:creationId xmlns:a16="http://schemas.microsoft.com/office/drawing/2014/main" id="{00000000-0008-0000-0300-0000C83D91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45</xdr:col>
      <xdr:colOff>66675</xdr:colOff>
      <xdr:row>75</xdr:row>
      <xdr:rowOff>19050</xdr:rowOff>
    </xdr:from>
    <xdr:ext cx="2076450" cy="1447800"/>
    <xdr:graphicFrame macro="">
      <xdr:nvGraphicFramePr>
        <xdr:cNvPr id="1925449711" name="Chart 2" title="Chart">
          <a:extLst>
            <a:ext uri="{FF2B5EF4-FFF2-40B4-BE49-F238E27FC236}">
              <a16:creationId xmlns:a16="http://schemas.microsoft.com/office/drawing/2014/main" id="{00000000-0008-0000-0300-0000EF07C4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76200</xdr:colOff>
      <xdr:row>65</xdr:row>
      <xdr:rowOff>180975</xdr:rowOff>
    </xdr:from>
    <xdr:ext cx="2105025" cy="1762125"/>
    <xdr:graphicFrame macro="">
      <xdr:nvGraphicFramePr>
        <xdr:cNvPr id="1631962165" name="Chart 3" title="Chart">
          <a:extLst>
            <a:ext uri="{FF2B5EF4-FFF2-40B4-BE49-F238E27FC236}">
              <a16:creationId xmlns:a16="http://schemas.microsoft.com/office/drawing/2014/main" id="{00000000-0008-0000-0400-000035C445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45</xdr:col>
      <xdr:colOff>114300</xdr:colOff>
      <xdr:row>75</xdr:row>
      <xdr:rowOff>47625</xdr:rowOff>
    </xdr:from>
    <xdr:ext cx="1990725" cy="1933575"/>
    <xdr:graphicFrame macro="">
      <xdr:nvGraphicFramePr>
        <xdr:cNvPr id="480490573" name="Chart 4" title="Chart">
          <a:extLst>
            <a:ext uri="{FF2B5EF4-FFF2-40B4-BE49-F238E27FC236}">
              <a16:creationId xmlns:a16="http://schemas.microsoft.com/office/drawing/2014/main" id="{00000000-0008-0000-0400-00004DB4A3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38100</xdr:colOff>
      <xdr:row>66</xdr:row>
      <xdr:rowOff>171450</xdr:rowOff>
    </xdr:from>
    <xdr:ext cx="2066925" cy="1447800"/>
    <xdr:graphicFrame macro="">
      <xdr:nvGraphicFramePr>
        <xdr:cNvPr id="1122200302" name="Chart 5" title="Chart">
          <a:extLst>
            <a:ext uri="{FF2B5EF4-FFF2-40B4-BE49-F238E27FC236}">
              <a16:creationId xmlns:a16="http://schemas.microsoft.com/office/drawing/2014/main" id="{00000000-0008-0000-0500-0000EE6AE34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44</xdr:col>
      <xdr:colOff>952500</xdr:colOff>
      <xdr:row>75</xdr:row>
      <xdr:rowOff>28575</xdr:rowOff>
    </xdr:from>
    <xdr:ext cx="2143125" cy="1447800"/>
    <xdr:graphicFrame macro="">
      <xdr:nvGraphicFramePr>
        <xdr:cNvPr id="52279091" name="Chart 6" title="Chart">
          <a:extLst>
            <a:ext uri="{FF2B5EF4-FFF2-40B4-BE49-F238E27FC236}">
              <a16:creationId xmlns:a16="http://schemas.microsoft.com/office/drawing/2014/main" id="{00000000-0008-0000-0500-000033B71D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942975</xdr:colOff>
      <xdr:row>24</xdr:row>
      <xdr:rowOff>133350</xdr:rowOff>
    </xdr:from>
    <xdr:ext cx="1847850" cy="1409700"/>
    <xdr:graphicFrame macro="">
      <xdr:nvGraphicFramePr>
        <xdr:cNvPr id="234606421" name="Chart 7" title="Chart">
          <a:extLst>
            <a:ext uri="{FF2B5EF4-FFF2-40B4-BE49-F238E27FC236}">
              <a16:creationId xmlns:a16="http://schemas.microsoft.com/office/drawing/2014/main" id="{00000000-0008-0000-0600-000055CFFB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45</xdr:col>
      <xdr:colOff>9525</xdr:colOff>
      <xdr:row>32</xdr:row>
      <xdr:rowOff>38100</xdr:rowOff>
    </xdr:from>
    <xdr:ext cx="1771650" cy="1428750"/>
    <xdr:graphicFrame macro="">
      <xdr:nvGraphicFramePr>
        <xdr:cNvPr id="877117684" name="Chart 8" title="Chart">
          <a:extLst>
            <a:ext uri="{FF2B5EF4-FFF2-40B4-BE49-F238E27FC236}">
              <a16:creationId xmlns:a16="http://schemas.microsoft.com/office/drawing/2014/main" id="{00000000-0008-0000-0600-0000F4C047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44</xdr:col>
      <xdr:colOff>942975</xdr:colOff>
      <xdr:row>17</xdr:row>
      <xdr:rowOff>133350</xdr:rowOff>
    </xdr:from>
    <xdr:ext cx="1847850" cy="1371600"/>
    <xdr:graphicFrame macro="">
      <xdr:nvGraphicFramePr>
        <xdr:cNvPr id="1052103038" name="Chart 9" title="Chart">
          <a:extLst>
            <a:ext uri="{FF2B5EF4-FFF2-40B4-BE49-F238E27FC236}">
              <a16:creationId xmlns:a16="http://schemas.microsoft.com/office/drawing/2014/main" id="{00000000-0008-0000-0600-00007ED1B5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47625</xdr:colOff>
      <xdr:row>25</xdr:row>
      <xdr:rowOff>171450</xdr:rowOff>
    </xdr:from>
    <xdr:ext cx="1809750" cy="1552575"/>
    <xdr:graphicFrame macro="">
      <xdr:nvGraphicFramePr>
        <xdr:cNvPr id="775607071" name="Chart 10" title="Chart">
          <a:extLst>
            <a:ext uri="{FF2B5EF4-FFF2-40B4-BE49-F238E27FC236}">
              <a16:creationId xmlns:a16="http://schemas.microsoft.com/office/drawing/2014/main" id="{00000000-0008-0000-0700-00001FD33A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45</xdr:col>
      <xdr:colOff>47625</xdr:colOff>
      <xdr:row>33</xdr:row>
      <xdr:rowOff>161925</xdr:rowOff>
    </xdr:from>
    <xdr:ext cx="1800225" cy="1552575"/>
    <xdr:graphicFrame macro="">
      <xdr:nvGraphicFramePr>
        <xdr:cNvPr id="640376040" name="Chart 11" title="Chart">
          <a:extLst>
            <a:ext uri="{FF2B5EF4-FFF2-40B4-BE49-F238E27FC236}">
              <a16:creationId xmlns:a16="http://schemas.microsoft.com/office/drawing/2014/main" id="{00000000-0008-0000-0700-0000E85C2B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45</xdr:col>
      <xdr:colOff>38100</xdr:colOff>
      <xdr:row>18</xdr:row>
      <xdr:rowOff>38100</xdr:rowOff>
    </xdr:from>
    <xdr:ext cx="1809750" cy="1552575"/>
    <xdr:graphicFrame macro="">
      <xdr:nvGraphicFramePr>
        <xdr:cNvPr id="345859029" name="Chart 12" title="Chart">
          <a:extLst>
            <a:ext uri="{FF2B5EF4-FFF2-40B4-BE49-F238E27FC236}">
              <a16:creationId xmlns:a16="http://schemas.microsoft.com/office/drawing/2014/main" id="{00000000-0008-0000-0700-0000D5639D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942975</xdr:colOff>
      <xdr:row>25</xdr:row>
      <xdr:rowOff>190500</xdr:rowOff>
    </xdr:from>
    <xdr:ext cx="1866900" cy="1543050"/>
    <xdr:graphicFrame macro="">
      <xdr:nvGraphicFramePr>
        <xdr:cNvPr id="977804801" name="Chart 13" title="Chart">
          <a:extLst>
            <a:ext uri="{FF2B5EF4-FFF2-40B4-BE49-F238E27FC236}">
              <a16:creationId xmlns:a16="http://schemas.microsoft.com/office/drawing/2014/main" id="{00000000-0008-0000-0800-0000011E48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44</xdr:col>
      <xdr:colOff>942975</xdr:colOff>
      <xdr:row>34</xdr:row>
      <xdr:rowOff>38100</xdr:rowOff>
    </xdr:from>
    <xdr:ext cx="1866900" cy="1647825"/>
    <xdr:graphicFrame macro="">
      <xdr:nvGraphicFramePr>
        <xdr:cNvPr id="678517552" name="Chart 14" title="Chart">
          <a:extLst>
            <a:ext uri="{FF2B5EF4-FFF2-40B4-BE49-F238E27FC236}">
              <a16:creationId xmlns:a16="http://schemas.microsoft.com/office/drawing/2014/main" id="{00000000-0008-0000-0800-0000305B712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45</xdr:col>
      <xdr:colOff>28575</xdr:colOff>
      <xdr:row>18</xdr:row>
      <xdr:rowOff>152400</xdr:rowOff>
    </xdr:from>
    <xdr:ext cx="1752600" cy="1457325"/>
    <xdr:graphicFrame macro="">
      <xdr:nvGraphicFramePr>
        <xdr:cNvPr id="402553068" name="Chart 15" title="Chart">
          <a:extLst>
            <a:ext uri="{FF2B5EF4-FFF2-40B4-BE49-F238E27FC236}">
              <a16:creationId xmlns:a16="http://schemas.microsoft.com/office/drawing/2014/main" id="{00000000-0008-0000-0800-0000EC78FE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438150</xdr:colOff>
      <xdr:row>27</xdr:row>
      <xdr:rowOff>180975</xdr:rowOff>
    </xdr:from>
    <xdr:ext cx="1666875" cy="1028700"/>
    <xdr:graphicFrame macro="">
      <xdr:nvGraphicFramePr>
        <xdr:cNvPr id="218351620" name="Chart 16" title="Chart">
          <a:extLst>
            <a:ext uri="{FF2B5EF4-FFF2-40B4-BE49-F238E27FC236}">
              <a16:creationId xmlns:a16="http://schemas.microsoft.com/office/drawing/2014/main" id="{00000000-0008-0000-0B00-000004C803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13</xdr:col>
      <xdr:colOff>438150</xdr:colOff>
      <xdr:row>33</xdr:row>
      <xdr:rowOff>66675</xdr:rowOff>
    </xdr:from>
    <xdr:ext cx="1666875" cy="1028700"/>
    <xdr:graphicFrame macro="">
      <xdr:nvGraphicFramePr>
        <xdr:cNvPr id="1449939525" name="Chart 17" title="Chart">
          <a:extLst>
            <a:ext uri="{FF2B5EF4-FFF2-40B4-BE49-F238E27FC236}">
              <a16:creationId xmlns:a16="http://schemas.microsoft.com/office/drawing/2014/main" id="{00000000-0008-0000-0B00-000045526C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294</xdr:row>
      <xdr:rowOff>85725</xdr:rowOff>
    </xdr:from>
    <xdr:ext cx="10153650" cy="2867025"/>
    <xdr:graphicFrame macro="">
      <xdr:nvGraphicFramePr>
        <xdr:cNvPr id="310028460" name="Chart 18" title="Chart">
          <a:extLst>
            <a:ext uri="{FF2B5EF4-FFF2-40B4-BE49-F238E27FC236}">
              <a16:creationId xmlns:a16="http://schemas.microsoft.com/office/drawing/2014/main" id="{00000000-0008-0000-0C00-0000ACA87A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161925</xdr:colOff>
      <xdr:row>327</xdr:row>
      <xdr:rowOff>114300</xdr:rowOff>
    </xdr:from>
    <xdr:ext cx="10144125" cy="3009900"/>
    <xdr:graphicFrame macro="">
      <xdr:nvGraphicFramePr>
        <xdr:cNvPr id="1105578899" name="Chart 19" title="Chart">
          <a:extLst>
            <a:ext uri="{FF2B5EF4-FFF2-40B4-BE49-F238E27FC236}">
              <a16:creationId xmlns:a16="http://schemas.microsoft.com/office/drawing/2014/main" id="{00000000-0008-0000-0C00-000093CBE5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123825</xdr:colOff>
      <xdr:row>375</xdr:row>
      <xdr:rowOff>104775</xdr:rowOff>
    </xdr:from>
    <xdr:ext cx="10277475" cy="3209925"/>
    <xdr:graphicFrame macro="">
      <xdr:nvGraphicFramePr>
        <xdr:cNvPr id="146346201" name="Chart 20" title="Chart">
          <a:extLst>
            <a:ext uri="{FF2B5EF4-FFF2-40B4-BE49-F238E27FC236}">
              <a16:creationId xmlns:a16="http://schemas.microsoft.com/office/drawing/2014/main" id="{00000000-0008-0000-0C00-0000D910B9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152400</xdr:colOff>
      <xdr:row>425</xdr:row>
      <xdr:rowOff>85725</xdr:rowOff>
    </xdr:from>
    <xdr:ext cx="10201275" cy="3352800"/>
    <xdr:graphicFrame macro="">
      <xdr:nvGraphicFramePr>
        <xdr:cNvPr id="1437668255" name="Chart 21" title="Chart">
          <a:extLst>
            <a:ext uri="{FF2B5EF4-FFF2-40B4-BE49-F238E27FC236}">
              <a16:creationId xmlns:a16="http://schemas.microsoft.com/office/drawing/2014/main" id="{00000000-0008-0000-0C00-00009F13B1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0</xdr:col>
      <xdr:colOff>161925</xdr:colOff>
      <xdr:row>84</xdr:row>
      <xdr:rowOff>161925</xdr:rowOff>
    </xdr:from>
    <xdr:ext cx="10163175" cy="2981325"/>
    <xdr:graphicFrame macro="">
      <xdr:nvGraphicFramePr>
        <xdr:cNvPr id="2101689016" name="Chart 22" title="Chart">
          <a:extLst>
            <a:ext uri="{FF2B5EF4-FFF2-40B4-BE49-F238E27FC236}">
              <a16:creationId xmlns:a16="http://schemas.microsoft.com/office/drawing/2014/main" id="{00000000-0008-0000-0C00-0000B83A45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0</xdr:col>
      <xdr:colOff>161925</xdr:colOff>
      <xdr:row>67</xdr:row>
      <xdr:rowOff>104775</xdr:rowOff>
    </xdr:from>
    <xdr:ext cx="10096500" cy="2867025"/>
    <xdr:graphicFrame macro="">
      <xdr:nvGraphicFramePr>
        <xdr:cNvPr id="1134530565" name="Chart 23" title="Chart">
          <a:extLst>
            <a:ext uri="{FF2B5EF4-FFF2-40B4-BE49-F238E27FC236}">
              <a16:creationId xmlns:a16="http://schemas.microsoft.com/office/drawing/2014/main" id="{00000000-0008-0000-0C00-000005909F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</xdr:col>
      <xdr:colOff>209550</xdr:colOff>
      <xdr:row>168</xdr:row>
      <xdr:rowOff>0</xdr:rowOff>
    </xdr:from>
    <xdr:ext cx="4762500" cy="3619500"/>
    <xdr:graphicFrame macro="">
      <xdr:nvGraphicFramePr>
        <xdr:cNvPr id="807956947" name="Chart 24" title="Chart">
          <a:extLst>
            <a:ext uri="{FF2B5EF4-FFF2-40B4-BE49-F238E27FC236}">
              <a16:creationId xmlns:a16="http://schemas.microsoft.com/office/drawing/2014/main" id="{00000000-0008-0000-0C00-0000D37128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5</xdr:col>
      <xdr:colOff>866775</xdr:colOff>
      <xdr:row>168</xdr:row>
      <xdr:rowOff>57150</xdr:rowOff>
    </xdr:from>
    <xdr:ext cx="4933950" cy="3619500"/>
    <xdr:graphicFrame macro="">
      <xdr:nvGraphicFramePr>
        <xdr:cNvPr id="2110475057" name="Chart 25" title="Chart">
          <a:extLst>
            <a:ext uri="{FF2B5EF4-FFF2-40B4-BE49-F238E27FC236}">
              <a16:creationId xmlns:a16="http://schemas.microsoft.com/office/drawing/2014/main" id="{00000000-0008-0000-0C00-0000314BCB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0</xdr:col>
      <xdr:colOff>171450</xdr:colOff>
      <xdr:row>203</xdr:row>
      <xdr:rowOff>152400</xdr:rowOff>
    </xdr:from>
    <xdr:ext cx="10134600" cy="3114675"/>
    <xdr:graphicFrame macro="">
      <xdr:nvGraphicFramePr>
        <xdr:cNvPr id="498747730" name="Chart 26" title="Chart">
          <a:extLst>
            <a:ext uri="{FF2B5EF4-FFF2-40B4-BE49-F238E27FC236}">
              <a16:creationId xmlns:a16="http://schemas.microsoft.com/office/drawing/2014/main" id="{00000000-0008-0000-0C00-00005249BA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0</xdr:col>
      <xdr:colOff>123825</xdr:colOff>
      <xdr:row>222</xdr:row>
      <xdr:rowOff>104775</xdr:rowOff>
    </xdr:from>
    <xdr:ext cx="10125075" cy="3162300"/>
    <xdr:graphicFrame macro="">
      <xdr:nvGraphicFramePr>
        <xdr:cNvPr id="1237148428" name="Chart 27" title="Chart">
          <a:extLst>
            <a:ext uri="{FF2B5EF4-FFF2-40B4-BE49-F238E27FC236}">
              <a16:creationId xmlns:a16="http://schemas.microsoft.com/office/drawing/2014/main" id="{00000000-0008-0000-0C00-00000C63BD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  <xdr:oneCellAnchor>
    <xdr:from>
      <xdr:col>0</xdr:col>
      <xdr:colOff>114300</xdr:colOff>
      <xdr:row>252</xdr:row>
      <xdr:rowOff>47625</xdr:rowOff>
    </xdr:from>
    <xdr:ext cx="10134600" cy="3286125"/>
    <xdr:graphicFrame macro="">
      <xdr:nvGraphicFramePr>
        <xdr:cNvPr id="1259694632" name="Chart 28" title="Chart">
          <a:extLst>
            <a:ext uri="{FF2B5EF4-FFF2-40B4-BE49-F238E27FC236}">
              <a16:creationId xmlns:a16="http://schemas.microsoft.com/office/drawing/2014/main" id="{00000000-0008-0000-0C00-0000286A15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oneCellAnchor>
  <xdr:oneCellAnchor>
    <xdr:from>
      <xdr:col>0</xdr:col>
      <xdr:colOff>123825</xdr:colOff>
      <xdr:row>312</xdr:row>
      <xdr:rowOff>0</xdr:rowOff>
    </xdr:from>
    <xdr:ext cx="10125075" cy="2733675"/>
    <xdr:graphicFrame macro="">
      <xdr:nvGraphicFramePr>
        <xdr:cNvPr id="690731212" name="Chart 29" title="Chart">
          <a:extLst>
            <a:ext uri="{FF2B5EF4-FFF2-40B4-BE49-F238E27FC236}">
              <a16:creationId xmlns:a16="http://schemas.microsoft.com/office/drawing/2014/main" id="{00000000-0008-0000-0C00-0000CCB82B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oneCellAnchor>
  <xdr:oneCellAnchor>
    <xdr:from>
      <xdr:col>0</xdr:col>
      <xdr:colOff>123825</xdr:colOff>
      <xdr:row>347</xdr:row>
      <xdr:rowOff>66675</xdr:rowOff>
    </xdr:from>
    <xdr:ext cx="10182225" cy="2743200"/>
    <xdr:graphicFrame macro="">
      <xdr:nvGraphicFramePr>
        <xdr:cNvPr id="1333210711" name="Chart 30" title="Chart">
          <a:extLst>
            <a:ext uri="{FF2B5EF4-FFF2-40B4-BE49-F238E27FC236}">
              <a16:creationId xmlns:a16="http://schemas.microsoft.com/office/drawing/2014/main" id="{00000000-0008-0000-0C00-0000572E77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oneCellAnchor>
  <xdr:oneCellAnchor>
    <xdr:from>
      <xdr:col>0</xdr:col>
      <xdr:colOff>114300</xdr:colOff>
      <xdr:row>394</xdr:row>
      <xdr:rowOff>85725</xdr:rowOff>
    </xdr:from>
    <xdr:ext cx="10248900" cy="3114675"/>
    <xdr:graphicFrame macro="">
      <xdr:nvGraphicFramePr>
        <xdr:cNvPr id="1996330967" name="Chart 31" title="Chart">
          <a:extLst>
            <a:ext uri="{FF2B5EF4-FFF2-40B4-BE49-F238E27FC236}">
              <a16:creationId xmlns:a16="http://schemas.microsoft.com/office/drawing/2014/main" id="{00000000-0008-0000-0C00-0000D797FD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oneCellAnchor>
  <xdr:oneCellAnchor>
    <xdr:from>
      <xdr:col>0</xdr:col>
      <xdr:colOff>114300</xdr:colOff>
      <xdr:row>445</xdr:row>
      <xdr:rowOff>85725</xdr:rowOff>
    </xdr:from>
    <xdr:ext cx="10220325" cy="3371850"/>
    <xdr:graphicFrame macro="">
      <xdr:nvGraphicFramePr>
        <xdr:cNvPr id="7776795" name="Chart 32" title="Chart">
          <a:extLst>
            <a:ext uri="{FF2B5EF4-FFF2-40B4-BE49-F238E27FC236}">
              <a16:creationId xmlns:a16="http://schemas.microsoft.com/office/drawing/2014/main" id="{00000000-0008-0000-0C00-00001BAA76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oneCellAnchor>
  <xdr:oneCellAnchor>
    <xdr:from>
      <xdr:col>0</xdr:col>
      <xdr:colOff>19050</xdr:colOff>
      <xdr:row>135</xdr:row>
      <xdr:rowOff>104775</xdr:rowOff>
    </xdr:from>
    <xdr:ext cx="10353675" cy="2771775"/>
    <xdr:graphicFrame macro="">
      <xdr:nvGraphicFramePr>
        <xdr:cNvPr id="83478803" name="Chart 33" title="Chart">
          <a:extLst>
            <a:ext uri="{FF2B5EF4-FFF2-40B4-BE49-F238E27FC236}">
              <a16:creationId xmlns:a16="http://schemas.microsoft.com/office/drawing/2014/main" id="{00000000-0008-0000-0C00-000013C9F9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oneCellAnchor>
  <xdr:oneCellAnchor>
    <xdr:from>
      <xdr:col>0</xdr:col>
      <xdr:colOff>171450</xdr:colOff>
      <xdr:row>118</xdr:row>
      <xdr:rowOff>76200</xdr:rowOff>
    </xdr:from>
    <xdr:ext cx="10125075" cy="2743200"/>
    <xdr:graphicFrame macro="">
      <xdr:nvGraphicFramePr>
        <xdr:cNvPr id="770172208" name="Chart 34" title="Chart">
          <a:extLst>
            <a:ext uri="{FF2B5EF4-FFF2-40B4-BE49-F238E27FC236}">
              <a16:creationId xmlns:a16="http://schemas.microsoft.com/office/drawing/2014/main" id="{00000000-0008-0000-0C00-000030E5E7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oneCellAnchor>
  <xdr:oneCellAnchor>
    <xdr:from>
      <xdr:col>1</xdr:col>
      <xdr:colOff>0</xdr:colOff>
      <xdr:row>28</xdr:row>
      <xdr:rowOff>104775</xdr:rowOff>
    </xdr:from>
    <xdr:ext cx="9963150" cy="3162300"/>
    <xdr:graphicFrame macro="">
      <xdr:nvGraphicFramePr>
        <xdr:cNvPr id="1828037299" name="Chart 35" title="Chart">
          <a:extLst>
            <a:ext uri="{FF2B5EF4-FFF2-40B4-BE49-F238E27FC236}">
              <a16:creationId xmlns:a16="http://schemas.microsoft.com/office/drawing/2014/main" id="{00000000-0008-0000-0C00-0000B3A2F5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oneCellAnchor>
  <xdr:oneCellAnchor>
    <xdr:from>
      <xdr:col>0</xdr:col>
      <xdr:colOff>161925</xdr:colOff>
      <xdr:row>46</xdr:row>
      <xdr:rowOff>38100</xdr:rowOff>
    </xdr:from>
    <xdr:ext cx="10039350" cy="3038475"/>
    <xdr:graphicFrame macro="">
      <xdr:nvGraphicFramePr>
        <xdr:cNvPr id="1938433614" name="Chart 36" title="Chart">
          <a:extLst>
            <a:ext uri="{FF2B5EF4-FFF2-40B4-BE49-F238E27FC236}">
              <a16:creationId xmlns:a16="http://schemas.microsoft.com/office/drawing/2014/main" id="{00000000-0008-0000-0C00-00004E268A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K1000"/>
  <sheetViews>
    <sheetView showGridLines="0" tabSelected="1" zoomScaleNormal="100" workbookViewId="0"/>
  </sheetViews>
  <sheetFormatPr defaultColWidth="12.6328125" defaultRowHeight="15" customHeight="1" x14ac:dyDescent="0.25"/>
  <cols>
    <col min="1" max="1" width="3.1796875" customWidth="1"/>
    <col min="2" max="2" width="0.36328125" customWidth="1"/>
    <col min="3" max="3" width="4.453125" customWidth="1"/>
    <col min="4" max="4" width="18.453125" customWidth="1"/>
    <col min="5" max="5" width="15" customWidth="1"/>
    <col min="6" max="6" width="12.36328125" customWidth="1"/>
    <col min="7" max="7" width="9.36328125" customWidth="1"/>
    <col min="8" max="9" width="10.1796875" customWidth="1"/>
    <col min="10" max="10" width="2.36328125" customWidth="1"/>
    <col min="11" max="11" width="10.1796875" customWidth="1"/>
    <col min="12" max="12" width="2.36328125" customWidth="1"/>
    <col min="13" max="13" width="10.1796875" customWidth="1"/>
    <col min="14" max="14" width="2.36328125" customWidth="1"/>
    <col min="15" max="15" width="8.36328125" customWidth="1"/>
    <col min="16" max="16" width="8.6328125" customWidth="1"/>
    <col min="17" max="17" width="2.6328125" customWidth="1"/>
    <col min="18" max="18" width="11.6328125" customWidth="1"/>
    <col min="20" max="20" width="9.36328125" customWidth="1"/>
    <col min="21" max="21" width="2.36328125" customWidth="1"/>
    <col min="22" max="22" width="12.36328125" customWidth="1"/>
    <col min="23" max="23" width="3.1796875" customWidth="1"/>
    <col min="24" max="24" width="3.36328125" customWidth="1"/>
    <col min="25" max="25" width="7.1796875" customWidth="1"/>
    <col min="26" max="26" width="29.36328125" customWidth="1"/>
    <col min="27" max="27" width="15.6328125" customWidth="1"/>
  </cols>
  <sheetData>
    <row r="1" spans="1:37" ht="18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AA1" s="4"/>
      <c r="AB1" s="4"/>
      <c r="AC1" s="4"/>
      <c r="AD1" s="4"/>
      <c r="AE1" s="4"/>
      <c r="AF1" s="4"/>
      <c r="AG1" s="2"/>
      <c r="AH1" s="2"/>
      <c r="AI1" s="2"/>
      <c r="AJ1" s="2"/>
      <c r="AK1" s="2"/>
    </row>
    <row r="2" spans="1:37" ht="25" x14ac:dyDescent="0.25">
      <c r="A2" s="2"/>
      <c r="B2" s="5"/>
      <c r="C2" s="6" t="s">
        <v>6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8"/>
      <c r="AH2" s="8"/>
      <c r="AI2" s="8"/>
      <c r="AJ2" s="8"/>
      <c r="AK2" s="8"/>
    </row>
    <row r="3" spans="1:37" ht="20" x14ac:dyDescent="0.25">
      <c r="A3" s="2"/>
      <c r="B3" s="5"/>
      <c r="C3" s="185" t="str">
        <f>F8</f>
        <v>Good Company</v>
      </c>
      <c r="D3" s="186"/>
      <c r="E3" s="9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8"/>
      <c r="AF3" s="8"/>
      <c r="AG3" s="8"/>
      <c r="AH3" s="8"/>
      <c r="AI3" s="8"/>
      <c r="AJ3" s="8"/>
      <c r="AK3" s="8"/>
    </row>
    <row r="4" spans="1:37" ht="15.75" customHeight="1" x14ac:dyDescent="0.25">
      <c r="A4" s="2"/>
      <c r="B4" s="11"/>
      <c r="C4" s="2"/>
      <c r="D4" s="2"/>
      <c r="E4" s="2"/>
      <c r="F4" s="2"/>
      <c r="G4" s="1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13"/>
      <c r="Y4" s="13"/>
      <c r="Z4" s="13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</row>
    <row r="5" spans="1:37" ht="15.75" customHeight="1" x14ac:dyDescent="0.25">
      <c r="A5" s="2"/>
      <c r="B5" s="11"/>
      <c r="C5" s="2"/>
      <c r="D5" s="14" t="s">
        <v>7</v>
      </c>
      <c r="E5" s="14"/>
      <c r="F5" s="14"/>
      <c r="G5" s="14"/>
      <c r="H5" s="1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13"/>
      <c r="Y5" s="13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</row>
    <row r="6" spans="1:37" ht="15.75" customHeight="1" x14ac:dyDescent="0.25">
      <c r="A6" s="2"/>
      <c r="B6" s="11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13"/>
      <c r="Y6" s="187" t="s">
        <v>8</v>
      </c>
      <c r="Z6" s="18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</row>
    <row r="7" spans="1:37" ht="15.75" customHeight="1" x14ac:dyDescent="0.25">
      <c r="A7" s="2"/>
      <c r="B7" s="16"/>
      <c r="C7" s="2"/>
      <c r="D7" s="17" t="s">
        <v>9</v>
      </c>
      <c r="E7" s="17"/>
      <c r="F7" s="18"/>
      <c r="G7" s="2"/>
      <c r="H7" s="19" t="s">
        <v>10</v>
      </c>
      <c r="I7" s="2"/>
      <c r="J7" s="2"/>
      <c r="K7" s="20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13"/>
      <c r="Y7" s="21" t="s">
        <v>11</v>
      </c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</row>
    <row r="8" spans="1:37" ht="15.75" customHeight="1" x14ac:dyDescent="0.25">
      <c r="A8" s="2"/>
      <c r="B8" s="16"/>
      <c r="C8" s="2"/>
      <c r="D8" s="2" t="s">
        <v>12</v>
      </c>
      <c r="E8" s="2"/>
      <c r="F8" s="22" t="s">
        <v>13</v>
      </c>
      <c r="G8" s="2"/>
      <c r="H8" s="23" t="s">
        <v>14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13"/>
      <c r="Y8" s="24" t="s">
        <v>15</v>
      </c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</row>
    <row r="9" spans="1:37" ht="15.75" customHeight="1" x14ac:dyDescent="0.25">
      <c r="A9" s="2"/>
      <c r="B9" s="16"/>
      <c r="C9" s="2"/>
      <c r="D9" s="2" t="s">
        <v>16</v>
      </c>
      <c r="E9" s="2"/>
      <c r="F9" s="22">
        <v>2024</v>
      </c>
      <c r="G9" s="2"/>
      <c r="H9" s="23" t="s">
        <v>14</v>
      </c>
      <c r="I9" s="2"/>
      <c r="J9" s="2"/>
      <c r="K9" s="25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13"/>
      <c r="Y9" s="24" t="s">
        <v>17</v>
      </c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</row>
    <row r="10" spans="1:37" ht="15.75" customHeight="1" x14ac:dyDescent="0.25">
      <c r="A10" s="2"/>
      <c r="B10" s="16"/>
      <c r="C10" s="2"/>
      <c r="D10" s="2" t="s">
        <v>18</v>
      </c>
      <c r="E10" s="2"/>
      <c r="F10" s="22" t="s">
        <v>19</v>
      </c>
      <c r="G10" s="2"/>
      <c r="H10" s="23" t="s">
        <v>14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13"/>
      <c r="Y10" s="24" t="s">
        <v>20</v>
      </c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</row>
    <row r="11" spans="1:37" ht="15.75" customHeight="1" x14ac:dyDescent="0.25">
      <c r="A11" s="2"/>
      <c r="B11" s="16"/>
      <c r="C11" s="2"/>
      <c r="D11" s="26"/>
      <c r="E11" s="26"/>
      <c r="F11" s="27"/>
      <c r="G11" s="2"/>
      <c r="H11" s="28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13"/>
      <c r="Y11" s="24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</row>
    <row r="12" spans="1:37" ht="15.75" customHeight="1" x14ac:dyDescent="0.25">
      <c r="A12" s="2"/>
      <c r="B12" s="16"/>
      <c r="C12" s="2"/>
      <c r="D12" s="29" t="s">
        <v>21</v>
      </c>
      <c r="E12" s="29"/>
      <c r="F12" s="30"/>
      <c r="G12" s="2"/>
      <c r="H12" s="28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3"/>
      <c r="Y12" s="24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</row>
    <row r="13" spans="1:37" ht="15.75" customHeight="1" x14ac:dyDescent="0.25">
      <c r="A13" s="2"/>
      <c r="B13" s="16"/>
      <c r="C13" s="2"/>
      <c r="D13" s="2" t="s">
        <v>22</v>
      </c>
      <c r="E13" s="2"/>
      <c r="F13" s="30">
        <v>0.21</v>
      </c>
      <c r="G13" s="2"/>
      <c r="H13" s="23" t="s">
        <v>14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13"/>
      <c r="Y13" s="31"/>
      <c r="Z13" s="13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</row>
    <row r="14" spans="1:37" ht="15.75" customHeight="1" x14ac:dyDescent="0.25">
      <c r="A14" s="2"/>
      <c r="B14" s="16"/>
      <c r="C14" s="2"/>
      <c r="D14" s="2" t="s">
        <v>23</v>
      </c>
      <c r="E14" s="2"/>
      <c r="F14" s="30">
        <v>0.10299999999999999</v>
      </c>
      <c r="G14" s="2"/>
      <c r="H14" s="23" t="s">
        <v>14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13"/>
      <c r="Y14" s="31"/>
      <c r="Z14" s="13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</row>
    <row r="15" spans="1:37" ht="15.75" customHeight="1" x14ac:dyDescent="0.25">
      <c r="A15" s="2"/>
      <c r="B15" s="16"/>
      <c r="C15" s="2"/>
      <c r="D15" s="32" t="s">
        <v>24</v>
      </c>
      <c r="E15" s="32"/>
      <c r="F15" s="33">
        <f>SUM(F13:F14)</f>
        <v>0.313</v>
      </c>
      <c r="G15" s="2"/>
      <c r="H15" s="28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13"/>
      <c r="Y15" s="24" t="s">
        <v>25</v>
      </c>
      <c r="Z15" s="13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</row>
    <row r="16" spans="1:37" ht="15.75" customHeight="1" x14ac:dyDescent="0.25">
      <c r="A16" s="2"/>
      <c r="B16" s="16"/>
      <c r="C16" s="2"/>
      <c r="D16" s="29"/>
      <c r="E16" s="29"/>
      <c r="F16" s="30"/>
      <c r="G16" s="2"/>
      <c r="H16" s="28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13"/>
      <c r="Y16" s="13"/>
      <c r="Z16" s="13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</row>
    <row r="17" spans="1:37" ht="15.75" customHeight="1" x14ac:dyDescent="0.25">
      <c r="A17" s="2"/>
      <c r="B17" s="16"/>
      <c r="C17" s="2"/>
      <c r="D17" s="29" t="s">
        <v>26</v>
      </c>
      <c r="E17" s="29"/>
      <c r="F17" s="34" t="s">
        <v>27</v>
      </c>
      <c r="G17" s="29" t="s">
        <v>28</v>
      </c>
      <c r="H17" s="28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13"/>
      <c r="Y17" s="13"/>
      <c r="Z17" s="13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</row>
    <row r="18" spans="1:37" ht="15.75" customHeight="1" x14ac:dyDescent="0.25">
      <c r="A18" s="2"/>
      <c r="B18" s="16"/>
      <c r="C18" s="2"/>
      <c r="D18" s="2" t="s">
        <v>29</v>
      </c>
      <c r="E18" s="2"/>
      <c r="F18" s="30">
        <v>6.2E-2</v>
      </c>
      <c r="G18" s="35">
        <f t="shared" ref="G18:G21" si="0">F18/4</f>
        <v>1.55E-2</v>
      </c>
      <c r="H18" s="23" t="s">
        <v>14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13"/>
      <c r="Y18" s="31"/>
      <c r="Z18" s="13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</row>
    <row r="19" spans="1:37" ht="15.75" customHeight="1" x14ac:dyDescent="0.25">
      <c r="A19" s="2"/>
      <c r="B19" s="16"/>
      <c r="C19" s="2"/>
      <c r="D19" s="2" t="s">
        <v>30</v>
      </c>
      <c r="E19" s="2"/>
      <c r="F19" s="30">
        <v>1.4E-2</v>
      </c>
      <c r="G19" s="35">
        <f t="shared" si="0"/>
        <v>3.5000000000000001E-3</v>
      </c>
      <c r="H19" s="23" t="s">
        <v>14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13"/>
      <c r="Y19" s="31"/>
      <c r="Z19" s="13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</row>
    <row r="20" spans="1:37" ht="15.75" customHeight="1" x14ac:dyDescent="0.25">
      <c r="A20" s="2"/>
      <c r="B20" s="16"/>
      <c r="C20" s="2"/>
      <c r="D20" s="2" t="s">
        <v>31</v>
      </c>
      <c r="E20" s="2"/>
      <c r="F20" s="30">
        <v>0.03</v>
      </c>
      <c r="G20" s="35">
        <f t="shared" si="0"/>
        <v>7.4999999999999997E-3</v>
      </c>
      <c r="H20" s="23" t="s">
        <v>14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13"/>
      <c r="Y20" s="31"/>
      <c r="Z20" s="13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</row>
    <row r="21" spans="1:37" ht="15.75" customHeight="1" x14ac:dyDescent="0.25">
      <c r="A21" s="2"/>
      <c r="B21" s="16"/>
      <c r="C21" s="2"/>
      <c r="D21" s="2" t="s">
        <v>32</v>
      </c>
      <c r="E21" s="2"/>
      <c r="F21" s="30">
        <v>0.03</v>
      </c>
      <c r="G21" s="35">
        <f t="shared" si="0"/>
        <v>7.4999999999999997E-3</v>
      </c>
      <c r="H21" s="23" t="s">
        <v>14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13"/>
      <c r="Y21" s="31"/>
      <c r="Z21" s="13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</row>
    <row r="22" spans="1:37" ht="15.75" customHeight="1" x14ac:dyDescent="0.25">
      <c r="A22" s="2"/>
      <c r="B22" s="16"/>
      <c r="C22" s="2"/>
      <c r="D22" s="32" t="s">
        <v>24</v>
      </c>
      <c r="E22" s="32"/>
      <c r="F22" s="33">
        <f t="shared" ref="F22:G22" si="1">SUM(F18:F21)</f>
        <v>0.13600000000000001</v>
      </c>
      <c r="G22" s="33">
        <f t="shared" si="1"/>
        <v>3.4000000000000002E-2</v>
      </c>
      <c r="H22" s="3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13"/>
      <c r="Y22" s="24" t="s">
        <v>33</v>
      </c>
      <c r="Z22" s="13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</row>
    <row r="23" spans="1:37" ht="15.75" customHeight="1" x14ac:dyDescent="0.25">
      <c r="A23" s="2"/>
      <c r="B23" s="16"/>
      <c r="C23" s="2"/>
      <c r="D23" s="32"/>
      <c r="E23" s="32"/>
      <c r="F23" s="29"/>
      <c r="G23" s="2"/>
      <c r="H23" s="3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13"/>
      <c r="Y23" s="13"/>
      <c r="Z23" s="13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</row>
    <row r="24" spans="1:37" ht="15.75" customHeight="1" x14ac:dyDescent="0.25">
      <c r="A24" s="2"/>
      <c r="B24" s="16"/>
      <c r="C24" s="2"/>
      <c r="D24" s="29" t="s">
        <v>34</v>
      </c>
      <c r="E24" s="29"/>
      <c r="F24" s="37"/>
      <c r="G24" s="2"/>
      <c r="H24" s="37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13"/>
      <c r="Y24" s="13"/>
      <c r="Z24" s="13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</row>
    <row r="25" spans="1:37" ht="15.75" customHeight="1" x14ac:dyDescent="0.25">
      <c r="A25" s="2"/>
      <c r="B25" s="16"/>
      <c r="C25" s="2"/>
      <c r="D25" s="2" t="s">
        <v>35</v>
      </c>
      <c r="E25" s="2"/>
      <c r="F25" s="38">
        <v>7.2499999999999995E-2</v>
      </c>
      <c r="G25" s="2"/>
      <c r="H25" s="23" t="s">
        <v>14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13"/>
      <c r="Y25" s="24" t="s">
        <v>36</v>
      </c>
      <c r="Z25" s="13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</row>
    <row r="26" spans="1:37" ht="15.75" customHeight="1" x14ac:dyDescent="0.25">
      <c r="A26" s="2"/>
      <c r="B26" s="39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13"/>
      <c r="Y26" s="13"/>
      <c r="Z26" s="13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</row>
    <row r="27" spans="1:37" ht="15.75" customHeight="1" x14ac:dyDescent="0.25">
      <c r="A27" s="2"/>
      <c r="B27" s="39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13"/>
      <c r="Y27" s="13"/>
      <c r="Z27" s="13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</row>
    <row r="28" spans="1:37" ht="15.75" customHeight="1" x14ac:dyDescent="0.25">
      <c r="A28" s="2"/>
      <c r="B28" s="16"/>
      <c r="C28" s="2"/>
      <c r="D28" s="17" t="s">
        <v>37</v>
      </c>
      <c r="E28" s="29"/>
      <c r="F28" s="2"/>
      <c r="G28" s="2"/>
      <c r="H28" s="29"/>
      <c r="I28" s="2"/>
      <c r="J28" s="29"/>
      <c r="K28" s="2"/>
      <c r="L28" s="29"/>
      <c r="M28" s="2"/>
      <c r="N28" s="29"/>
      <c r="O28" s="29"/>
      <c r="P28" s="2"/>
      <c r="Q28" s="2"/>
      <c r="R28" s="2"/>
      <c r="S28" s="2"/>
      <c r="T28" s="2"/>
      <c r="U28" s="29"/>
      <c r="V28" s="19" t="s">
        <v>10</v>
      </c>
      <c r="W28" s="34"/>
      <c r="X28" s="13"/>
      <c r="Y28" s="187" t="s">
        <v>8</v>
      </c>
      <c r="Z28" s="18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</row>
    <row r="29" spans="1:37" ht="15.75" customHeight="1" x14ac:dyDescent="0.25">
      <c r="A29" s="2"/>
      <c r="B29" s="16"/>
      <c r="C29" s="2"/>
      <c r="D29" s="2"/>
      <c r="E29" s="40"/>
      <c r="F29" s="41">
        <f>F9</f>
        <v>2024</v>
      </c>
      <c r="G29" s="41">
        <f>F9+1</f>
        <v>2025</v>
      </c>
      <c r="H29" s="41">
        <f t="shared" ref="H29:I29" si="2">G29+1</f>
        <v>2026</v>
      </c>
      <c r="I29" s="41">
        <f t="shared" si="2"/>
        <v>2027</v>
      </c>
      <c r="J29" s="41"/>
      <c r="K29" s="41">
        <f>I29+1</f>
        <v>2028</v>
      </c>
      <c r="L29" s="41"/>
      <c r="M29" s="41">
        <f>K29+1</f>
        <v>2029</v>
      </c>
      <c r="N29" s="41"/>
      <c r="O29" s="41">
        <f>M29+1</f>
        <v>2030</v>
      </c>
      <c r="P29" s="41">
        <f>O29+1</f>
        <v>2031</v>
      </c>
      <c r="Q29" s="41"/>
      <c r="R29" s="41">
        <f>P29+1</f>
        <v>2032</v>
      </c>
      <c r="S29" s="41">
        <f>R29+1</f>
        <v>2033</v>
      </c>
      <c r="T29" s="2"/>
      <c r="U29" s="2"/>
      <c r="V29" s="2"/>
      <c r="W29" s="2"/>
      <c r="X29" s="13"/>
      <c r="Y29" s="24" t="s">
        <v>38</v>
      </c>
      <c r="Z29" s="13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</row>
    <row r="30" spans="1:37" ht="15.75" customHeight="1" x14ac:dyDescent="0.25">
      <c r="A30" s="2"/>
      <c r="B30" s="16"/>
      <c r="C30" s="2"/>
      <c r="D30" s="2" t="s">
        <v>39</v>
      </c>
      <c r="E30" s="30">
        <v>0.02</v>
      </c>
      <c r="F30" s="42">
        <f>E30-E30</f>
        <v>0</v>
      </c>
      <c r="G30" s="42">
        <f t="shared" ref="G30:G32" si="3">E30</f>
        <v>0.02</v>
      </c>
      <c r="H30" s="42">
        <f t="shared" ref="H30:I30" si="4">G30</f>
        <v>0.02</v>
      </c>
      <c r="I30" s="42">
        <f t="shared" si="4"/>
        <v>0.02</v>
      </c>
      <c r="J30" s="42"/>
      <c r="K30" s="42">
        <f t="shared" ref="K30:K32" si="5">I30</f>
        <v>0.02</v>
      </c>
      <c r="L30" s="42"/>
      <c r="M30" s="42">
        <f t="shared" ref="M30:M32" si="6">K30</f>
        <v>0.02</v>
      </c>
      <c r="N30" s="42"/>
      <c r="O30" s="42">
        <f t="shared" ref="O30:O32" si="7">M30</f>
        <v>0.02</v>
      </c>
      <c r="P30" s="42">
        <f t="shared" ref="P30:P32" si="8">O30</f>
        <v>0.02</v>
      </c>
      <c r="Q30" s="42"/>
      <c r="R30" s="42">
        <f t="shared" ref="R30:R32" si="9">P30</f>
        <v>0.02</v>
      </c>
      <c r="S30" s="42">
        <f t="shared" ref="S30:S32" si="10">R30</f>
        <v>0.02</v>
      </c>
      <c r="T30" s="2"/>
      <c r="U30" s="2"/>
      <c r="V30" s="23" t="s">
        <v>14</v>
      </c>
      <c r="W30" s="28"/>
      <c r="X30" s="13"/>
      <c r="Y30" s="24" t="s">
        <v>40</v>
      </c>
      <c r="Z30" s="13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</row>
    <row r="31" spans="1:37" ht="15.75" customHeight="1" x14ac:dyDescent="0.25">
      <c r="A31" s="2"/>
      <c r="B31" s="16"/>
      <c r="C31" s="2"/>
      <c r="D31" s="2" t="s">
        <v>41</v>
      </c>
      <c r="E31" s="30">
        <v>0.03</v>
      </c>
      <c r="F31" s="42">
        <f>E31</f>
        <v>0.03</v>
      </c>
      <c r="G31" s="42">
        <f t="shared" si="3"/>
        <v>0.03</v>
      </c>
      <c r="H31" s="42">
        <f t="shared" ref="H31:I31" si="11">G31</f>
        <v>0.03</v>
      </c>
      <c r="I31" s="42">
        <f t="shared" si="11"/>
        <v>0.03</v>
      </c>
      <c r="J31" s="42"/>
      <c r="K31" s="42">
        <f t="shared" si="5"/>
        <v>0.03</v>
      </c>
      <c r="L31" s="42"/>
      <c r="M31" s="42">
        <f t="shared" si="6"/>
        <v>0.03</v>
      </c>
      <c r="N31" s="42"/>
      <c r="O31" s="42">
        <f t="shared" si="7"/>
        <v>0.03</v>
      </c>
      <c r="P31" s="42">
        <f t="shared" si="8"/>
        <v>0.03</v>
      </c>
      <c r="Q31" s="42"/>
      <c r="R31" s="42">
        <f t="shared" si="9"/>
        <v>0.03</v>
      </c>
      <c r="S31" s="42">
        <f t="shared" si="10"/>
        <v>0.03</v>
      </c>
      <c r="T31" s="2"/>
      <c r="U31" s="2"/>
      <c r="V31" s="23" t="s">
        <v>14</v>
      </c>
      <c r="W31" s="28"/>
      <c r="X31" s="13"/>
      <c r="Y31" s="24" t="s">
        <v>42</v>
      </c>
      <c r="Z31" s="13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</row>
    <row r="32" spans="1:37" ht="15.75" customHeight="1" x14ac:dyDescent="0.25">
      <c r="A32" s="2"/>
      <c r="B32" s="16"/>
      <c r="C32" s="2"/>
      <c r="D32" s="2" t="s">
        <v>43</v>
      </c>
      <c r="E32" s="30">
        <v>0.03</v>
      </c>
      <c r="F32" s="42">
        <f>E32-E32</f>
        <v>0</v>
      </c>
      <c r="G32" s="42">
        <f t="shared" si="3"/>
        <v>0.03</v>
      </c>
      <c r="H32" s="42">
        <f t="shared" ref="H32:I32" si="12">G32</f>
        <v>0.03</v>
      </c>
      <c r="I32" s="42">
        <f t="shared" si="12"/>
        <v>0.03</v>
      </c>
      <c r="J32" s="42"/>
      <c r="K32" s="42">
        <f t="shared" si="5"/>
        <v>0.03</v>
      </c>
      <c r="L32" s="42"/>
      <c r="M32" s="42">
        <f t="shared" si="6"/>
        <v>0.03</v>
      </c>
      <c r="N32" s="42"/>
      <c r="O32" s="42">
        <f t="shared" si="7"/>
        <v>0.03</v>
      </c>
      <c r="P32" s="42">
        <f t="shared" si="8"/>
        <v>0.03</v>
      </c>
      <c r="Q32" s="42"/>
      <c r="R32" s="42">
        <f t="shared" si="9"/>
        <v>0.03</v>
      </c>
      <c r="S32" s="42">
        <f t="shared" si="10"/>
        <v>0.03</v>
      </c>
      <c r="T32" s="2"/>
      <c r="U32" s="28"/>
      <c r="V32" s="23" t="s">
        <v>14</v>
      </c>
      <c r="W32" s="2"/>
      <c r="X32" s="13"/>
      <c r="Y32" s="24" t="s">
        <v>44</v>
      </c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</row>
    <row r="33" spans="1:37" ht="15.75" customHeight="1" x14ac:dyDescent="0.25">
      <c r="A33" s="2"/>
      <c r="B33" s="39"/>
      <c r="C33" s="2"/>
      <c r="D33" s="43"/>
      <c r="E33" s="43"/>
      <c r="F33" s="2"/>
      <c r="G33" s="44"/>
      <c r="H33" s="28"/>
      <c r="I33" s="2"/>
      <c r="J33" s="28"/>
      <c r="K33" s="2"/>
      <c r="L33" s="28"/>
      <c r="M33" s="2"/>
      <c r="N33" s="28"/>
      <c r="O33" s="28"/>
      <c r="P33" s="2"/>
      <c r="Q33" s="2"/>
      <c r="R33" s="2"/>
      <c r="S33" s="2"/>
      <c r="T33" s="2"/>
      <c r="U33" s="28"/>
      <c r="V33" s="2"/>
      <c r="W33" s="2"/>
      <c r="X33" s="13"/>
      <c r="Y33" s="13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</row>
    <row r="34" spans="1:37" ht="15.75" customHeight="1" x14ac:dyDescent="0.25">
      <c r="A34" s="2"/>
      <c r="B34" s="39"/>
      <c r="C34" s="2"/>
      <c r="D34" s="43"/>
      <c r="E34" s="43"/>
      <c r="F34" s="2"/>
      <c r="G34" s="44"/>
      <c r="H34" s="28"/>
      <c r="I34" s="2"/>
      <c r="J34" s="28"/>
      <c r="K34" s="2"/>
      <c r="L34" s="28"/>
      <c r="M34" s="2"/>
      <c r="N34" s="28"/>
      <c r="O34" s="28"/>
      <c r="P34" s="2"/>
      <c r="Q34" s="2"/>
      <c r="R34" s="2"/>
      <c r="S34" s="2"/>
      <c r="T34" s="2"/>
      <c r="U34" s="28"/>
      <c r="V34" s="2"/>
      <c r="W34" s="2"/>
      <c r="X34" s="13"/>
      <c r="Y34" s="13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37" ht="15.75" customHeight="1" x14ac:dyDescent="0.25">
      <c r="A35" s="2"/>
      <c r="B35" s="39"/>
      <c r="C35" s="2"/>
      <c r="D35" s="43"/>
      <c r="E35" s="43"/>
      <c r="F35" s="29"/>
      <c r="G35" s="45"/>
      <c r="H35" s="12"/>
      <c r="I35" s="2"/>
      <c r="J35" s="12"/>
      <c r="K35" s="2"/>
      <c r="L35" s="12"/>
      <c r="M35" s="2"/>
      <c r="N35" s="12"/>
      <c r="O35" s="12"/>
      <c r="P35" s="2"/>
      <c r="Q35" s="2"/>
      <c r="R35" s="2"/>
      <c r="S35" s="2"/>
      <c r="T35" s="2"/>
      <c r="U35" s="12"/>
      <c r="V35" s="2"/>
      <c r="W35" s="2"/>
      <c r="X35" s="13"/>
      <c r="Y35" s="13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37" ht="15.75" customHeight="1" x14ac:dyDescent="0.25">
      <c r="A36" s="2"/>
      <c r="B36" s="39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13"/>
      <c r="Y36" s="13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</row>
    <row r="37" spans="1:37" ht="15.75" customHeight="1" x14ac:dyDescent="0.25">
      <c r="A37" s="2"/>
      <c r="B37" s="39"/>
      <c r="C37" s="2"/>
      <c r="D37" s="43"/>
      <c r="E37" s="43"/>
      <c r="F37" s="2"/>
      <c r="G37" s="45"/>
      <c r="H37" s="28"/>
      <c r="I37" s="46"/>
      <c r="J37" s="28"/>
      <c r="K37" s="46"/>
      <c r="L37" s="28"/>
      <c r="M37" s="46"/>
      <c r="N37" s="28"/>
      <c r="O37" s="28"/>
      <c r="P37" s="46"/>
      <c r="Q37" s="46"/>
      <c r="R37" s="46"/>
      <c r="S37" s="46"/>
      <c r="T37" s="2"/>
      <c r="U37" s="28"/>
      <c r="V37" s="2"/>
      <c r="W37" s="2"/>
      <c r="X37" s="13"/>
      <c r="Y37" s="13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</row>
    <row r="38" spans="1:37" ht="15.75" customHeight="1" x14ac:dyDescent="0.25">
      <c r="A38" s="2"/>
      <c r="B38" s="39"/>
      <c r="C38" s="2"/>
      <c r="D38" s="43"/>
      <c r="E38" s="43"/>
      <c r="F38" s="2"/>
      <c r="G38" s="45"/>
      <c r="H38" s="28"/>
      <c r="I38" s="46"/>
      <c r="J38" s="28"/>
      <c r="K38" s="46"/>
      <c r="L38" s="28"/>
      <c r="M38" s="46"/>
      <c r="N38" s="28"/>
      <c r="O38" s="28"/>
      <c r="P38" s="46"/>
      <c r="Q38" s="46"/>
      <c r="R38" s="46"/>
      <c r="S38" s="46"/>
      <c r="T38" s="2"/>
      <c r="U38" s="28"/>
      <c r="V38" s="2"/>
      <c r="W38" s="2"/>
      <c r="X38" s="13"/>
      <c r="Y38" s="13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</row>
    <row r="39" spans="1:37" ht="15.75" customHeight="1" x14ac:dyDescent="0.25">
      <c r="A39" s="2"/>
      <c r="B39" s="39"/>
      <c r="C39" s="2"/>
      <c r="D39" s="43"/>
      <c r="E39" s="43"/>
      <c r="F39" s="2"/>
      <c r="G39" s="45"/>
      <c r="H39" s="28"/>
      <c r="I39" s="2"/>
      <c r="J39" s="28"/>
      <c r="K39" s="2"/>
      <c r="L39" s="28"/>
      <c r="M39" s="2"/>
      <c r="N39" s="28"/>
      <c r="O39" s="28"/>
      <c r="P39" s="2"/>
      <c r="Q39" s="2"/>
      <c r="R39" s="2"/>
      <c r="S39" s="2"/>
      <c r="T39" s="2"/>
      <c r="U39" s="28"/>
      <c r="V39" s="2"/>
      <c r="W39" s="2"/>
      <c r="X39" s="13"/>
      <c r="Y39" s="13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</row>
    <row r="40" spans="1:37" ht="15.75" customHeight="1" x14ac:dyDescent="0.25">
      <c r="A40" s="2"/>
      <c r="B40" s="39"/>
      <c r="C40" s="2"/>
      <c r="D40" s="43"/>
      <c r="E40" s="43"/>
      <c r="F40" s="2"/>
      <c r="G40" s="45"/>
      <c r="H40" s="28"/>
      <c r="I40" s="2"/>
      <c r="J40" s="28"/>
      <c r="K40" s="2"/>
      <c r="L40" s="28"/>
      <c r="M40" s="2"/>
      <c r="N40" s="28"/>
      <c r="O40" s="28"/>
      <c r="P40" s="2"/>
      <c r="Q40" s="2"/>
      <c r="R40" s="2"/>
      <c r="S40" s="2"/>
      <c r="T40" s="2"/>
      <c r="U40" s="28"/>
      <c r="V40" s="2"/>
      <c r="W40" s="2"/>
      <c r="X40" s="13"/>
      <c r="Y40" s="13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</row>
    <row r="41" spans="1:37" ht="15.75" customHeight="1" x14ac:dyDescent="0.25">
      <c r="A41" s="2"/>
      <c r="B41" s="39"/>
      <c r="C41" s="2"/>
      <c r="D41" s="2"/>
      <c r="E41" s="2"/>
      <c r="F41" s="2"/>
      <c r="G41" s="45"/>
      <c r="H41" s="28"/>
      <c r="I41" s="2"/>
      <c r="J41" s="28"/>
      <c r="K41" s="2"/>
      <c r="L41" s="28"/>
      <c r="M41" s="2"/>
      <c r="N41" s="28"/>
      <c r="O41" s="28"/>
      <c r="P41" s="2"/>
      <c r="Q41" s="2"/>
      <c r="R41" s="2"/>
      <c r="S41" s="2"/>
      <c r="T41" s="2"/>
      <c r="U41" s="28"/>
      <c r="V41" s="2"/>
      <c r="W41" s="2"/>
      <c r="X41" s="13"/>
      <c r="Y41" s="13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</row>
    <row r="42" spans="1:37" ht="15.75" customHeight="1" x14ac:dyDescent="0.25">
      <c r="A42" s="2"/>
      <c r="B42" s="39"/>
      <c r="C42" s="2"/>
      <c r="D42" s="43"/>
      <c r="E42" s="43"/>
      <c r="F42" s="2"/>
      <c r="G42" s="45"/>
      <c r="H42" s="28"/>
      <c r="I42" s="2"/>
      <c r="J42" s="28"/>
      <c r="K42" s="2"/>
      <c r="L42" s="28"/>
      <c r="M42" s="2"/>
      <c r="N42" s="28"/>
      <c r="O42" s="28"/>
      <c r="P42" s="2"/>
      <c r="Q42" s="2"/>
      <c r="R42" s="2"/>
      <c r="S42" s="2"/>
      <c r="T42" s="2"/>
      <c r="U42" s="28"/>
      <c r="V42" s="2"/>
      <c r="W42" s="2"/>
      <c r="X42" s="13"/>
      <c r="Y42" s="13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</row>
    <row r="43" spans="1:37" ht="15.75" customHeight="1" x14ac:dyDescent="0.25">
      <c r="A43" s="2"/>
      <c r="B43" s="39"/>
      <c r="C43" s="2"/>
      <c r="D43" s="43"/>
      <c r="E43" s="43"/>
      <c r="F43" s="2"/>
      <c r="G43" s="45"/>
      <c r="H43" s="28"/>
      <c r="I43" s="47"/>
      <c r="J43" s="28"/>
      <c r="K43" s="47"/>
      <c r="L43" s="28"/>
      <c r="M43" s="47"/>
      <c r="N43" s="28"/>
      <c r="O43" s="28"/>
      <c r="P43" s="47"/>
      <c r="Q43" s="47"/>
      <c r="R43" s="47"/>
      <c r="S43" s="47"/>
      <c r="T43" s="2"/>
      <c r="U43" s="28"/>
      <c r="V43" s="2"/>
      <c r="W43" s="2"/>
      <c r="X43" s="13"/>
      <c r="Y43" s="13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</row>
    <row r="44" spans="1:37" ht="15.75" customHeight="1" x14ac:dyDescent="0.25">
      <c r="A44" s="2"/>
      <c r="B44" s="39"/>
      <c r="C44" s="2"/>
      <c r="D44" s="43"/>
      <c r="E44" s="43"/>
      <c r="F44" s="2"/>
      <c r="G44" s="45"/>
      <c r="H44" s="28"/>
      <c r="I44" s="2"/>
      <c r="J44" s="28"/>
      <c r="K44" s="2"/>
      <c r="L44" s="28"/>
      <c r="M44" s="2"/>
      <c r="N44" s="28"/>
      <c r="O44" s="28"/>
      <c r="P44" s="2"/>
      <c r="Q44" s="2"/>
      <c r="R44" s="2"/>
      <c r="S44" s="2"/>
      <c r="T44" s="2"/>
      <c r="U44" s="28"/>
      <c r="V44" s="2"/>
      <c r="W44" s="2"/>
      <c r="X44" s="13"/>
      <c r="Y44" s="13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37" ht="15.75" customHeight="1" x14ac:dyDescent="0.25">
      <c r="A45" s="2"/>
      <c r="B45" s="39"/>
      <c r="C45" s="2"/>
      <c r="D45" s="43"/>
      <c r="E45" s="43"/>
      <c r="F45" s="2"/>
      <c r="G45" s="45"/>
      <c r="H45" s="28"/>
      <c r="I45" s="2"/>
      <c r="J45" s="28"/>
      <c r="K45" s="2"/>
      <c r="L45" s="28"/>
      <c r="M45" s="2"/>
      <c r="N45" s="28"/>
      <c r="O45" s="28"/>
      <c r="P45" s="2"/>
      <c r="Q45" s="2"/>
      <c r="R45" s="2"/>
      <c r="S45" s="2"/>
      <c r="T45" s="2"/>
      <c r="U45" s="28"/>
      <c r="V45" s="2"/>
      <c r="W45" s="2"/>
      <c r="X45" s="13"/>
      <c r="Y45" s="13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</row>
    <row r="46" spans="1:37" ht="15.75" customHeight="1" x14ac:dyDescent="0.25">
      <c r="A46" s="2"/>
      <c r="B46" s="39"/>
      <c r="C46" s="2"/>
      <c r="D46" s="43"/>
      <c r="E46" s="43"/>
      <c r="F46" s="29"/>
      <c r="G46" s="48"/>
      <c r="H46" s="12"/>
      <c r="I46" s="2"/>
      <c r="J46" s="12"/>
      <c r="K46" s="2"/>
      <c r="L46" s="12"/>
      <c r="M46" s="2"/>
      <c r="N46" s="12"/>
      <c r="O46" s="12"/>
      <c r="P46" s="2"/>
      <c r="Q46" s="2"/>
      <c r="R46" s="2"/>
      <c r="S46" s="2"/>
      <c r="T46" s="2"/>
      <c r="U46" s="12"/>
      <c r="V46" s="2"/>
      <c r="W46" s="2"/>
      <c r="X46" s="13"/>
      <c r="Y46" s="13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</row>
    <row r="47" spans="1:37" ht="15.75" customHeight="1" x14ac:dyDescent="0.25">
      <c r="A47" s="2"/>
      <c r="B47" s="39"/>
      <c r="C47" s="2"/>
      <c r="D47" s="43"/>
      <c r="E47" s="43"/>
      <c r="F47" s="2"/>
      <c r="G47" s="45"/>
      <c r="H47" s="28"/>
      <c r="I47" s="2"/>
      <c r="J47" s="28"/>
      <c r="K47" s="2"/>
      <c r="L47" s="28"/>
      <c r="M47" s="2"/>
      <c r="N47" s="28"/>
      <c r="O47" s="28"/>
      <c r="P47" s="2"/>
      <c r="Q47" s="2"/>
      <c r="R47" s="2"/>
      <c r="S47" s="2"/>
      <c r="T47" s="2"/>
      <c r="U47" s="28"/>
      <c r="V47" s="2"/>
      <c r="W47" s="2"/>
      <c r="X47" s="13"/>
      <c r="Y47" s="13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</row>
    <row r="48" spans="1:37" ht="15.75" customHeight="1" x14ac:dyDescent="0.25">
      <c r="A48" s="2"/>
      <c r="B48" s="39"/>
      <c r="C48" s="2"/>
      <c r="D48" s="43"/>
      <c r="E48" s="43"/>
      <c r="F48" s="2"/>
      <c r="G48" s="45"/>
      <c r="H48" s="28"/>
      <c r="I48" s="2"/>
      <c r="J48" s="28"/>
      <c r="K48" s="2"/>
      <c r="L48" s="28"/>
      <c r="M48" s="2"/>
      <c r="N48" s="28"/>
      <c r="O48" s="28"/>
      <c r="P48" s="2"/>
      <c r="Q48" s="2"/>
      <c r="R48" s="2"/>
      <c r="S48" s="2"/>
      <c r="T48" s="2"/>
      <c r="U48" s="28"/>
      <c r="V48" s="2"/>
      <c r="W48" s="2"/>
      <c r="X48" s="13"/>
      <c r="Y48" s="13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</row>
    <row r="49" spans="1:37" ht="15.75" customHeight="1" x14ac:dyDescent="0.25">
      <c r="A49" s="2"/>
      <c r="B49" s="39"/>
      <c r="C49" s="2"/>
      <c r="D49" s="43"/>
      <c r="E49" s="43"/>
      <c r="F49" s="29"/>
      <c r="G49" s="45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13"/>
      <c r="Y49" s="13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</row>
    <row r="50" spans="1:37" ht="15.75" customHeight="1" x14ac:dyDescent="0.25">
      <c r="A50" s="2"/>
      <c r="B50" s="39"/>
      <c r="C50" s="2"/>
      <c r="D50" s="43"/>
      <c r="E50" s="43"/>
      <c r="F50" s="2"/>
      <c r="G50" s="45"/>
      <c r="H50" s="28"/>
      <c r="I50" s="2"/>
      <c r="J50" s="28"/>
      <c r="K50" s="2"/>
      <c r="L50" s="28"/>
      <c r="M50" s="2"/>
      <c r="N50" s="28"/>
      <c r="O50" s="28"/>
      <c r="P50" s="2"/>
      <c r="Q50" s="2"/>
      <c r="R50" s="2"/>
      <c r="S50" s="2"/>
      <c r="T50" s="2"/>
      <c r="U50" s="28"/>
      <c r="V50" s="2"/>
      <c r="W50" s="2"/>
      <c r="X50" s="13"/>
      <c r="Y50" s="13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</row>
    <row r="51" spans="1:37" ht="15.75" customHeight="1" x14ac:dyDescent="0.25">
      <c r="A51" s="2"/>
      <c r="B51" s="39"/>
      <c r="C51" s="2"/>
      <c r="D51" s="43"/>
      <c r="E51" s="43"/>
      <c r="F51" s="2"/>
      <c r="G51" s="45"/>
      <c r="H51" s="28"/>
      <c r="I51" s="2"/>
      <c r="J51" s="28"/>
      <c r="K51" s="2"/>
      <c r="L51" s="28"/>
      <c r="M51" s="2"/>
      <c r="N51" s="28"/>
      <c r="O51" s="28"/>
      <c r="P51" s="2"/>
      <c r="Q51" s="2"/>
      <c r="R51" s="2"/>
      <c r="S51" s="2"/>
      <c r="T51" s="2"/>
      <c r="U51" s="28"/>
      <c r="V51" s="2"/>
      <c r="W51" s="2"/>
      <c r="X51" s="13"/>
      <c r="Y51" s="13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</row>
    <row r="52" spans="1:37" ht="15.75" customHeight="1" x14ac:dyDescent="0.25">
      <c r="A52" s="2"/>
      <c r="B52" s="39"/>
      <c r="C52" s="2"/>
      <c r="D52" s="43"/>
      <c r="E52" s="43"/>
      <c r="F52" s="2"/>
      <c r="G52" s="45"/>
      <c r="H52" s="28"/>
      <c r="I52" s="2"/>
      <c r="J52" s="28"/>
      <c r="K52" s="2"/>
      <c r="L52" s="28"/>
      <c r="M52" s="2"/>
      <c r="N52" s="28"/>
      <c r="O52" s="28"/>
      <c r="P52" s="2"/>
      <c r="Q52" s="2"/>
      <c r="R52" s="2"/>
      <c r="S52" s="2"/>
      <c r="T52" s="2"/>
      <c r="U52" s="28"/>
      <c r="V52" s="2"/>
      <c r="W52" s="2"/>
      <c r="X52" s="13"/>
      <c r="Y52" s="13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</row>
    <row r="53" spans="1:37" ht="15.75" customHeight="1" x14ac:dyDescent="0.25">
      <c r="A53" s="2"/>
      <c r="B53" s="39"/>
      <c r="C53" s="2"/>
      <c r="D53" s="43"/>
      <c r="E53" s="43"/>
      <c r="F53" s="2"/>
      <c r="G53" s="45"/>
      <c r="H53" s="28"/>
      <c r="I53" s="2"/>
      <c r="J53" s="28"/>
      <c r="K53" s="2"/>
      <c r="L53" s="28"/>
      <c r="M53" s="2"/>
      <c r="N53" s="28"/>
      <c r="O53" s="28"/>
      <c r="P53" s="2"/>
      <c r="Q53" s="2"/>
      <c r="R53" s="2"/>
      <c r="S53" s="2"/>
      <c r="T53" s="2"/>
      <c r="U53" s="28"/>
      <c r="V53" s="2"/>
      <c r="W53" s="2"/>
      <c r="X53" s="13"/>
      <c r="Y53" s="13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</row>
    <row r="54" spans="1:37" ht="15.75" customHeight="1" x14ac:dyDescent="0.25">
      <c r="A54" s="2"/>
      <c r="B54" s="39"/>
      <c r="C54" s="2"/>
      <c r="D54" s="43"/>
      <c r="E54" s="43"/>
      <c r="F54" s="2"/>
      <c r="G54" s="45"/>
      <c r="H54" s="28"/>
      <c r="I54" s="2"/>
      <c r="J54" s="28"/>
      <c r="K54" s="2"/>
      <c r="L54" s="28"/>
      <c r="M54" s="2"/>
      <c r="N54" s="28"/>
      <c r="O54" s="28"/>
      <c r="P54" s="2"/>
      <c r="Q54" s="2"/>
      <c r="R54" s="2"/>
      <c r="S54" s="2"/>
      <c r="T54" s="2"/>
      <c r="U54" s="28"/>
      <c r="V54" s="2"/>
      <c r="W54" s="2"/>
      <c r="X54" s="13"/>
      <c r="Y54" s="13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</row>
    <row r="55" spans="1:37" ht="15.75" customHeight="1" x14ac:dyDescent="0.25">
      <c r="A55" s="2"/>
      <c r="B55" s="39"/>
      <c r="C55" s="2"/>
      <c r="D55" s="43"/>
      <c r="E55" s="43"/>
      <c r="F55" s="29"/>
      <c r="G55" s="49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13"/>
      <c r="Y55" s="13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</row>
    <row r="56" spans="1:37" ht="15.75" customHeight="1" x14ac:dyDescent="0.25">
      <c r="A56" s="2"/>
      <c r="B56" s="39"/>
      <c r="C56" s="2"/>
      <c r="D56" s="43"/>
      <c r="E56" s="43"/>
      <c r="F56" s="29"/>
      <c r="G56" s="50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13"/>
      <c r="Y56" s="13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</row>
    <row r="57" spans="1:37" ht="15.75" customHeight="1" x14ac:dyDescent="0.25">
      <c r="A57" s="2"/>
      <c r="B57" s="39"/>
      <c r="C57" s="2"/>
      <c r="D57" s="29"/>
      <c r="E57" s="29"/>
      <c r="F57" s="29"/>
      <c r="G57" s="50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13"/>
      <c r="Y57" s="13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</row>
    <row r="58" spans="1:37" ht="15.75" customHeight="1" x14ac:dyDescent="0.25">
      <c r="A58" s="2"/>
      <c r="B58" s="39"/>
      <c r="C58" s="2"/>
      <c r="D58" s="43"/>
      <c r="E58" s="43"/>
      <c r="F58" s="29"/>
      <c r="G58" s="50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13"/>
      <c r="Y58" s="13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</row>
    <row r="59" spans="1:37" ht="15.75" customHeight="1" x14ac:dyDescent="0.25">
      <c r="A59" s="2"/>
      <c r="B59" s="39"/>
      <c r="C59" s="2"/>
      <c r="D59" s="43"/>
      <c r="E59" s="43"/>
      <c r="F59" s="2"/>
      <c r="G59" s="45"/>
      <c r="H59" s="28"/>
      <c r="I59" s="2"/>
      <c r="J59" s="28"/>
      <c r="K59" s="2"/>
      <c r="L59" s="28"/>
      <c r="M59" s="2"/>
      <c r="N59" s="28"/>
      <c r="O59" s="28"/>
      <c r="P59" s="2"/>
      <c r="Q59" s="2"/>
      <c r="R59" s="2"/>
      <c r="S59" s="2"/>
      <c r="T59" s="2"/>
      <c r="U59" s="28"/>
      <c r="V59" s="2"/>
      <c r="W59" s="2"/>
      <c r="X59" s="13"/>
      <c r="Y59" s="13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</row>
    <row r="60" spans="1:37" ht="15.75" customHeight="1" x14ac:dyDescent="0.25">
      <c r="A60" s="2"/>
      <c r="B60" s="39"/>
      <c r="C60" s="2"/>
      <c r="D60" s="43"/>
      <c r="E60" s="43"/>
      <c r="F60" s="2"/>
      <c r="G60" s="45"/>
      <c r="H60" s="28"/>
      <c r="I60" s="2"/>
      <c r="J60" s="28"/>
      <c r="K60" s="2"/>
      <c r="L60" s="28"/>
      <c r="M60" s="2"/>
      <c r="N60" s="28"/>
      <c r="O60" s="28"/>
      <c r="P60" s="2"/>
      <c r="Q60" s="2"/>
      <c r="R60" s="2"/>
      <c r="S60" s="2"/>
      <c r="T60" s="2"/>
      <c r="U60" s="28"/>
      <c r="V60" s="2"/>
      <c r="W60" s="2"/>
      <c r="X60" s="13"/>
      <c r="Y60" s="13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</row>
    <row r="61" spans="1:37" ht="15.75" customHeight="1" x14ac:dyDescent="0.25">
      <c r="A61" s="2"/>
      <c r="B61" s="39"/>
      <c r="C61" s="2"/>
      <c r="D61" s="43"/>
      <c r="E61" s="43"/>
      <c r="F61" s="29"/>
      <c r="G61" s="12"/>
      <c r="H61" s="28"/>
      <c r="I61" s="2"/>
      <c r="J61" s="28"/>
      <c r="K61" s="2"/>
      <c r="L61" s="28"/>
      <c r="M61" s="2"/>
      <c r="N61" s="28"/>
      <c r="O61" s="28"/>
      <c r="P61" s="2"/>
      <c r="Q61" s="2"/>
      <c r="R61" s="2"/>
      <c r="S61" s="2"/>
      <c r="T61" s="2"/>
      <c r="U61" s="28"/>
      <c r="V61" s="2"/>
      <c r="W61" s="2"/>
      <c r="X61" s="13"/>
      <c r="Y61" s="13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</row>
    <row r="62" spans="1:37" ht="15.75" customHeight="1" x14ac:dyDescent="0.25">
      <c r="A62" s="2"/>
      <c r="B62" s="39"/>
      <c r="C62" s="2"/>
      <c r="D62" s="43"/>
      <c r="E62" s="43"/>
      <c r="F62" s="2"/>
      <c r="G62" s="45"/>
      <c r="H62" s="28"/>
      <c r="I62" s="2"/>
      <c r="J62" s="28"/>
      <c r="K62" s="2"/>
      <c r="L62" s="28"/>
      <c r="M62" s="2"/>
      <c r="N62" s="28"/>
      <c r="O62" s="28"/>
      <c r="P62" s="2"/>
      <c r="Q62" s="2"/>
      <c r="R62" s="2"/>
      <c r="S62" s="2"/>
      <c r="T62" s="2"/>
      <c r="U62" s="28"/>
      <c r="V62" s="2"/>
      <c r="W62" s="2"/>
      <c r="X62" s="13"/>
      <c r="Y62" s="13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</row>
    <row r="63" spans="1:37" ht="15.75" customHeight="1" x14ac:dyDescent="0.25">
      <c r="A63" s="2"/>
      <c r="B63" s="39"/>
      <c r="C63" s="2"/>
      <c r="D63" s="43"/>
      <c r="E63" s="43"/>
      <c r="F63" s="2"/>
      <c r="G63" s="45"/>
      <c r="H63" s="28"/>
      <c r="I63" s="2"/>
      <c r="J63" s="28"/>
      <c r="K63" s="2"/>
      <c r="L63" s="28"/>
      <c r="M63" s="2"/>
      <c r="N63" s="28"/>
      <c r="O63" s="28"/>
      <c r="P63" s="2"/>
      <c r="Q63" s="2"/>
      <c r="R63" s="2"/>
      <c r="S63" s="2"/>
      <c r="T63" s="2"/>
      <c r="U63" s="28"/>
      <c r="V63" s="2"/>
      <c r="W63" s="2"/>
      <c r="X63" s="13"/>
      <c r="Y63" s="13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</row>
    <row r="64" spans="1:37" ht="15.75" customHeight="1" x14ac:dyDescent="0.25">
      <c r="A64" s="2"/>
      <c r="B64" s="39"/>
      <c r="C64" s="2"/>
      <c r="D64" s="43"/>
      <c r="E64" s="43"/>
      <c r="F64" s="29"/>
      <c r="G64" s="51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13"/>
      <c r="Y64" s="13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</row>
    <row r="65" spans="1:37" ht="15.75" customHeight="1" x14ac:dyDescent="0.25">
      <c r="A65" s="2"/>
      <c r="B65" s="39"/>
      <c r="C65" s="2"/>
      <c r="D65" s="43"/>
      <c r="E65" s="43"/>
      <c r="F65" s="29"/>
      <c r="G65" s="5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13"/>
      <c r="Y65" s="13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</row>
    <row r="66" spans="1:37" ht="15.75" customHeight="1" x14ac:dyDescent="0.25">
      <c r="A66" s="2"/>
      <c r="B66" s="39"/>
      <c r="C66" s="2"/>
      <c r="D66" s="29"/>
      <c r="E66" s="29"/>
      <c r="F66" s="2"/>
      <c r="G66" s="1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13"/>
      <c r="Y66" s="13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</row>
    <row r="67" spans="1:37" ht="15.75" customHeight="1" x14ac:dyDescent="0.25">
      <c r="A67" s="2"/>
      <c r="B67" s="39"/>
      <c r="C67" s="2"/>
      <c r="D67" s="2"/>
      <c r="E67" s="2"/>
      <c r="F67" s="2"/>
      <c r="G67" s="1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13"/>
      <c r="Y67" s="13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</row>
    <row r="68" spans="1:37" ht="15.75" customHeight="1" x14ac:dyDescent="0.25">
      <c r="A68" s="2"/>
      <c r="B68" s="39"/>
      <c r="C68" s="2"/>
      <c r="D68" s="2"/>
      <c r="E68" s="2"/>
      <c r="F68" s="2"/>
      <c r="G68" s="1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13"/>
      <c r="Y68" s="13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</row>
    <row r="69" spans="1:37" ht="15.75" customHeight="1" x14ac:dyDescent="0.25">
      <c r="A69" s="2"/>
      <c r="B69" s="39"/>
      <c r="C69" s="2"/>
      <c r="D69" s="2"/>
      <c r="E69" s="2"/>
      <c r="F69" s="2"/>
      <c r="G69" s="1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13"/>
      <c r="Y69" s="13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</row>
    <row r="70" spans="1:37" ht="15.75" customHeight="1" x14ac:dyDescent="0.25">
      <c r="A70" s="2"/>
      <c r="B70" s="39"/>
      <c r="C70" s="2"/>
      <c r="D70" s="2"/>
      <c r="E70" s="2"/>
      <c r="F70" s="2"/>
      <c r="G70" s="1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13"/>
      <c r="Y70" s="13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</row>
    <row r="71" spans="1:37" ht="15.75" customHeight="1" x14ac:dyDescent="0.25">
      <c r="A71" s="2"/>
      <c r="B71" s="39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13"/>
      <c r="Y71" s="13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</row>
    <row r="72" spans="1:37" ht="15.75" customHeight="1" x14ac:dyDescent="0.25">
      <c r="A72" s="2"/>
      <c r="B72" s="39"/>
      <c r="C72" s="2"/>
      <c r="D72" s="2"/>
      <c r="E72" s="2"/>
      <c r="F72" s="2"/>
      <c r="G72" s="1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13"/>
      <c r="Y72" s="13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</row>
    <row r="73" spans="1:37" ht="15.75" customHeight="1" x14ac:dyDescent="0.25">
      <c r="A73" s="2"/>
      <c r="B73" s="39"/>
      <c r="C73" s="2"/>
      <c r="D73" s="29"/>
      <c r="E73" s="29"/>
      <c r="F73" s="2"/>
      <c r="G73" s="1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13"/>
      <c r="Y73" s="13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</row>
    <row r="74" spans="1:37" ht="15.75" customHeight="1" x14ac:dyDescent="0.25">
      <c r="A74" s="2"/>
      <c r="B74" s="39"/>
      <c r="C74" s="2"/>
      <c r="D74" s="2"/>
      <c r="E74" s="2"/>
      <c r="F74" s="29"/>
      <c r="G74" s="5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13"/>
      <c r="Y74" s="13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</row>
    <row r="75" spans="1:37" ht="15.75" customHeight="1" x14ac:dyDescent="0.25">
      <c r="A75" s="2"/>
      <c r="B75" s="39"/>
      <c r="C75" s="2"/>
      <c r="D75" s="2"/>
      <c r="E75" s="2"/>
      <c r="F75" s="2"/>
      <c r="G75" s="44"/>
      <c r="H75" s="28"/>
      <c r="I75" s="2"/>
      <c r="J75" s="28"/>
      <c r="K75" s="2"/>
      <c r="L75" s="28"/>
      <c r="M75" s="2"/>
      <c r="N75" s="28"/>
      <c r="O75" s="28"/>
      <c r="P75" s="2"/>
      <c r="Q75" s="2"/>
      <c r="R75" s="2"/>
      <c r="S75" s="2"/>
      <c r="T75" s="2"/>
      <c r="U75" s="28"/>
      <c r="V75" s="2"/>
      <c r="W75" s="2"/>
      <c r="X75" s="13"/>
      <c r="Y75" s="13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</row>
    <row r="76" spans="1:37" ht="15.75" customHeight="1" x14ac:dyDescent="0.25">
      <c r="A76" s="2"/>
      <c r="B76" s="39"/>
      <c r="C76" s="2"/>
      <c r="D76" s="2"/>
      <c r="E76" s="2"/>
      <c r="F76" s="2"/>
      <c r="G76" s="5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13"/>
      <c r="Y76" s="13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</row>
    <row r="77" spans="1:37" ht="15.75" customHeight="1" x14ac:dyDescent="0.25">
      <c r="A77" s="2"/>
      <c r="B77" s="39"/>
      <c r="C77" s="2"/>
      <c r="D77" s="2"/>
      <c r="E77" s="2"/>
      <c r="F77" s="2"/>
      <c r="G77" s="52"/>
      <c r="H77" s="28"/>
      <c r="I77" s="2"/>
      <c r="J77" s="28"/>
      <c r="K77" s="2"/>
      <c r="L77" s="28"/>
      <c r="M77" s="2"/>
      <c r="N77" s="28"/>
      <c r="O77" s="28"/>
      <c r="P77" s="2"/>
      <c r="Q77" s="2"/>
      <c r="R77" s="2"/>
      <c r="S77" s="2"/>
      <c r="T77" s="2"/>
      <c r="U77" s="28"/>
      <c r="V77" s="2"/>
      <c r="W77" s="2"/>
      <c r="X77" s="13"/>
      <c r="Y77" s="13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</row>
    <row r="78" spans="1:37" ht="15.75" customHeight="1" x14ac:dyDescent="0.25">
      <c r="A78" s="2"/>
      <c r="B78" s="39"/>
      <c r="C78" s="2"/>
      <c r="D78" s="2"/>
      <c r="E78" s="2"/>
      <c r="F78" s="2"/>
      <c r="G78" s="50"/>
      <c r="H78" s="28"/>
      <c r="I78" s="2"/>
      <c r="J78" s="28"/>
      <c r="K78" s="2"/>
      <c r="L78" s="28"/>
      <c r="M78" s="2"/>
      <c r="N78" s="28"/>
      <c r="O78" s="28"/>
      <c r="P78" s="2"/>
      <c r="Q78" s="2"/>
      <c r="R78" s="2"/>
      <c r="S78" s="2"/>
      <c r="T78" s="2"/>
      <c r="U78" s="28"/>
      <c r="V78" s="2"/>
      <c r="W78" s="2"/>
      <c r="X78" s="13"/>
      <c r="Y78" s="13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</row>
    <row r="79" spans="1:37" ht="15.75" customHeight="1" x14ac:dyDescent="0.25">
      <c r="A79" s="2"/>
      <c r="B79" s="39"/>
      <c r="C79" s="2"/>
      <c r="D79" s="2"/>
      <c r="E79" s="2"/>
      <c r="F79" s="29"/>
      <c r="G79" s="1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13"/>
      <c r="Y79" s="13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</row>
    <row r="80" spans="1:37" ht="15.75" customHeight="1" x14ac:dyDescent="0.25">
      <c r="A80" s="2"/>
      <c r="B80" s="39"/>
      <c r="C80" s="2"/>
      <c r="D80" s="2"/>
      <c r="E80" s="2"/>
      <c r="F80" s="2"/>
      <c r="G80" s="45"/>
      <c r="H80" s="28"/>
      <c r="I80" s="2"/>
      <c r="J80" s="28"/>
      <c r="K80" s="2"/>
      <c r="L80" s="28"/>
      <c r="M80" s="2"/>
      <c r="N80" s="28"/>
      <c r="O80" s="28"/>
      <c r="P80" s="2"/>
      <c r="Q80" s="2"/>
      <c r="R80" s="2"/>
      <c r="S80" s="2"/>
      <c r="T80" s="2"/>
      <c r="U80" s="28"/>
      <c r="V80" s="2"/>
      <c r="W80" s="2"/>
      <c r="X80" s="13"/>
      <c r="Y80" s="13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</row>
    <row r="81" spans="1:37" ht="15.75" customHeight="1" x14ac:dyDescent="0.25">
      <c r="A81" s="2"/>
      <c r="B81" s="39"/>
      <c r="C81" s="2"/>
      <c r="D81" s="2"/>
      <c r="E81" s="2"/>
      <c r="F81" s="2"/>
      <c r="G81" s="1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13"/>
      <c r="Y81" s="13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</row>
    <row r="82" spans="1:37" ht="15.75" customHeight="1" x14ac:dyDescent="0.25">
      <c r="A82" s="2"/>
      <c r="B82" s="39"/>
      <c r="C82" s="2"/>
      <c r="D82" s="2"/>
      <c r="E82" s="2"/>
      <c r="F82" s="29"/>
      <c r="G82" s="1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13"/>
      <c r="Y82" s="13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</row>
    <row r="83" spans="1:37" ht="15.75" customHeight="1" x14ac:dyDescent="0.25">
      <c r="A83" s="2"/>
      <c r="B83" s="39"/>
      <c r="C83" s="2"/>
      <c r="D83" s="2"/>
      <c r="E83" s="2"/>
      <c r="F83" s="2"/>
      <c r="G83" s="45"/>
      <c r="H83" s="28"/>
      <c r="I83" s="2"/>
      <c r="J83" s="28"/>
      <c r="K83" s="2"/>
      <c r="L83" s="28"/>
      <c r="M83" s="2"/>
      <c r="N83" s="28"/>
      <c r="O83" s="28"/>
      <c r="P83" s="2"/>
      <c r="Q83" s="2"/>
      <c r="R83" s="2"/>
      <c r="S83" s="2"/>
      <c r="T83" s="2"/>
      <c r="U83" s="28"/>
      <c r="V83" s="2"/>
      <c r="W83" s="2"/>
      <c r="X83" s="13"/>
      <c r="Y83" s="13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</row>
    <row r="84" spans="1:37" ht="15.75" customHeight="1" x14ac:dyDescent="0.25">
      <c r="A84" s="2"/>
      <c r="B84" s="39"/>
      <c r="C84" s="2"/>
      <c r="D84" s="2"/>
      <c r="E84" s="2"/>
      <c r="F84" s="2"/>
      <c r="G84" s="52"/>
      <c r="H84" s="28"/>
      <c r="I84" s="2"/>
      <c r="J84" s="28"/>
      <c r="K84" s="2"/>
      <c r="L84" s="28"/>
      <c r="M84" s="2"/>
      <c r="N84" s="28"/>
      <c r="O84" s="28"/>
      <c r="P84" s="2"/>
      <c r="Q84" s="2"/>
      <c r="R84" s="2"/>
      <c r="S84" s="2"/>
      <c r="T84" s="2"/>
      <c r="U84" s="28"/>
      <c r="V84" s="2"/>
      <c r="W84" s="2"/>
      <c r="X84" s="13"/>
      <c r="Y84" s="13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</row>
    <row r="85" spans="1:37" ht="15.75" customHeight="1" x14ac:dyDescent="0.25">
      <c r="A85" s="2"/>
      <c r="B85" s="39"/>
      <c r="C85" s="2"/>
      <c r="D85" s="2"/>
      <c r="E85" s="2"/>
      <c r="F85" s="2"/>
      <c r="G85" s="48"/>
      <c r="H85" s="28"/>
      <c r="I85" s="2"/>
      <c r="J85" s="28"/>
      <c r="K85" s="2"/>
      <c r="L85" s="28"/>
      <c r="M85" s="2"/>
      <c r="N85" s="28"/>
      <c r="O85" s="28"/>
      <c r="P85" s="2"/>
      <c r="Q85" s="2"/>
      <c r="R85" s="2"/>
      <c r="S85" s="2"/>
      <c r="T85" s="2"/>
      <c r="U85" s="28"/>
      <c r="V85" s="2"/>
      <c r="W85" s="2"/>
      <c r="X85" s="13"/>
      <c r="Y85" s="13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</row>
    <row r="86" spans="1:37" ht="15.75" customHeight="1" x14ac:dyDescent="0.25">
      <c r="A86" s="2"/>
      <c r="B86" s="39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13"/>
      <c r="Y86" s="13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</row>
    <row r="87" spans="1:37" ht="15.75" customHeight="1" x14ac:dyDescent="0.25">
      <c r="A87" s="2"/>
      <c r="B87" s="39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13"/>
      <c r="Y87" s="13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</row>
    <row r="88" spans="1:37" ht="15.75" customHeight="1" x14ac:dyDescent="0.25">
      <c r="A88" s="2"/>
      <c r="B88" s="39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13"/>
      <c r="Y88" s="13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</row>
    <row r="89" spans="1:37" ht="15.75" customHeight="1" x14ac:dyDescent="0.25">
      <c r="A89" s="2"/>
      <c r="B89" s="39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13"/>
      <c r="Y89" s="13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</row>
    <row r="90" spans="1:37" ht="15.75" customHeight="1" x14ac:dyDescent="0.25">
      <c r="A90" s="2"/>
      <c r="B90" s="39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13"/>
      <c r="Y90" s="13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</row>
    <row r="91" spans="1:37" ht="15.75" customHeight="1" x14ac:dyDescent="0.25">
      <c r="A91" s="2"/>
      <c r="B91" s="39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13"/>
      <c r="Y91" s="13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</row>
    <row r="92" spans="1:37" ht="15.75" customHeight="1" x14ac:dyDescent="0.25">
      <c r="A92" s="2"/>
      <c r="B92" s="39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13"/>
      <c r="Y92" s="13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</row>
    <row r="93" spans="1:37" ht="15.75" customHeight="1" x14ac:dyDescent="0.25">
      <c r="A93" s="2"/>
      <c r="B93" s="39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13"/>
      <c r="Y93" s="13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</row>
    <row r="94" spans="1:37" ht="15.75" customHeight="1" x14ac:dyDescent="0.25">
      <c r="B94" s="39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13"/>
      <c r="Y94" s="13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</row>
    <row r="95" spans="1:37" ht="15.75" customHeight="1" x14ac:dyDescent="0.25">
      <c r="B95" s="39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13"/>
      <c r="Y95" s="13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</row>
    <row r="96" spans="1:37" ht="15.75" customHeight="1" x14ac:dyDescent="0.25">
      <c r="B96" s="39"/>
      <c r="C96" s="2"/>
      <c r="D96" s="2"/>
      <c r="E96" s="2"/>
      <c r="F96" s="2"/>
      <c r="G96" s="2"/>
      <c r="H96" s="28"/>
      <c r="I96" s="2"/>
      <c r="J96" s="28"/>
      <c r="K96" s="2"/>
      <c r="L96" s="28"/>
      <c r="M96" s="2"/>
      <c r="N96" s="28"/>
      <c r="O96" s="28"/>
      <c r="P96" s="2"/>
      <c r="Q96" s="2"/>
      <c r="R96" s="2"/>
      <c r="S96" s="2"/>
      <c r="T96" s="2"/>
      <c r="U96" s="28"/>
      <c r="V96" s="2"/>
      <c r="W96" s="2"/>
      <c r="X96" s="13"/>
      <c r="Y96" s="13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</row>
    <row r="97" spans="2:37" ht="15.75" customHeight="1" x14ac:dyDescent="0.25">
      <c r="B97" s="39"/>
      <c r="C97" s="2"/>
      <c r="D97" s="2"/>
      <c r="E97" s="2"/>
      <c r="F97" s="2"/>
      <c r="G97" s="2"/>
      <c r="H97" s="28"/>
      <c r="I97" s="2"/>
      <c r="J97" s="28"/>
      <c r="K97" s="2"/>
      <c r="L97" s="28"/>
      <c r="M97" s="2"/>
      <c r="N97" s="28"/>
      <c r="O97" s="28"/>
      <c r="P97" s="2"/>
      <c r="Q97" s="2"/>
      <c r="R97" s="2"/>
      <c r="S97" s="2"/>
      <c r="T97" s="2"/>
      <c r="U97" s="28"/>
      <c r="V97" s="2"/>
      <c r="W97" s="2"/>
      <c r="X97" s="13"/>
      <c r="Y97" s="13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</row>
    <row r="98" spans="2:37" ht="15.75" customHeight="1" x14ac:dyDescent="0.25">
      <c r="B98" s="39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13"/>
      <c r="Y98" s="13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</row>
    <row r="99" spans="2:37" ht="15.75" customHeight="1" x14ac:dyDescent="0.25">
      <c r="B99" s="39"/>
      <c r="C99" s="2"/>
      <c r="D99" s="2"/>
      <c r="E99" s="2"/>
      <c r="F99" s="29"/>
      <c r="G99" s="44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13"/>
      <c r="Y99" s="13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</row>
    <row r="100" spans="2:37" ht="15.75" customHeight="1" x14ac:dyDescent="0.25">
      <c r="B100" s="39"/>
      <c r="C100" s="2"/>
      <c r="D100" s="2"/>
      <c r="E100" s="2"/>
      <c r="F100" s="2"/>
      <c r="G100" s="44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13"/>
      <c r="Y100" s="13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</row>
    <row r="101" spans="2:37" ht="15.75" customHeight="1" x14ac:dyDescent="0.25">
      <c r="B101" s="39"/>
      <c r="C101" s="2"/>
      <c r="D101" s="2"/>
      <c r="E101" s="2"/>
      <c r="F101" s="2"/>
      <c r="G101" s="1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13"/>
      <c r="Y101" s="13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</row>
    <row r="102" spans="2:37" ht="15.75" customHeight="1" x14ac:dyDescent="0.25">
      <c r="B102" s="39"/>
      <c r="C102" s="2"/>
      <c r="D102" s="2"/>
      <c r="E102" s="2"/>
      <c r="F102" s="2"/>
      <c r="G102" s="1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2:37" ht="15.75" customHeight="1" x14ac:dyDescent="0.25">
      <c r="B103" s="39"/>
      <c r="C103" s="2"/>
      <c r="D103" s="2"/>
      <c r="E103" s="2"/>
      <c r="F103" s="2"/>
      <c r="G103" s="3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2:37" ht="15.75" customHeight="1" x14ac:dyDescent="0.25">
      <c r="B104" s="39"/>
      <c r="C104" s="2"/>
      <c r="D104" s="2"/>
      <c r="E104" s="2"/>
      <c r="F104" s="2"/>
      <c r="G104" s="1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2:37" ht="15.75" customHeight="1" x14ac:dyDescent="0.25">
      <c r="B105" s="39"/>
      <c r="C105" s="2"/>
      <c r="D105" s="2"/>
      <c r="E105" s="2"/>
      <c r="F105" s="29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spans="2:37" ht="15.75" customHeight="1" x14ac:dyDescent="0.25">
      <c r="B106" s="39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spans="2:37" ht="15.75" customHeight="1" x14ac:dyDescent="0.25">
      <c r="B107" s="39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2:37" ht="15.75" customHeight="1" x14ac:dyDescent="0.25">
      <c r="B108" s="39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2:37" ht="15.75" customHeight="1" x14ac:dyDescent="0.25">
      <c r="B109" s="39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2:37" ht="15.75" customHeight="1" x14ac:dyDescent="0.25">
      <c r="B110" s="39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2:37" ht="15.75" customHeight="1" x14ac:dyDescent="0.25">
      <c r="B111" s="39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2:37" ht="15.75" customHeight="1" x14ac:dyDescent="0.25">
      <c r="B112" s="39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2:37" ht="15.75" customHeight="1" x14ac:dyDescent="0.25">
      <c r="B113" s="39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2:37" ht="15.75" customHeight="1" x14ac:dyDescent="0.25">
      <c r="B114" s="39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2:37" ht="15.75" customHeight="1" x14ac:dyDescent="0.25">
      <c r="B115" s="39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2:37" ht="15.75" customHeight="1" x14ac:dyDescent="0.25">
      <c r="B116" s="39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2:37" ht="15.75" customHeight="1" x14ac:dyDescent="0.25">
      <c r="B117" s="39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2:37" ht="15.75" customHeight="1" x14ac:dyDescent="0.25">
      <c r="B118" s="39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2:37" ht="15.75" customHeight="1" x14ac:dyDescent="0.25">
      <c r="B119" s="39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2:37" ht="15.75" customHeight="1" x14ac:dyDescent="0.25">
      <c r="B120" s="39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2:37" ht="15.75" customHeight="1" x14ac:dyDescent="0.25">
      <c r="B121" s="39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2:37" ht="15.75" customHeight="1" x14ac:dyDescent="0.25">
      <c r="B122" s="39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2:37" ht="15.75" customHeight="1" x14ac:dyDescent="0.25">
      <c r="B123" s="39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2:37" ht="15.75" customHeight="1" x14ac:dyDescent="0.25">
      <c r="B124" s="39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2:37" ht="15.75" customHeight="1" x14ac:dyDescent="0.25">
      <c r="B125" s="11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2:37" ht="15.75" customHeight="1" x14ac:dyDescent="0.25">
      <c r="B126" s="11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2:37" ht="15.75" customHeight="1" x14ac:dyDescent="0.25">
      <c r="B127" s="11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2:37" ht="15.75" customHeight="1" x14ac:dyDescent="0.25">
      <c r="B128" s="11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2:37" ht="15.75" customHeight="1" x14ac:dyDescent="0.25">
      <c r="B129" s="11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2:37" ht="15.75" customHeight="1" x14ac:dyDescent="0.25">
      <c r="B130" s="11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2:37" ht="15.75" customHeight="1" x14ac:dyDescent="0.25">
      <c r="B131" s="11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2:37" ht="15.75" customHeight="1" x14ac:dyDescent="0.25">
      <c r="B132" s="11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2:37" ht="15.75" customHeight="1" x14ac:dyDescent="0.25">
      <c r="B133" s="11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2:37" ht="15.75" customHeight="1" x14ac:dyDescent="0.25">
      <c r="B134" s="11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2:37" ht="15.75" customHeight="1" x14ac:dyDescent="0.25">
      <c r="B135" s="11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2:37" ht="15.75" customHeight="1" x14ac:dyDescent="0.25">
      <c r="B136" s="11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2:37" ht="15.75" customHeight="1" x14ac:dyDescent="0.25">
      <c r="B137" s="11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2:37" ht="15.75" customHeight="1" x14ac:dyDescent="0.25">
      <c r="B138" s="11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2:37" ht="15.75" customHeight="1" x14ac:dyDescent="0.25">
      <c r="B139" s="11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2:37" ht="15.75" customHeight="1" x14ac:dyDescent="0.25">
      <c r="B140" s="11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2:37" ht="15.75" customHeight="1" x14ac:dyDescent="0.25">
      <c r="B141" s="11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2:37" ht="15.75" customHeight="1" x14ac:dyDescent="0.25">
      <c r="B142" s="11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2:37" ht="15.75" customHeight="1" x14ac:dyDescent="0.25">
      <c r="B143" s="11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2:37" ht="15.75" customHeight="1" x14ac:dyDescent="0.25">
      <c r="B144" s="11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2:37" ht="15.75" customHeight="1" x14ac:dyDescent="0.25">
      <c r="B145" s="11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2:37" ht="15.75" customHeight="1" x14ac:dyDescent="0.25">
      <c r="B146" s="11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2:37" ht="15.75" customHeight="1" x14ac:dyDescent="0.25">
      <c r="B147" s="11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2:37" ht="15.75" customHeight="1" x14ac:dyDescent="0.25">
      <c r="B148" s="11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2:37" ht="15.75" customHeight="1" x14ac:dyDescent="0.25">
      <c r="B149" s="11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2:37" ht="15.75" customHeight="1" x14ac:dyDescent="0.25">
      <c r="B150" s="11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2:37" ht="15.75" customHeight="1" x14ac:dyDescent="0.25">
      <c r="B151" s="11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2:37" ht="15.75" customHeight="1" x14ac:dyDescent="0.25">
      <c r="B152" s="11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2:37" ht="15.75" customHeight="1" x14ac:dyDescent="0.25">
      <c r="B153" s="11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2:37" ht="15.75" customHeight="1" x14ac:dyDescent="0.25">
      <c r="B154" s="11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2:37" ht="15.75" customHeight="1" x14ac:dyDescent="0.25">
      <c r="B155" s="11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2:37" ht="15.75" customHeight="1" x14ac:dyDescent="0.25">
      <c r="B156" s="11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2:37" ht="15.75" customHeight="1" x14ac:dyDescent="0.25">
      <c r="B157" s="11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2:37" ht="15.75" customHeight="1" x14ac:dyDescent="0.25">
      <c r="B158" s="11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2:37" ht="15.75" customHeight="1" x14ac:dyDescent="0.25">
      <c r="B159" s="11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2:37" ht="15.75" customHeight="1" x14ac:dyDescent="0.25">
      <c r="B160" s="11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2:37" ht="15.75" customHeight="1" x14ac:dyDescent="0.25">
      <c r="B161" s="11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2:37" ht="15.75" customHeight="1" x14ac:dyDescent="0.25">
      <c r="B162" s="11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2:37" ht="15.75" customHeight="1" x14ac:dyDescent="0.25">
      <c r="B163" s="11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2:37" ht="15.75" customHeight="1" x14ac:dyDescent="0.25">
      <c r="B164" s="11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2:37" ht="15.75" customHeight="1" x14ac:dyDescent="0.25">
      <c r="B165" s="11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2:37" ht="15.75" customHeight="1" x14ac:dyDescent="0.25">
      <c r="B166" s="11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2:37" ht="15.75" customHeight="1" x14ac:dyDescent="0.25">
      <c r="B167" s="11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2:37" ht="15.75" customHeight="1" x14ac:dyDescent="0.25">
      <c r="B168" s="11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2:37" ht="15.75" customHeight="1" x14ac:dyDescent="0.25">
      <c r="B169" s="11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2:37" ht="15.75" customHeight="1" x14ac:dyDescent="0.25">
      <c r="B170" s="11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2:37" ht="15.75" customHeight="1" x14ac:dyDescent="0.25">
      <c r="B171" s="11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2:37" ht="15.75" customHeight="1" x14ac:dyDescent="0.25">
      <c r="B172" s="11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2:37" ht="15.75" customHeight="1" x14ac:dyDescent="0.25">
      <c r="B173" s="11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2:37" ht="15.75" customHeight="1" x14ac:dyDescent="0.25">
      <c r="B174" s="11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2:37" ht="15.75" customHeight="1" x14ac:dyDescent="0.25">
      <c r="B175" s="11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2:37" ht="15.75" customHeight="1" x14ac:dyDescent="0.25">
      <c r="B176" s="11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2:37" ht="15.75" customHeight="1" x14ac:dyDescent="0.25">
      <c r="B177" s="11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2:37" ht="15.75" customHeight="1" x14ac:dyDescent="0.25">
      <c r="B178" s="11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2:37" ht="15.75" customHeight="1" x14ac:dyDescent="0.25">
      <c r="B179" s="11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2:37" ht="15.75" customHeight="1" x14ac:dyDescent="0.25">
      <c r="B180" s="11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2:37" ht="15.75" customHeight="1" x14ac:dyDescent="0.25">
      <c r="B181" s="11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2:37" ht="15.75" customHeight="1" x14ac:dyDescent="0.25">
      <c r="B182" s="11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2:37" ht="15.75" customHeight="1" x14ac:dyDescent="0.25">
      <c r="B183" s="11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2:37" ht="15.75" customHeight="1" x14ac:dyDescent="0.25">
      <c r="B184" s="11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2:37" ht="15.75" customHeight="1" x14ac:dyDescent="0.25">
      <c r="B185" s="11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2:37" ht="15.75" customHeight="1" x14ac:dyDescent="0.25">
      <c r="B186" s="11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2:37" ht="15.75" customHeight="1" x14ac:dyDescent="0.25">
      <c r="B187" s="11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2:37" ht="15.75" customHeight="1" x14ac:dyDescent="0.25">
      <c r="B188" s="11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2:37" ht="15.75" customHeight="1" x14ac:dyDescent="0.25">
      <c r="B189" s="11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2:37" ht="15.75" customHeight="1" x14ac:dyDescent="0.25">
      <c r="B190" s="11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2:37" ht="15.75" customHeight="1" x14ac:dyDescent="0.25">
      <c r="B191" s="11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2:37" ht="15.75" customHeight="1" x14ac:dyDescent="0.25">
      <c r="B192" s="11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2:37" ht="15.75" customHeight="1" x14ac:dyDescent="0.25">
      <c r="B193" s="11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2:37" ht="15.75" customHeight="1" x14ac:dyDescent="0.25">
      <c r="B194" s="11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2:37" ht="15.75" customHeight="1" x14ac:dyDescent="0.25">
      <c r="B195" s="11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2:37" ht="15.75" customHeight="1" x14ac:dyDescent="0.25">
      <c r="B196" s="11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2:37" ht="15.75" customHeight="1" x14ac:dyDescent="0.25">
      <c r="B197" s="11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2:37" ht="15.75" customHeight="1" x14ac:dyDescent="0.25">
      <c r="B198" s="11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2:37" ht="15.75" customHeight="1" x14ac:dyDescent="0.25">
      <c r="B199" s="11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2:37" ht="15.75" customHeight="1" x14ac:dyDescent="0.25">
      <c r="B200" s="11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2:37" ht="15.75" customHeight="1" x14ac:dyDescent="0.25">
      <c r="B201" s="11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2:37" ht="15.75" customHeight="1" x14ac:dyDescent="0.25">
      <c r="B202" s="11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2:37" ht="15.75" customHeight="1" x14ac:dyDescent="0.25">
      <c r="B203" s="11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2:37" ht="15.75" customHeight="1" x14ac:dyDescent="0.25">
      <c r="B204" s="11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2:37" ht="15.75" customHeight="1" x14ac:dyDescent="0.25">
      <c r="B205" s="11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2:37" ht="15.75" customHeight="1" x14ac:dyDescent="0.25">
      <c r="B206" s="11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2:37" ht="15.75" customHeight="1" x14ac:dyDescent="0.25">
      <c r="B207" s="11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2:37" ht="15.75" customHeight="1" x14ac:dyDescent="0.25">
      <c r="B208" s="11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2:37" ht="15.75" customHeight="1" x14ac:dyDescent="0.25">
      <c r="B209" s="11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2:37" ht="15.75" customHeight="1" x14ac:dyDescent="0.25">
      <c r="B210" s="11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2:37" ht="15.75" customHeight="1" x14ac:dyDescent="0.25">
      <c r="B211" s="11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2:37" ht="15.75" customHeight="1" x14ac:dyDescent="0.25">
      <c r="B212" s="11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2:37" ht="15.75" customHeight="1" x14ac:dyDescent="0.25">
      <c r="B213" s="11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2:37" ht="15.75" customHeight="1" x14ac:dyDescent="0.25">
      <c r="B214" s="11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2:37" ht="15.75" customHeight="1" x14ac:dyDescent="0.25">
      <c r="B215" s="11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2:37" ht="15.75" customHeight="1" x14ac:dyDescent="0.25">
      <c r="B216" s="11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2:37" ht="15.75" customHeight="1" x14ac:dyDescent="0.25">
      <c r="B217" s="11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2:37" ht="15.75" customHeight="1" x14ac:dyDescent="0.25">
      <c r="B218" s="11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2:37" ht="15.75" customHeight="1" x14ac:dyDescent="0.25">
      <c r="B219" s="11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2:37" ht="15.75" customHeight="1" x14ac:dyDescent="0.25">
      <c r="B220" s="11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2:37" ht="15.75" customHeight="1" x14ac:dyDescent="0.25">
      <c r="B221" s="11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2:37" ht="15.75" customHeight="1" x14ac:dyDescent="0.25">
      <c r="B222" s="11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2:37" ht="15.75" customHeight="1" x14ac:dyDescent="0.25">
      <c r="B223" s="11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2:37" ht="15.75" customHeight="1" x14ac:dyDescent="0.25">
      <c r="B224" s="11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2:37" ht="15.75" customHeight="1" x14ac:dyDescent="0.25">
      <c r="B225" s="11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2:37" ht="15.75" customHeight="1" x14ac:dyDescent="0.25">
      <c r="B226" s="11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2:37" ht="15.75" customHeight="1" x14ac:dyDescent="0.25">
      <c r="B227" s="11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2:37" ht="15.75" customHeight="1" x14ac:dyDescent="0.25">
      <c r="B228" s="11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2:37" ht="15.75" customHeight="1" x14ac:dyDescent="0.25">
      <c r="B229" s="11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2:37" ht="15.75" customHeight="1" x14ac:dyDescent="0.25">
      <c r="B230" s="11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2:37" ht="15.75" customHeight="1" x14ac:dyDescent="0.25">
      <c r="B231" s="11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2:37" ht="15.75" customHeight="1" x14ac:dyDescent="0.25">
      <c r="B232" s="11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2:37" ht="15.75" customHeight="1" x14ac:dyDescent="0.25"/>
    <row r="234" spans="2:37" ht="15.75" customHeight="1" x14ac:dyDescent="0.25"/>
    <row r="235" spans="2:37" ht="15.75" customHeight="1" x14ac:dyDescent="0.25"/>
    <row r="236" spans="2:37" ht="15.75" customHeight="1" x14ac:dyDescent="0.25"/>
    <row r="237" spans="2:37" ht="15.75" customHeight="1" x14ac:dyDescent="0.25"/>
    <row r="238" spans="2:37" ht="15.75" customHeight="1" x14ac:dyDescent="0.25"/>
    <row r="239" spans="2:37" ht="15.75" customHeight="1" x14ac:dyDescent="0.25"/>
    <row r="240" spans="2:37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3">
    <mergeCell ref="C3:D3"/>
    <mergeCell ref="Y6:Z6"/>
    <mergeCell ref="Y28:Z28"/>
  </mergeCells>
  <conditionalFormatting sqref="F30:S32">
    <cfRule type="expression" dxfId="29" priority="1">
      <formula>NOT(_xludf.ISFORMULA(F30))</formula>
    </cfRule>
  </conditionalFormatting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AC1000"/>
  <sheetViews>
    <sheetView showGridLines="0" workbookViewId="0"/>
  </sheetViews>
  <sheetFormatPr defaultColWidth="12.6328125" defaultRowHeight="15" customHeight="1" x14ac:dyDescent="0.25"/>
  <cols>
    <col min="1" max="1" width="5.1796875" customWidth="1"/>
    <col min="2" max="2" width="1.6328125" customWidth="1"/>
    <col min="3" max="3" width="36.6328125" customWidth="1"/>
    <col min="4" max="13" width="14.1796875" customWidth="1"/>
    <col min="14" max="17" width="10.1796875" customWidth="1"/>
    <col min="18" max="18" width="39.6328125" customWidth="1"/>
  </cols>
  <sheetData>
    <row r="1" spans="1:29" ht="15.75" customHeight="1" x14ac:dyDescent="0.3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42"/>
      <c r="S1" s="105"/>
      <c r="T1" s="105"/>
      <c r="U1" s="105"/>
      <c r="V1" s="105"/>
      <c r="W1" s="105"/>
      <c r="X1" s="114"/>
      <c r="Y1" s="114"/>
      <c r="Z1" s="114"/>
      <c r="AA1" s="114"/>
      <c r="AB1" s="114"/>
      <c r="AC1" s="114"/>
    </row>
    <row r="2" spans="1:29" ht="15.75" customHeight="1" x14ac:dyDescent="0.5">
      <c r="A2" s="105"/>
      <c r="B2" s="105"/>
      <c r="C2" s="143" t="s">
        <v>247</v>
      </c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14"/>
      <c r="Y2" s="114"/>
      <c r="Z2" s="114"/>
      <c r="AA2" s="114"/>
      <c r="AB2" s="114"/>
      <c r="AC2" s="114"/>
    </row>
    <row r="3" spans="1:29" ht="15.75" customHeight="1" x14ac:dyDescent="0.4">
      <c r="A3" s="105"/>
      <c r="B3" s="105"/>
      <c r="C3" s="197" t="str">
        <f>Information!F8</f>
        <v>Good Company</v>
      </c>
      <c r="D3" s="186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4"/>
      <c r="Y3" s="114"/>
      <c r="Z3" s="114"/>
      <c r="AA3" s="114"/>
      <c r="AB3" s="114"/>
      <c r="AC3" s="114"/>
    </row>
    <row r="4" spans="1:29" ht="16.5" customHeight="1" x14ac:dyDescent="0.3">
      <c r="A4" s="114"/>
      <c r="B4" s="114"/>
      <c r="C4" s="144"/>
      <c r="D4" s="145"/>
      <c r="G4" s="114"/>
      <c r="H4" s="146"/>
      <c r="I4" s="147"/>
      <c r="J4" s="114"/>
      <c r="K4" s="114"/>
      <c r="L4" s="114"/>
      <c r="M4" s="114"/>
      <c r="N4" s="114"/>
      <c r="O4" s="114"/>
      <c r="P4" s="114"/>
      <c r="Q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</row>
    <row r="5" spans="1:29" ht="15.75" customHeight="1" x14ac:dyDescent="0.3">
      <c r="A5" s="114"/>
      <c r="B5" s="114"/>
      <c r="C5" s="148" t="s">
        <v>45</v>
      </c>
      <c r="G5" s="149"/>
      <c r="H5" s="149"/>
      <c r="I5" s="149"/>
      <c r="R5" s="150" t="s">
        <v>8</v>
      </c>
      <c r="S5" s="151"/>
      <c r="T5" s="151"/>
      <c r="U5" s="151"/>
      <c r="V5" s="151"/>
      <c r="W5" s="151"/>
      <c r="X5" s="114"/>
      <c r="Y5" s="114"/>
      <c r="Z5" s="114"/>
      <c r="AA5" s="114"/>
      <c r="AB5" s="114"/>
      <c r="AC5" s="114"/>
    </row>
    <row r="6" spans="1:29" ht="15.75" customHeight="1" x14ac:dyDescent="0.3">
      <c r="A6" s="114"/>
      <c r="B6" s="114"/>
      <c r="C6" s="152" t="s">
        <v>280</v>
      </c>
      <c r="G6" s="153" t="s">
        <v>47</v>
      </c>
      <c r="I6" s="154">
        <v>0.3</v>
      </c>
      <c r="R6" s="151"/>
      <c r="S6" s="151"/>
      <c r="T6" s="151"/>
      <c r="U6" s="151"/>
      <c r="V6" s="151"/>
      <c r="W6" s="151"/>
      <c r="X6" s="114"/>
      <c r="Y6" s="114"/>
      <c r="Z6" s="114"/>
      <c r="AA6" s="114"/>
      <c r="AB6" s="114"/>
      <c r="AC6" s="114"/>
    </row>
    <row r="7" spans="1:29" ht="15.75" customHeight="1" x14ac:dyDescent="0.3">
      <c r="A7" s="114"/>
      <c r="B7" s="114"/>
      <c r="C7" s="152"/>
      <c r="G7" s="153" t="s">
        <v>49</v>
      </c>
      <c r="I7" s="154">
        <v>0.1</v>
      </c>
      <c r="L7" s="155"/>
      <c r="R7" s="151"/>
      <c r="S7" s="151"/>
      <c r="T7" s="151"/>
      <c r="U7" s="151"/>
      <c r="V7" s="151"/>
      <c r="W7" s="151"/>
      <c r="X7" s="114"/>
      <c r="Y7" s="114"/>
      <c r="Z7" s="114"/>
      <c r="AA7" s="114"/>
      <c r="AB7" s="114"/>
      <c r="AC7" s="114"/>
    </row>
    <row r="8" spans="1:29" ht="12.75" customHeight="1" x14ac:dyDescent="0.3">
      <c r="A8" s="114"/>
      <c r="B8" s="114"/>
      <c r="C8" s="152"/>
      <c r="G8" s="153" t="s">
        <v>148</v>
      </c>
      <c r="I8" s="154">
        <v>0.03</v>
      </c>
      <c r="J8" s="156"/>
      <c r="L8" s="155"/>
      <c r="R8" s="151"/>
      <c r="S8" s="151"/>
      <c r="T8" s="151"/>
      <c r="U8" s="151"/>
      <c r="V8" s="151"/>
      <c r="W8" s="151"/>
      <c r="X8" s="114"/>
      <c r="Y8" s="114"/>
      <c r="Z8" s="114"/>
      <c r="AA8" s="114"/>
      <c r="AB8" s="114"/>
      <c r="AC8" s="114"/>
    </row>
    <row r="9" spans="1:29" ht="12.75" customHeight="1" x14ac:dyDescent="0.3">
      <c r="A9" s="114"/>
      <c r="B9" s="114"/>
      <c r="C9" s="114"/>
      <c r="D9" s="114"/>
      <c r="G9" s="157" t="s">
        <v>51</v>
      </c>
      <c r="H9" s="1"/>
      <c r="I9" s="154">
        <v>0.7</v>
      </c>
      <c r="J9" s="114"/>
      <c r="K9" s="114"/>
      <c r="L9" s="114"/>
      <c r="M9" s="114"/>
      <c r="N9" s="114"/>
      <c r="O9" s="114"/>
      <c r="P9" s="114"/>
      <c r="Q9" s="114"/>
      <c r="R9" s="151"/>
      <c r="S9" s="151"/>
      <c r="T9" s="151"/>
      <c r="U9" s="151"/>
      <c r="V9" s="151"/>
      <c r="W9" s="151"/>
      <c r="X9" s="114"/>
      <c r="Y9" s="114"/>
      <c r="Z9" s="114"/>
      <c r="AA9" s="114"/>
      <c r="AB9" s="114"/>
      <c r="AC9" s="114"/>
    </row>
    <row r="10" spans="1:29" ht="12.75" customHeight="1" x14ac:dyDescent="0.3">
      <c r="A10" s="114"/>
      <c r="B10" s="114"/>
      <c r="C10" s="114"/>
      <c r="D10" s="114"/>
      <c r="G10" s="157" t="s">
        <v>151</v>
      </c>
      <c r="I10" s="154">
        <v>0.4</v>
      </c>
      <c r="J10" s="114"/>
      <c r="K10" s="114"/>
      <c r="L10" s="114"/>
      <c r="M10" s="114"/>
      <c r="N10" s="114"/>
      <c r="O10" s="114"/>
      <c r="P10" s="114"/>
      <c r="Q10" s="114"/>
      <c r="R10" s="151"/>
      <c r="S10" s="151"/>
      <c r="T10" s="151"/>
      <c r="U10" s="151"/>
      <c r="V10" s="151"/>
      <c r="W10" s="151"/>
      <c r="X10" s="114"/>
      <c r="Y10" s="114"/>
      <c r="Z10" s="114"/>
      <c r="AA10" s="114"/>
      <c r="AB10" s="114"/>
      <c r="AC10" s="114"/>
    </row>
    <row r="11" spans="1:29" ht="12.75" customHeight="1" x14ac:dyDescent="0.3">
      <c r="A11" s="114"/>
      <c r="B11" s="114"/>
      <c r="C11" s="114"/>
      <c r="D11" s="114"/>
      <c r="E11" s="114"/>
      <c r="F11" s="114"/>
      <c r="G11" s="146" t="s">
        <v>153</v>
      </c>
      <c r="I11" s="158">
        <v>30</v>
      </c>
      <c r="J11" s="114"/>
      <c r="K11" s="114"/>
      <c r="L11" s="114"/>
      <c r="M11" s="114"/>
      <c r="N11" s="114"/>
      <c r="O11" s="114"/>
      <c r="P11" s="114"/>
      <c r="Q11" s="114"/>
      <c r="R11" s="151"/>
      <c r="S11" s="151"/>
      <c r="T11" s="151"/>
      <c r="U11" s="151"/>
      <c r="V11" s="151"/>
      <c r="W11" s="151"/>
      <c r="X11" s="114"/>
      <c r="Y11" s="114"/>
      <c r="Z11" s="114"/>
      <c r="AA11" s="114"/>
      <c r="AB11" s="114"/>
      <c r="AC11" s="114"/>
    </row>
    <row r="12" spans="1:29" ht="12.75" customHeight="1" x14ac:dyDescent="0.3">
      <c r="A12" s="114"/>
      <c r="B12" s="114"/>
      <c r="C12" s="114"/>
      <c r="D12" s="114"/>
      <c r="E12" s="114"/>
      <c r="F12" s="114"/>
      <c r="G12" s="114"/>
      <c r="H12" s="114"/>
      <c r="I12" s="159"/>
      <c r="J12" s="114"/>
      <c r="K12" s="114"/>
      <c r="L12" s="114"/>
      <c r="M12" s="114"/>
      <c r="N12" s="114"/>
      <c r="O12" s="114"/>
      <c r="P12" s="114"/>
      <c r="Q12" s="114"/>
      <c r="R12" s="151"/>
      <c r="S12" s="151"/>
      <c r="T12" s="151"/>
      <c r="U12" s="151"/>
      <c r="V12" s="151"/>
      <c r="W12" s="151"/>
      <c r="X12" s="114"/>
      <c r="Y12" s="114"/>
      <c r="Z12" s="114"/>
      <c r="AA12" s="114"/>
      <c r="AB12" s="114"/>
      <c r="AC12" s="114"/>
    </row>
    <row r="13" spans="1:29" ht="12.75" customHeight="1" x14ac:dyDescent="0.3">
      <c r="A13" s="114"/>
      <c r="B13" s="114"/>
      <c r="C13" s="114"/>
      <c r="D13" s="114"/>
      <c r="E13" s="114"/>
      <c r="F13" s="114"/>
      <c r="G13" s="114"/>
      <c r="H13" s="114"/>
      <c r="I13" s="159"/>
      <c r="J13" s="114"/>
      <c r="K13" s="114"/>
      <c r="L13" s="114"/>
      <c r="M13" s="114"/>
      <c r="N13" s="114"/>
      <c r="O13" s="114"/>
      <c r="P13" s="114"/>
      <c r="Q13" s="114"/>
      <c r="R13" s="151"/>
      <c r="S13" s="151"/>
      <c r="T13" s="151"/>
      <c r="U13" s="151"/>
      <c r="V13" s="151"/>
      <c r="W13" s="151"/>
      <c r="X13" s="114"/>
      <c r="Y13" s="114"/>
      <c r="Z13" s="114"/>
      <c r="AA13" s="114"/>
      <c r="AB13" s="114"/>
      <c r="AC13" s="114"/>
    </row>
    <row r="14" spans="1:29" ht="15.75" customHeight="1" x14ac:dyDescent="0.3">
      <c r="A14" s="144"/>
      <c r="B14" s="160"/>
      <c r="C14" s="85" t="s">
        <v>281</v>
      </c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44"/>
      <c r="O14" s="144"/>
      <c r="P14" s="144"/>
      <c r="Q14" s="144"/>
      <c r="R14" s="150" t="s">
        <v>8</v>
      </c>
      <c r="S14" s="151"/>
      <c r="T14" s="151"/>
      <c r="U14" s="151"/>
      <c r="V14" s="151"/>
      <c r="W14" s="151"/>
      <c r="X14" s="144"/>
      <c r="Y14" s="144"/>
      <c r="Z14" s="144"/>
      <c r="AA14" s="144"/>
      <c r="AB14" s="144"/>
      <c r="AC14" s="144"/>
    </row>
    <row r="15" spans="1:29" ht="15.75" customHeight="1" x14ac:dyDescent="0.3">
      <c r="A15" s="144"/>
      <c r="B15" s="160"/>
      <c r="C15" s="162"/>
      <c r="D15" s="113">
        <f>Information!$F$9</f>
        <v>2024</v>
      </c>
      <c r="E15" s="113">
        <f t="shared" ref="E15:M15" si="0">D15+1</f>
        <v>2025</v>
      </c>
      <c r="F15" s="113">
        <f t="shared" si="0"/>
        <v>2026</v>
      </c>
      <c r="G15" s="113">
        <f t="shared" si="0"/>
        <v>2027</v>
      </c>
      <c r="H15" s="113">
        <f t="shared" si="0"/>
        <v>2028</v>
      </c>
      <c r="I15" s="113">
        <f t="shared" si="0"/>
        <v>2029</v>
      </c>
      <c r="J15" s="113">
        <f t="shared" si="0"/>
        <v>2030</v>
      </c>
      <c r="K15" s="113">
        <f t="shared" si="0"/>
        <v>2031</v>
      </c>
      <c r="L15" s="113">
        <f t="shared" si="0"/>
        <v>2032</v>
      </c>
      <c r="M15" s="113">
        <f t="shared" si="0"/>
        <v>2033</v>
      </c>
      <c r="N15" s="144"/>
      <c r="O15" s="144"/>
      <c r="P15" s="144"/>
      <c r="Q15" s="144"/>
      <c r="R15" s="151"/>
      <c r="S15" s="151"/>
      <c r="T15" s="151"/>
      <c r="U15" s="151"/>
      <c r="V15" s="151"/>
      <c r="W15" s="151"/>
      <c r="X15" s="144"/>
      <c r="Y15" s="144"/>
      <c r="Z15" s="144"/>
      <c r="AA15" s="144"/>
      <c r="AB15" s="144"/>
      <c r="AC15" s="144"/>
    </row>
    <row r="16" spans="1:29" ht="15.75" customHeight="1" x14ac:dyDescent="0.3">
      <c r="A16" s="114"/>
      <c r="B16" s="160"/>
      <c r="C16" s="163" t="s">
        <v>282</v>
      </c>
      <c r="D16" s="164">
        <v>2000</v>
      </c>
      <c r="E16" s="164">
        <v>2000</v>
      </c>
      <c r="F16" s="164">
        <v>2000</v>
      </c>
      <c r="G16" s="164">
        <v>2000</v>
      </c>
      <c r="H16" s="164">
        <v>2000</v>
      </c>
      <c r="I16" s="164">
        <v>3500</v>
      </c>
      <c r="J16" s="164">
        <v>3500</v>
      </c>
      <c r="K16" s="164">
        <v>3500</v>
      </c>
      <c r="L16" s="164">
        <v>3500</v>
      </c>
      <c r="M16" s="164">
        <v>3500</v>
      </c>
      <c r="N16" s="165"/>
      <c r="O16" s="165"/>
      <c r="P16" s="165"/>
      <c r="Q16" s="165"/>
      <c r="R16" s="151"/>
      <c r="S16" s="151"/>
      <c r="T16" s="151"/>
      <c r="U16" s="151"/>
      <c r="V16" s="151"/>
      <c r="W16" s="151"/>
      <c r="X16" s="114"/>
      <c r="Y16" s="114"/>
      <c r="Z16" s="114"/>
      <c r="AA16" s="114"/>
      <c r="AB16" s="114"/>
      <c r="AC16" s="114"/>
    </row>
    <row r="17" spans="1:29" ht="15.75" customHeight="1" x14ac:dyDescent="0.3">
      <c r="A17" s="114"/>
      <c r="B17" s="160"/>
      <c r="C17" s="163" t="s">
        <v>283</v>
      </c>
      <c r="D17" s="166">
        <v>200</v>
      </c>
      <c r="E17" s="166">
        <v>500</v>
      </c>
      <c r="F17" s="166">
        <v>1000</v>
      </c>
      <c r="G17" s="166">
        <v>1000</v>
      </c>
      <c r="H17" s="166">
        <v>1000</v>
      </c>
      <c r="I17" s="166">
        <v>1500</v>
      </c>
      <c r="J17" s="166">
        <v>1500</v>
      </c>
      <c r="K17" s="166">
        <v>2000</v>
      </c>
      <c r="L17" s="166">
        <v>2000</v>
      </c>
      <c r="M17" s="166">
        <v>2500</v>
      </c>
      <c r="N17" s="165"/>
      <c r="O17" s="165"/>
      <c r="P17" s="165"/>
      <c r="Q17" s="165"/>
      <c r="R17" s="151"/>
      <c r="S17" s="151"/>
      <c r="T17" s="151"/>
      <c r="U17" s="151"/>
      <c r="V17" s="151"/>
      <c r="W17" s="151"/>
      <c r="X17" s="114"/>
      <c r="Y17" s="114"/>
      <c r="Z17" s="114"/>
      <c r="AA17" s="114"/>
      <c r="AB17" s="114"/>
      <c r="AC17" s="114"/>
    </row>
    <row r="18" spans="1:29" ht="15.75" customHeight="1" x14ac:dyDescent="0.3">
      <c r="A18" s="114"/>
      <c r="B18" s="160"/>
      <c r="C18" s="163" t="s">
        <v>284</v>
      </c>
      <c r="D18" s="167">
        <f t="shared" ref="D18:M18" si="1">D17*D16</f>
        <v>400000</v>
      </c>
      <c r="E18" s="167">
        <f t="shared" si="1"/>
        <v>1000000</v>
      </c>
      <c r="F18" s="167">
        <f t="shared" si="1"/>
        <v>2000000</v>
      </c>
      <c r="G18" s="167">
        <f t="shared" si="1"/>
        <v>2000000</v>
      </c>
      <c r="H18" s="167">
        <f t="shared" si="1"/>
        <v>2000000</v>
      </c>
      <c r="I18" s="167">
        <f t="shared" si="1"/>
        <v>5250000</v>
      </c>
      <c r="J18" s="167">
        <f t="shared" si="1"/>
        <v>5250000</v>
      </c>
      <c r="K18" s="167">
        <f t="shared" si="1"/>
        <v>7000000</v>
      </c>
      <c r="L18" s="167">
        <f t="shared" si="1"/>
        <v>7000000</v>
      </c>
      <c r="M18" s="167">
        <f t="shared" si="1"/>
        <v>8750000</v>
      </c>
      <c r="N18" s="165"/>
      <c r="O18" s="165"/>
      <c r="P18" s="165"/>
      <c r="Q18" s="165"/>
      <c r="R18" s="151"/>
      <c r="S18" s="151"/>
      <c r="T18" s="151"/>
      <c r="U18" s="151"/>
      <c r="V18" s="151"/>
      <c r="W18" s="151"/>
      <c r="X18" s="114"/>
      <c r="Y18" s="114"/>
      <c r="Z18" s="114"/>
      <c r="AA18" s="114"/>
      <c r="AB18" s="114"/>
      <c r="AC18" s="114"/>
    </row>
    <row r="19" spans="1:29" ht="15.75" customHeight="1" x14ac:dyDescent="0.3">
      <c r="A19" s="114"/>
      <c r="B19" s="160"/>
      <c r="C19" s="85" t="s">
        <v>24</v>
      </c>
      <c r="D19" s="168">
        <f t="shared" ref="D19:M19" si="2">D18</f>
        <v>400000</v>
      </c>
      <c r="E19" s="168">
        <f t="shared" si="2"/>
        <v>1000000</v>
      </c>
      <c r="F19" s="168">
        <f t="shared" si="2"/>
        <v>2000000</v>
      </c>
      <c r="G19" s="168">
        <f t="shared" si="2"/>
        <v>2000000</v>
      </c>
      <c r="H19" s="168">
        <f t="shared" si="2"/>
        <v>2000000</v>
      </c>
      <c r="I19" s="168">
        <f t="shared" si="2"/>
        <v>5250000</v>
      </c>
      <c r="J19" s="168">
        <f t="shared" si="2"/>
        <v>5250000</v>
      </c>
      <c r="K19" s="168">
        <f t="shared" si="2"/>
        <v>7000000</v>
      </c>
      <c r="L19" s="168">
        <f t="shared" si="2"/>
        <v>7000000</v>
      </c>
      <c r="M19" s="168">
        <f t="shared" si="2"/>
        <v>8750000</v>
      </c>
      <c r="N19" s="165"/>
      <c r="O19" s="165"/>
      <c r="P19" s="165"/>
      <c r="Q19" s="165"/>
      <c r="R19" s="151"/>
      <c r="S19" s="151"/>
      <c r="T19" s="151"/>
      <c r="U19" s="151"/>
      <c r="V19" s="151"/>
      <c r="W19" s="151"/>
      <c r="X19" s="114"/>
      <c r="Y19" s="114"/>
      <c r="Z19" s="114"/>
      <c r="AA19" s="114"/>
      <c r="AB19" s="114"/>
      <c r="AC19" s="114"/>
    </row>
    <row r="20" spans="1:29" ht="15.75" customHeight="1" x14ac:dyDescent="0.3">
      <c r="A20" s="114"/>
      <c r="B20" s="114"/>
      <c r="C20" s="85"/>
      <c r="D20" s="159"/>
      <c r="E20" s="159"/>
      <c r="F20" s="159"/>
      <c r="G20" s="159"/>
      <c r="H20" s="159"/>
      <c r="I20" s="159"/>
      <c r="J20" s="159"/>
      <c r="K20" s="159"/>
      <c r="L20" s="114"/>
      <c r="M20" s="114"/>
      <c r="N20" s="114"/>
      <c r="O20" s="114"/>
      <c r="P20" s="114"/>
      <c r="Q20" s="114"/>
      <c r="R20" s="151"/>
      <c r="S20" s="151"/>
      <c r="T20" s="151"/>
      <c r="U20" s="151"/>
      <c r="V20" s="151"/>
      <c r="W20" s="151"/>
      <c r="X20" s="114"/>
      <c r="Y20" s="114"/>
      <c r="Z20" s="114"/>
      <c r="AA20" s="114"/>
      <c r="AB20" s="114"/>
      <c r="AC20" s="114"/>
    </row>
    <row r="21" spans="1:29" ht="15.75" customHeight="1" x14ac:dyDescent="0.3">
      <c r="A21" s="169"/>
      <c r="B21" s="170"/>
      <c r="C21" s="171" t="s">
        <v>107</v>
      </c>
      <c r="D21" s="172">
        <f>Information!F30</f>
        <v>0</v>
      </c>
      <c r="E21" s="172">
        <f>Information!G30</f>
        <v>0.02</v>
      </c>
      <c r="F21" s="172">
        <f>Information!H30</f>
        <v>0.02</v>
      </c>
      <c r="G21" s="172">
        <f>Information!I30</f>
        <v>0.02</v>
      </c>
      <c r="H21" s="172">
        <f>Information!K30</f>
        <v>0.02</v>
      </c>
      <c r="I21" s="172">
        <f>Information!M30</f>
        <v>0.02</v>
      </c>
      <c r="J21" s="172">
        <f>Information!O30</f>
        <v>0.02</v>
      </c>
      <c r="K21" s="172">
        <f>Information!P30</f>
        <v>0.02</v>
      </c>
      <c r="L21" s="172">
        <f>Information!R30</f>
        <v>0.02</v>
      </c>
      <c r="M21" s="172">
        <f>Information!S30</f>
        <v>0.02</v>
      </c>
      <c r="N21" s="114"/>
      <c r="O21" s="114"/>
      <c r="P21" s="114"/>
      <c r="Q21" s="114"/>
      <c r="R21" s="151"/>
      <c r="S21" s="151"/>
      <c r="T21" s="151"/>
      <c r="U21" s="151"/>
      <c r="V21" s="151"/>
      <c r="W21" s="151"/>
      <c r="X21" s="169"/>
      <c r="Y21" s="169"/>
      <c r="Z21" s="169"/>
      <c r="AA21" s="169"/>
      <c r="AB21" s="169"/>
      <c r="AC21" s="169"/>
    </row>
    <row r="22" spans="1:29" ht="15.75" customHeight="1" x14ac:dyDescent="0.3">
      <c r="A22" s="114"/>
      <c r="B22" s="169"/>
      <c r="C22" s="85"/>
      <c r="D22" s="159"/>
      <c r="E22" s="159"/>
      <c r="F22" s="159"/>
      <c r="G22" s="159"/>
      <c r="H22" s="159"/>
      <c r="I22" s="159"/>
      <c r="J22" s="159"/>
      <c r="K22" s="159"/>
      <c r="L22" s="114"/>
      <c r="M22" s="114"/>
      <c r="N22" s="144"/>
      <c r="O22" s="144"/>
      <c r="P22" s="144"/>
      <c r="Q22" s="144"/>
      <c r="R22" s="151"/>
      <c r="S22" s="151"/>
      <c r="T22" s="151"/>
      <c r="U22" s="151"/>
      <c r="V22" s="151"/>
      <c r="W22" s="151"/>
      <c r="X22" s="114"/>
      <c r="Y22" s="114"/>
      <c r="Z22" s="114"/>
      <c r="AA22" s="114"/>
      <c r="AB22" s="114"/>
      <c r="AC22" s="114"/>
    </row>
    <row r="23" spans="1:29" ht="15.75" customHeight="1" x14ac:dyDescent="0.3">
      <c r="A23" s="114"/>
      <c r="B23" s="160"/>
      <c r="C23" s="85" t="s">
        <v>285</v>
      </c>
      <c r="D23" s="159"/>
      <c r="E23" s="159"/>
      <c r="F23" s="159"/>
      <c r="G23" s="159"/>
      <c r="H23" s="159"/>
      <c r="I23" s="159"/>
      <c r="J23" s="159"/>
      <c r="K23" s="159"/>
      <c r="L23" s="114"/>
      <c r="M23" s="114"/>
      <c r="N23" s="144"/>
      <c r="O23" s="144"/>
      <c r="P23" s="144"/>
      <c r="Q23" s="144"/>
      <c r="R23" s="150" t="s">
        <v>8</v>
      </c>
      <c r="S23" s="151"/>
      <c r="T23" s="151"/>
      <c r="U23" s="151"/>
      <c r="V23" s="151"/>
      <c r="W23" s="151"/>
      <c r="X23" s="114"/>
      <c r="Y23" s="114"/>
      <c r="Z23" s="114"/>
      <c r="AA23" s="114"/>
      <c r="AB23" s="114"/>
      <c r="AC23" s="114"/>
    </row>
    <row r="24" spans="1:29" ht="15.75" customHeight="1" x14ac:dyDescent="0.3">
      <c r="A24" s="114"/>
      <c r="B24" s="160"/>
      <c r="C24" s="173" t="s">
        <v>286</v>
      </c>
      <c r="D24" s="174">
        <v>300</v>
      </c>
      <c r="E24" s="167">
        <f t="shared" ref="E24:M24" si="3">D24*(1+E$21)</f>
        <v>306</v>
      </c>
      <c r="F24" s="167">
        <f t="shared" si="3"/>
        <v>312.12</v>
      </c>
      <c r="G24" s="167">
        <f t="shared" si="3"/>
        <v>318.36240000000004</v>
      </c>
      <c r="H24" s="167">
        <f t="shared" si="3"/>
        <v>324.72964800000005</v>
      </c>
      <c r="I24" s="167">
        <f t="shared" si="3"/>
        <v>331.22424096000009</v>
      </c>
      <c r="J24" s="167">
        <f t="shared" si="3"/>
        <v>337.84872577920009</v>
      </c>
      <c r="K24" s="167">
        <f t="shared" si="3"/>
        <v>344.60570029478413</v>
      </c>
      <c r="L24" s="167">
        <f t="shared" si="3"/>
        <v>351.49781430067981</v>
      </c>
      <c r="M24" s="167">
        <f t="shared" si="3"/>
        <v>358.52777058669341</v>
      </c>
      <c r="N24" s="165"/>
      <c r="O24" s="165"/>
      <c r="P24" s="165"/>
      <c r="Q24" s="165"/>
      <c r="R24" s="151"/>
      <c r="S24" s="151"/>
      <c r="T24" s="151"/>
      <c r="U24" s="151"/>
      <c r="V24" s="151"/>
      <c r="W24" s="151"/>
      <c r="X24" s="114"/>
      <c r="Y24" s="114"/>
      <c r="Z24" s="114"/>
      <c r="AA24" s="114"/>
      <c r="AB24" s="114"/>
      <c r="AC24" s="114"/>
    </row>
    <row r="25" spans="1:29" ht="15.75" customHeight="1" x14ac:dyDescent="0.3">
      <c r="A25" s="114"/>
      <c r="B25" s="160"/>
      <c r="C25" s="173" t="s">
        <v>287</v>
      </c>
      <c r="D25" s="174">
        <v>200</v>
      </c>
      <c r="E25" s="167">
        <f t="shared" ref="E25:M25" si="4">D25*(1+E$21)</f>
        <v>204</v>
      </c>
      <c r="F25" s="167">
        <f t="shared" si="4"/>
        <v>208.08</v>
      </c>
      <c r="G25" s="167">
        <f t="shared" si="4"/>
        <v>212.24160000000001</v>
      </c>
      <c r="H25" s="167">
        <f t="shared" si="4"/>
        <v>216.48643200000001</v>
      </c>
      <c r="I25" s="167">
        <f t="shared" si="4"/>
        <v>220.81616064000002</v>
      </c>
      <c r="J25" s="167">
        <f t="shared" si="4"/>
        <v>225.23248385280002</v>
      </c>
      <c r="K25" s="167">
        <f t="shared" si="4"/>
        <v>229.73713352985601</v>
      </c>
      <c r="L25" s="167">
        <f t="shared" si="4"/>
        <v>234.33187620045314</v>
      </c>
      <c r="M25" s="167">
        <f t="shared" si="4"/>
        <v>239.0185137244622</v>
      </c>
      <c r="N25" s="165"/>
      <c r="O25" s="165"/>
      <c r="P25" s="165"/>
      <c r="Q25" s="165"/>
      <c r="R25" s="151"/>
      <c r="S25" s="151"/>
      <c r="T25" s="151"/>
      <c r="U25" s="151"/>
      <c r="V25" s="151"/>
      <c r="W25" s="151"/>
      <c r="X25" s="114"/>
      <c r="Y25" s="114"/>
      <c r="Z25" s="114"/>
      <c r="AA25" s="114"/>
      <c r="AB25" s="114"/>
      <c r="AC25" s="114"/>
    </row>
    <row r="26" spans="1:29" ht="15.75" customHeight="1" x14ac:dyDescent="0.3">
      <c r="A26" s="114"/>
      <c r="B26" s="160"/>
      <c r="C26" s="173" t="s">
        <v>288</v>
      </c>
      <c r="D26" s="174">
        <v>100</v>
      </c>
      <c r="E26" s="167">
        <f t="shared" ref="E26:M26" si="5">D26*(1+E$21)</f>
        <v>102</v>
      </c>
      <c r="F26" s="167">
        <f t="shared" si="5"/>
        <v>104.04</v>
      </c>
      <c r="G26" s="167">
        <f t="shared" si="5"/>
        <v>106.1208</v>
      </c>
      <c r="H26" s="167">
        <f t="shared" si="5"/>
        <v>108.243216</v>
      </c>
      <c r="I26" s="167">
        <f t="shared" si="5"/>
        <v>110.40808032000001</v>
      </c>
      <c r="J26" s="167">
        <f t="shared" si="5"/>
        <v>112.61624192640001</v>
      </c>
      <c r="K26" s="167">
        <f t="shared" si="5"/>
        <v>114.868566764928</v>
      </c>
      <c r="L26" s="167">
        <f t="shared" si="5"/>
        <v>117.16593810022657</v>
      </c>
      <c r="M26" s="167">
        <f t="shared" si="5"/>
        <v>119.5092568622311</v>
      </c>
      <c r="N26" s="165"/>
      <c r="O26" s="165"/>
      <c r="P26" s="165"/>
      <c r="Q26" s="165"/>
      <c r="R26" s="151"/>
      <c r="S26" s="151"/>
      <c r="T26" s="151"/>
      <c r="U26" s="151"/>
      <c r="V26" s="151"/>
      <c r="W26" s="151"/>
      <c r="X26" s="114"/>
      <c r="Y26" s="114"/>
      <c r="Z26" s="114"/>
      <c r="AA26" s="114"/>
      <c r="AB26" s="114"/>
      <c r="AC26" s="114"/>
    </row>
    <row r="27" spans="1:29" ht="15.75" customHeight="1" x14ac:dyDescent="0.3">
      <c r="A27" s="114"/>
      <c r="B27" s="160"/>
      <c r="C27" s="162" t="s">
        <v>289</v>
      </c>
      <c r="D27" s="168">
        <f t="shared" ref="D27:M27" si="6">SUM(D24:D26)</f>
        <v>600</v>
      </c>
      <c r="E27" s="168">
        <f t="shared" si="6"/>
        <v>612</v>
      </c>
      <c r="F27" s="168">
        <f t="shared" si="6"/>
        <v>624.24</v>
      </c>
      <c r="G27" s="168">
        <f t="shared" si="6"/>
        <v>636.72480000000007</v>
      </c>
      <c r="H27" s="168">
        <f t="shared" si="6"/>
        <v>649.45929599999999</v>
      </c>
      <c r="I27" s="168">
        <f t="shared" si="6"/>
        <v>662.44848192000018</v>
      </c>
      <c r="J27" s="168">
        <f t="shared" si="6"/>
        <v>675.69745155840008</v>
      </c>
      <c r="K27" s="168">
        <f t="shared" si="6"/>
        <v>689.21140058956814</v>
      </c>
      <c r="L27" s="168">
        <f t="shared" si="6"/>
        <v>702.9956286013595</v>
      </c>
      <c r="M27" s="168">
        <f t="shared" si="6"/>
        <v>717.0555411733867</v>
      </c>
      <c r="N27" s="165"/>
      <c r="O27" s="165"/>
      <c r="P27" s="165"/>
      <c r="Q27" s="165"/>
      <c r="R27" s="151"/>
      <c r="S27" s="151"/>
      <c r="T27" s="151"/>
      <c r="U27" s="151"/>
      <c r="V27" s="151"/>
      <c r="W27" s="151"/>
      <c r="X27" s="114"/>
      <c r="Y27" s="114"/>
      <c r="Z27" s="114"/>
      <c r="AA27" s="114"/>
      <c r="AB27" s="114"/>
      <c r="AC27" s="114"/>
    </row>
    <row r="28" spans="1:29" ht="15.75" customHeight="1" x14ac:dyDescent="0.3">
      <c r="A28" s="114"/>
      <c r="B28" s="160"/>
      <c r="C28" s="159"/>
      <c r="D28" s="159"/>
      <c r="E28" s="159"/>
      <c r="F28" s="159"/>
      <c r="G28" s="159"/>
      <c r="H28" s="159"/>
      <c r="I28" s="159"/>
      <c r="J28" s="159"/>
      <c r="K28" s="159"/>
      <c r="L28" s="114"/>
      <c r="M28" s="114"/>
      <c r="N28" s="114"/>
      <c r="O28" s="114"/>
      <c r="P28" s="114"/>
      <c r="Q28" s="114"/>
      <c r="R28" s="151"/>
      <c r="S28" s="151"/>
      <c r="T28" s="151"/>
      <c r="U28" s="151"/>
      <c r="V28" s="151"/>
      <c r="W28" s="151"/>
      <c r="X28" s="114"/>
      <c r="Y28" s="114"/>
      <c r="Z28" s="114"/>
      <c r="AA28" s="114"/>
      <c r="AB28" s="114"/>
      <c r="AC28" s="114"/>
    </row>
    <row r="29" spans="1:29" ht="15.75" customHeight="1" x14ac:dyDescent="0.3">
      <c r="A29" s="114"/>
      <c r="B29" s="160"/>
      <c r="C29" s="173" t="s">
        <v>290</v>
      </c>
      <c r="D29" s="174">
        <v>20</v>
      </c>
      <c r="E29" s="174">
        <v>20</v>
      </c>
      <c r="F29" s="174">
        <v>20</v>
      </c>
      <c r="G29" s="174">
        <v>20</v>
      </c>
      <c r="H29" s="164">
        <v>30</v>
      </c>
      <c r="I29" s="164">
        <v>30</v>
      </c>
      <c r="J29" s="164">
        <v>30</v>
      </c>
      <c r="K29" s="164">
        <v>30</v>
      </c>
      <c r="L29" s="164">
        <v>30</v>
      </c>
      <c r="M29" s="164">
        <v>30</v>
      </c>
      <c r="N29" s="165"/>
      <c r="O29" s="165"/>
      <c r="P29" s="165"/>
      <c r="Q29" s="165"/>
      <c r="R29" s="151"/>
      <c r="S29" s="151"/>
      <c r="T29" s="151"/>
      <c r="U29" s="151"/>
      <c r="V29" s="151"/>
      <c r="W29" s="151"/>
      <c r="X29" s="114"/>
      <c r="Y29" s="114"/>
      <c r="Z29" s="114"/>
      <c r="AA29" s="114"/>
      <c r="AB29" s="114"/>
      <c r="AC29" s="114"/>
    </row>
    <row r="30" spans="1:29" ht="15.75" customHeight="1" x14ac:dyDescent="0.3">
      <c r="A30" s="114"/>
      <c r="B30" s="160"/>
      <c r="C30" s="173" t="s">
        <v>291</v>
      </c>
      <c r="D30" s="174">
        <v>10</v>
      </c>
      <c r="E30" s="174">
        <v>10</v>
      </c>
      <c r="F30" s="174">
        <v>10</v>
      </c>
      <c r="G30" s="174">
        <v>10</v>
      </c>
      <c r="H30" s="164">
        <v>30</v>
      </c>
      <c r="I30" s="164">
        <v>30</v>
      </c>
      <c r="J30" s="164">
        <v>30</v>
      </c>
      <c r="K30" s="164">
        <v>30</v>
      </c>
      <c r="L30" s="164">
        <v>30</v>
      </c>
      <c r="M30" s="164">
        <v>30</v>
      </c>
      <c r="N30" s="165"/>
      <c r="O30" s="165"/>
      <c r="P30" s="165"/>
      <c r="Q30" s="165"/>
      <c r="R30" s="151"/>
      <c r="S30" s="151"/>
      <c r="T30" s="151"/>
      <c r="U30" s="151"/>
      <c r="V30" s="151"/>
      <c r="W30" s="151"/>
      <c r="X30" s="114"/>
      <c r="Y30" s="114"/>
      <c r="Z30" s="114"/>
      <c r="AA30" s="114"/>
      <c r="AB30" s="114"/>
      <c r="AC30" s="114"/>
    </row>
    <row r="31" spans="1:29" ht="15.75" customHeight="1" x14ac:dyDescent="0.3">
      <c r="A31" s="114"/>
      <c r="B31" s="160"/>
      <c r="C31" s="173" t="s">
        <v>292</v>
      </c>
      <c r="D31" s="174">
        <v>10</v>
      </c>
      <c r="E31" s="174">
        <v>10</v>
      </c>
      <c r="F31" s="174">
        <v>10</v>
      </c>
      <c r="G31" s="174">
        <v>10</v>
      </c>
      <c r="H31" s="164">
        <v>30</v>
      </c>
      <c r="I31" s="164">
        <v>30</v>
      </c>
      <c r="J31" s="164">
        <v>30</v>
      </c>
      <c r="K31" s="164">
        <v>30</v>
      </c>
      <c r="L31" s="164">
        <v>30</v>
      </c>
      <c r="M31" s="164">
        <v>30</v>
      </c>
      <c r="N31" s="165"/>
      <c r="O31" s="165"/>
      <c r="P31" s="165"/>
      <c r="Q31" s="165"/>
      <c r="R31" s="151"/>
      <c r="S31" s="151"/>
      <c r="T31" s="151"/>
      <c r="U31" s="151"/>
      <c r="V31" s="151"/>
      <c r="W31" s="151"/>
      <c r="X31" s="114"/>
      <c r="Y31" s="114"/>
      <c r="Z31" s="114"/>
      <c r="AA31" s="114"/>
      <c r="AB31" s="114"/>
      <c r="AC31" s="114"/>
    </row>
    <row r="32" spans="1:29" ht="15.75" customHeight="1" x14ac:dyDescent="0.3">
      <c r="A32" s="114"/>
      <c r="B32" s="160"/>
      <c r="C32" s="162" t="s">
        <v>293</v>
      </c>
      <c r="D32" s="168">
        <f t="shared" ref="D32:M32" si="7">SUM(D29:D31)</f>
        <v>40</v>
      </c>
      <c r="E32" s="168">
        <f t="shared" si="7"/>
        <v>40</v>
      </c>
      <c r="F32" s="168">
        <f t="shared" si="7"/>
        <v>40</v>
      </c>
      <c r="G32" s="168">
        <f t="shared" si="7"/>
        <v>40</v>
      </c>
      <c r="H32" s="168">
        <f t="shared" si="7"/>
        <v>90</v>
      </c>
      <c r="I32" s="168">
        <f t="shared" si="7"/>
        <v>90</v>
      </c>
      <c r="J32" s="168">
        <f t="shared" si="7"/>
        <v>90</v>
      </c>
      <c r="K32" s="168">
        <f t="shared" si="7"/>
        <v>90</v>
      </c>
      <c r="L32" s="168">
        <f t="shared" si="7"/>
        <v>90</v>
      </c>
      <c r="M32" s="168">
        <f t="shared" si="7"/>
        <v>90</v>
      </c>
      <c r="N32" s="165"/>
      <c r="O32" s="165"/>
      <c r="P32" s="165"/>
      <c r="Q32" s="165"/>
      <c r="R32" s="151"/>
      <c r="S32" s="151"/>
      <c r="T32" s="151"/>
      <c r="U32" s="151"/>
      <c r="V32" s="151"/>
      <c r="W32" s="151"/>
      <c r="X32" s="114"/>
      <c r="Y32" s="114"/>
      <c r="Z32" s="114"/>
      <c r="AA32" s="114"/>
      <c r="AB32" s="114"/>
      <c r="AC32" s="114"/>
    </row>
    <row r="33" spans="1:29" ht="15.75" customHeight="1" x14ac:dyDescent="0.3">
      <c r="A33" s="144"/>
      <c r="B33" s="160"/>
      <c r="C33" s="85"/>
      <c r="D33" s="170"/>
      <c r="E33" s="170"/>
      <c r="F33" s="170"/>
      <c r="G33" s="170"/>
      <c r="H33" s="170"/>
      <c r="I33" s="170"/>
      <c r="J33" s="170"/>
      <c r="K33" s="170"/>
      <c r="L33" s="170"/>
      <c r="M33" s="170"/>
      <c r="N33" s="114"/>
      <c r="O33" s="114"/>
      <c r="P33" s="114"/>
      <c r="Q33" s="114"/>
      <c r="R33" s="151"/>
      <c r="S33" s="151"/>
      <c r="T33" s="151"/>
      <c r="U33" s="151"/>
      <c r="V33" s="151"/>
      <c r="W33" s="151"/>
      <c r="X33" s="144"/>
      <c r="Y33" s="144"/>
      <c r="Z33" s="144"/>
      <c r="AA33" s="144"/>
      <c r="AB33" s="144"/>
      <c r="AC33" s="144"/>
    </row>
    <row r="34" spans="1:29" ht="15.75" customHeight="1" x14ac:dyDescent="0.3">
      <c r="A34" s="114"/>
      <c r="B34" s="160"/>
      <c r="C34" s="173" t="s">
        <v>294</v>
      </c>
      <c r="D34" s="174">
        <v>15</v>
      </c>
      <c r="E34" s="174">
        <v>15</v>
      </c>
      <c r="F34" s="174">
        <v>15</v>
      </c>
      <c r="G34" s="174">
        <v>20</v>
      </c>
      <c r="H34" s="174">
        <v>20</v>
      </c>
      <c r="I34" s="174">
        <v>20</v>
      </c>
      <c r="J34" s="174">
        <v>20</v>
      </c>
      <c r="K34" s="174">
        <v>25</v>
      </c>
      <c r="L34" s="174">
        <v>25</v>
      </c>
      <c r="M34" s="174">
        <v>25</v>
      </c>
      <c r="N34" s="114"/>
      <c r="O34" s="114"/>
      <c r="P34" s="114"/>
      <c r="Q34" s="114"/>
      <c r="R34" s="151"/>
      <c r="S34" s="151"/>
      <c r="T34" s="151"/>
      <c r="U34" s="151"/>
      <c r="V34" s="151"/>
      <c r="W34" s="151"/>
      <c r="X34" s="114"/>
      <c r="Y34" s="114"/>
      <c r="Z34" s="114"/>
      <c r="AA34" s="114"/>
      <c r="AB34" s="114"/>
      <c r="AC34" s="114"/>
    </row>
    <row r="35" spans="1:29" ht="15.75" customHeight="1" x14ac:dyDescent="0.3">
      <c r="A35" s="114"/>
      <c r="B35" s="160"/>
      <c r="C35" s="173" t="s">
        <v>295</v>
      </c>
      <c r="D35" s="174">
        <v>10</v>
      </c>
      <c r="E35" s="174">
        <v>10</v>
      </c>
      <c r="F35" s="174">
        <v>10</v>
      </c>
      <c r="G35" s="174">
        <v>10</v>
      </c>
      <c r="H35" s="174">
        <v>10</v>
      </c>
      <c r="I35" s="174">
        <v>10</v>
      </c>
      <c r="J35" s="174">
        <v>10</v>
      </c>
      <c r="K35" s="174">
        <v>10</v>
      </c>
      <c r="L35" s="174">
        <v>10</v>
      </c>
      <c r="M35" s="174">
        <v>10</v>
      </c>
      <c r="N35" s="165"/>
      <c r="O35" s="165"/>
      <c r="P35" s="165"/>
      <c r="Q35" s="165"/>
      <c r="R35" s="151"/>
      <c r="S35" s="151"/>
      <c r="T35" s="151"/>
      <c r="U35" s="151"/>
      <c r="V35" s="151"/>
      <c r="W35" s="151"/>
      <c r="X35" s="114"/>
      <c r="Y35" s="114"/>
      <c r="Z35" s="114"/>
      <c r="AA35" s="114"/>
      <c r="AB35" s="114"/>
      <c r="AC35" s="114"/>
    </row>
    <row r="36" spans="1:29" ht="15.75" customHeight="1" x14ac:dyDescent="0.3">
      <c r="A36" s="114"/>
      <c r="B36" s="160"/>
      <c r="C36" s="173" t="s">
        <v>296</v>
      </c>
      <c r="D36" s="174">
        <v>8</v>
      </c>
      <c r="E36" s="174">
        <v>8</v>
      </c>
      <c r="F36" s="174">
        <v>8</v>
      </c>
      <c r="G36" s="174">
        <v>8</v>
      </c>
      <c r="H36" s="174">
        <v>8</v>
      </c>
      <c r="I36" s="174">
        <v>8</v>
      </c>
      <c r="J36" s="174">
        <v>8</v>
      </c>
      <c r="K36" s="174">
        <v>8</v>
      </c>
      <c r="L36" s="174">
        <v>8</v>
      </c>
      <c r="M36" s="174">
        <v>8</v>
      </c>
      <c r="N36" s="165"/>
      <c r="O36" s="165"/>
      <c r="P36" s="165"/>
      <c r="Q36" s="165"/>
      <c r="R36" s="151"/>
      <c r="S36" s="151"/>
      <c r="T36" s="151"/>
      <c r="U36" s="151"/>
      <c r="V36" s="151"/>
      <c r="W36" s="151"/>
      <c r="X36" s="114"/>
      <c r="Y36" s="114"/>
      <c r="Z36" s="114"/>
      <c r="AA36" s="114"/>
      <c r="AB36" s="114"/>
      <c r="AC36" s="114"/>
    </row>
    <row r="37" spans="1:29" ht="15.75" customHeight="1" x14ac:dyDescent="0.3">
      <c r="A37" s="114"/>
      <c r="B37" s="160"/>
      <c r="C37" s="162" t="s">
        <v>297</v>
      </c>
      <c r="D37" s="168">
        <f t="shared" ref="D37:M37" si="8">SUM(D34:D36)</f>
        <v>33</v>
      </c>
      <c r="E37" s="168">
        <f t="shared" si="8"/>
        <v>33</v>
      </c>
      <c r="F37" s="168">
        <f t="shared" si="8"/>
        <v>33</v>
      </c>
      <c r="G37" s="168">
        <f t="shared" si="8"/>
        <v>38</v>
      </c>
      <c r="H37" s="168">
        <f t="shared" si="8"/>
        <v>38</v>
      </c>
      <c r="I37" s="168">
        <f t="shared" si="8"/>
        <v>38</v>
      </c>
      <c r="J37" s="168">
        <f t="shared" si="8"/>
        <v>38</v>
      </c>
      <c r="K37" s="168">
        <f t="shared" si="8"/>
        <v>43</v>
      </c>
      <c r="L37" s="168">
        <f t="shared" si="8"/>
        <v>43</v>
      </c>
      <c r="M37" s="168">
        <f t="shared" si="8"/>
        <v>43</v>
      </c>
      <c r="N37" s="165"/>
      <c r="O37" s="165"/>
      <c r="P37" s="165"/>
      <c r="Q37" s="165"/>
      <c r="R37" s="151"/>
      <c r="S37" s="151"/>
      <c r="T37" s="151"/>
      <c r="U37" s="151"/>
      <c r="V37" s="151"/>
      <c r="W37" s="151"/>
      <c r="X37" s="114"/>
      <c r="Y37" s="114"/>
      <c r="Z37" s="114"/>
      <c r="AA37" s="114"/>
      <c r="AB37" s="114"/>
      <c r="AC37" s="114"/>
    </row>
    <row r="38" spans="1:29" ht="15.75" customHeight="1" x14ac:dyDescent="0.3">
      <c r="A38" s="144"/>
      <c r="B38" s="160"/>
      <c r="C38" s="85"/>
      <c r="D38" s="170"/>
      <c r="E38" s="170"/>
      <c r="F38" s="170"/>
      <c r="G38" s="170"/>
      <c r="H38" s="170"/>
      <c r="I38" s="170"/>
      <c r="J38" s="170"/>
      <c r="K38" s="170"/>
      <c r="L38" s="170"/>
      <c r="M38" s="170"/>
      <c r="N38" s="165"/>
      <c r="O38" s="165"/>
      <c r="P38" s="165"/>
      <c r="Q38" s="165"/>
      <c r="R38" s="150" t="s">
        <v>8</v>
      </c>
      <c r="S38" s="151"/>
      <c r="T38" s="151"/>
      <c r="U38" s="151"/>
      <c r="V38" s="151"/>
      <c r="W38" s="151"/>
      <c r="X38" s="144"/>
      <c r="Y38" s="144"/>
      <c r="Z38" s="144"/>
      <c r="AA38" s="144"/>
      <c r="AB38" s="144"/>
      <c r="AC38" s="144"/>
    </row>
    <row r="39" spans="1:29" ht="15.75" customHeight="1" x14ac:dyDescent="0.3">
      <c r="A39" s="114"/>
      <c r="B39" s="160"/>
      <c r="C39" s="163" t="s">
        <v>298</v>
      </c>
      <c r="D39" s="167">
        <f t="shared" ref="D39:K39" si="9">D27</f>
        <v>600</v>
      </c>
      <c r="E39" s="167">
        <f t="shared" si="9"/>
        <v>612</v>
      </c>
      <c r="F39" s="167">
        <f t="shared" si="9"/>
        <v>624.24</v>
      </c>
      <c r="G39" s="167">
        <f t="shared" si="9"/>
        <v>636.72480000000007</v>
      </c>
      <c r="H39" s="167">
        <f t="shared" si="9"/>
        <v>649.45929599999999</v>
      </c>
      <c r="I39" s="167">
        <f t="shared" si="9"/>
        <v>662.44848192000018</v>
      </c>
      <c r="J39" s="167">
        <f t="shared" si="9"/>
        <v>675.69745155840008</v>
      </c>
      <c r="K39" s="167">
        <f t="shared" si="9"/>
        <v>689.21140058956814</v>
      </c>
      <c r="L39" s="167">
        <f t="shared" ref="L39:M39" si="10">SUM(L24:L26)</f>
        <v>702.9956286013595</v>
      </c>
      <c r="M39" s="167">
        <f t="shared" si="10"/>
        <v>717.0555411733867</v>
      </c>
      <c r="N39" s="144"/>
      <c r="O39" s="144"/>
      <c r="P39" s="144"/>
      <c r="Q39" s="144"/>
      <c r="R39" s="151"/>
      <c r="S39" s="151"/>
      <c r="T39" s="151"/>
      <c r="U39" s="151"/>
      <c r="V39" s="151"/>
      <c r="W39" s="151"/>
      <c r="X39" s="114"/>
      <c r="Y39" s="114"/>
      <c r="Z39" s="114"/>
      <c r="AA39" s="114"/>
      <c r="AB39" s="114"/>
      <c r="AC39" s="114"/>
    </row>
    <row r="40" spans="1:29" ht="15.75" customHeight="1" x14ac:dyDescent="0.3">
      <c r="A40" s="114"/>
      <c r="B40" s="160"/>
      <c r="C40" s="163" t="s">
        <v>299</v>
      </c>
      <c r="D40" s="167">
        <f t="shared" ref="D40:K40" si="11">D32</f>
        <v>40</v>
      </c>
      <c r="E40" s="167">
        <f t="shared" si="11"/>
        <v>40</v>
      </c>
      <c r="F40" s="167">
        <f t="shared" si="11"/>
        <v>40</v>
      </c>
      <c r="G40" s="167">
        <f t="shared" si="11"/>
        <v>40</v>
      </c>
      <c r="H40" s="167">
        <f t="shared" si="11"/>
        <v>90</v>
      </c>
      <c r="I40" s="167">
        <f t="shared" si="11"/>
        <v>90</v>
      </c>
      <c r="J40" s="167">
        <f t="shared" si="11"/>
        <v>90</v>
      </c>
      <c r="K40" s="167">
        <f t="shared" si="11"/>
        <v>90</v>
      </c>
      <c r="L40" s="167">
        <f t="shared" ref="L40:M40" si="12">SUM(L29:L31)</f>
        <v>90</v>
      </c>
      <c r="M40" s="167">
        <f t="shared" si="12"/>
        <v>90</v>
      </c>
      <c r="N40" s="165"/>
      <c r="O40" s="165"/>
      <c r="P40" s="165"/>
      <c r="Q40" s="165"/>
      <c r="R40" s="151"/>
      <c r="S40" s="151"/>
      <c r="T40" s="151"/>
      <c r="U40" s="151"/>
      <c r="V40" s="151"/>
      <c r="W40" s="151"/>
      <c r="X40" s="114"/>
      <c r="Y40" s="114"/>
      <c r="Z40" s="114"/>
      <c r="AA40" s="114"/>
      <c r="AB40" s="114"/>
      <c r="AC40" s="114"/>
    </row>
    <row r="41" spans="1:29" ht="15.75" customHeight="1" x14ac:dyDescent="0.3">
      <c r="A41" s="114"/>
      <c r="B41" s="160"/>
      <c r="C41" s="163" t="s">
        <v>300</v>
      </c>
      <c r="D41" s="167">
        <f t="shared" ref="D41:K41" si="13">D37</f>
        <v>33</v>
      </c>
      <c r="E41" s="167">
        <f t="shared" si="13"/>
        <v>33</v>
      </c>
      <c r="F41" s="167">
        <f t="shared" si="13"/>
        <v>33</v>
      </c>
      <c r="G41" s="167">
        <f t="shared" si="13"/>
        <v>38</v>
      </c>
      <c r="H41" s="167">
        <f t="shared" si="13"/>
        <v>38</v>
      </c>
      <c r="I41" s="167">
        <f t="shared" si="13"/>
        <v>38</v>
      </c>
      <c r="J41" s="167">
        <f t="shared" si="13"/>
        <v>38</v>
      </c>
      <c r="K41" s="167">
        <f t="shared" si="13"/>
        <v>43</v>
      </c>
      <c r="L41" s="167">
        <f t="shared" ref="L41:M41" si="14">SUM(L34:L36)</f>
        <v>43</v>
      </c>
      <c r="M41" s="167">
        <f t="shared" si="14"/>
        <v>43</v>
      </c>
      <c r="N41" s="165"/>
      <c r="O41" s="165"/>
      <c r="P41" s="165"/>
      <c r="Q41" s="165"/>
      <c r="R41" s="151"/>
      <c r="S41" s="151"/>
      <c r="T41" s="151"/>
      <c r="U41" s="151"/>
      <c r="V41" s="151"/>
      <c r="W41" s="151"/>
      <c r="X41" s="114"/>
      <c r="Y41" s="114"/>
      <c r="Z41" s="114"/>
      <c r="AA41" s="114"/>
      <c r="AB41" s="114"/>
      <c r="AC41" s="114"/>
    </row>
    <row r="42" spans="1:29" ht="15.75" customHeight="1" x14ac:dyDescent="0.3">
      <c r="A42" s="144"/>
      <c r="B42" s="160"/>
      <c r="C42" s="162" t="s">
        <v>301</v>
      </c>
      <c r="D42" s="168">
        <f t="shared" ref="D42:M42" si="15">SUM(D39:D41)</f>
        <v>673</v>
      </c>
      <c r="E42" s="168">
        <f t="shared" si="15"/>
        <v>685</v>
      </c>
      <c r="F42" s="168">
        <f t="shared" si="15"/>
        <v>697.24</v>
      </c>
      <c r="G42" s="168">
        <f t="shared" si="15"/>
        <v>714.72480000000007</v>
      </c>
      <c r="H42" s="168">
        <f t="shared" si="15"/>
        <v>777.45929599999999</v>
      </c>
      <c r="I42" s="168">
        <f t="shared" si="15"/>
        <v>790.44848192000018</v>
      </c>
      <c r="J42" s="168">
        <f t="shared" si="15"/>
        <v>803.69745155840008</v>
      </c>
      <c r="K42" s="168">
        <f t="shared" si="15"/>
        <v>822.21140058956814</v>
      </c>
      <c r="L42" s="168">
        <f t="shared" si="15"/>
        <v>835.9956286013595</v>
      </c>
      <c r="M42" s="168">
        <f t="shared" si="15"/>
        <v>850.0555411733867</v>
      </c>
      <c r="N42" s="165"/>
      <c r="O42" s="165"/>
      <c r="P42" s="165"/>
      <c r="Q42" s="165"/>
      <c r="R42" s="151"/>
      <c r="S42" s="151"/>
      <c r="T42" s="151"/>
      <c r="U42" s="151"/>
      <c r="V42" s="151"/>
      <c r="W42" s="151"/>
      <c r="X42" s="144"/>
      <c r="Y42" s="144"/>
      <c r="Z42" s="144"/>
      <c r="AA42" s="144"/>
      <c r="AB42" s="144"/>
      <c r="AC42" s="144"/>
    </row>
    <row r="43" spans="1:29" ht="15.75" customHeight="1" x14ac:dyDescent="0.3">
      <c r="A43" s="144"/>
      <c r="B43" s="160"/>
      <c r="C43" s="163"/>
      <c r="D43" s="167"/>
      <c r="E43" s="167"/>
      <c r="F43" s="167"/>
      <c r="G43" s="167"/>
      <c r="H43" s="167"/>
      <c r="I43" s="167"/>
      <c r="J43" s="167"/>
      <c r="K43" s="167"/>
      <c r="L43" s="167"/>
      <c r="M43" s="167"/>
      <c r="N43" s="165"/>
      <c r="O43" s="165"/>
      <c r="P43" s="165"/>
      <c r="Q43" s="165"/>
      <c r="R43" s="151"/>
      <c r="S43" s="151"/>
      <c r="T43" s="151"/>
      <c r="U43" s="151"/>
      <c r="V43" s="151"/>
      <c r="W43" s="151"/>
      <c r="X43" s="144"/>
      <c r="Y43" s="144"/>
      <c r="Z43" s="144"/>
      <c r="AA43" s="144"/>
      <c r="AB43" s="144"/>
      <c r="AC43" s="144"/>
    </row>
    <row r="44" spans="1:29" ht="15.75" customHeight="1" x14ac:dyDescent="0.3">
      <c r="A44" s="144"/>
      <c r="B44" s="160"/>
      <c r="C44" s="163" t="s">
        <v>302</v>
      </c>
      <c r="D44" s="167">
        <f t="shared" ref="D44:M44" si="16">D16*$I$6</f>
        <v>600</v>
      </c>
      <c r="E44" s="167">
        <f t="shared" si="16"/>
        <v>600</v>
      </c>
      <c r="F44" s="167">
        <f t="shared" si="16"/>
        <v>600</v>
      </c>
      <c r="G44" s="167">
        <f t="shared" si="16"/>
        <v>600</v>
      </c>
      <c r="H44" s="167">
        <f t="shared" si="16"/>
        <v>600</v>
      </c>
      <c r="I44" s="167">
        <f t="shared" si="16"/>
        <v>1050</v>
      </c>
      <c r="J44" s="167">
        <f t="shared" si="16"/>
        <v>1050</v>
      </c>
      <c r="K44" s="167">
        <f t="shared" si="16"/>
        <v>1050</v>
      </c>
      <c r="L44" s="167">
        <f t="shared" si="16"/>
        <v>1050</v>
      </c>
      <c r="M44" s="167">
        <f t="shared" si="16"/>
        <v>1050</v>
      </c>
      <c r="N44" s="144"/>
      <c r="O44" s="144"/>
      <c r="P44" s="144"/>
      <c r="Q44" s="144"/>
      <c r="R44" s="151"/>
      <c r="S44" s="151"/>
      <c r="T44" s="151"/>
      <c r="U44" s="151"/>
      <c r="V44" s="151"/>
      <c r="W44" s="151"/>
      <c r="X44" s="144"/>
      <c r="Y44" s="144"/>
      <c r="Z44" s="144"/>
      <c r="AA44" s="144"/>
      <c r="AB44" s="144"/>
      <c r="AC44" s="144"/>
    </row>
    <row r="45" spans="1:29" ht="15.75" customHeight="1" x14ac:dyDescent="0.3">
      <c r="A45" s="144"/>
      <c r="B45" s="160"/>
      <c r="C45" s="163" t="s">
        <v>303</v>
      </c>
      <c r="D45" s="167">
        <f t="shared" ref="D45:M45" si="17">D16*$I$7</f>
        <v>200</v>
      </c>
      <c r="E45" s="167">
        <f t="shared" si="17"/>
        <v>200</v>
      </c>
      <c r="F45" s="167">
        <f t="shared" si="17"/>
        <v>200</v>
      </c>
      <c r="G45" s="167">
        <f t="shared" si="17"/>
        <v>200</v>
      </c>
      <c r="H45" s="167">
        <f t="shared" si="17"/>
        <v>200</v>
      </c>
      <c r="I45" s="167">
        <f t="shared" si="17"/>
        <v>350</v>
      </c>
      <c r="J45" s="167">
        <f t="shared" si="17"/>
        <v>350</v>
      </c>
      <c r="K45" s="167">
        <f t="shared" si="17"/>
        <v>350</v>
      </c>
      <c r="L45" s="167">
        <f t="shared" si="17"/>
        <v>350</v>
      </c>
      <c r="M45" s="167">
        <f t="shared" si="17"/>
        <v>350</v>
      </c>
      <c r="N45" s="165"/>
      <c r="O45" s="165"/>
      <c r="P45" s="165"/>
      <c r="Q45" s="165"/>
      <c r="R45" s="151"/>
      <c r="S45" s="151"/>
      <c r="T45" s="151"/>
      <c r="U45" s="151"/>
      <c r="V45" s="151"/>
      <c r="W45" s="151"/>
      <c r="X45" s="144"/>
      <c r="Y45" s="144"/>
      <c r="Z45" s="144"/>
      <c r="AA45" s="144"/>
      <c r="AB45" s="144"/>
      <c r="AC45" s="144"/>
    </row>
    <row r="46" spans="1:29" ht="15.75" customHeight="1" x14ac:dyDescent="0.3">
      <c r="A46" s="144"/>
      <c r="B46" s="160"/>
      <c r="C46" s="163" t="s">
        <v>304</v>
      </c>
      <c r="D46" s="167">
        <f t="shared" ref="D46:M46" si="18">D16*$I$8</f>
        <v>60</v>
      </c>
      <c r="E46" s="167">
        <f t="shared" si="18"/>
        <v>60</v>
      </c>
      <c r="F46" s="167">
        <f t="shared" si="18"/>
        <v>60</v>
      </c>
      <c r="G46" s="167">
        <f t="shared" si="18"/>
        <v>60</v>
      </c>
      <c r="H46" s="167">
        <f t="shared" si="18"/>
        <v>60</v>
      </c>
      <c r="I46" s="167">
        <f t="shared" si="18"/>
        <v>105</v>
      </c>
      <c r="J46" s="167">
        <f t="shared" si="18"/>
        <v>105</v>
      </c>
      <c r="K46" s="167">
        <f t="shared" si="18"/>
        <v>105</v>
      </c>
      <c r="L46" s="167">
        <f t="shared" si="18"/>
        <v>105</v>
      </c>
      <c r="M46" s="167">
        <f t="shared" si="18"/>
        <v>105</v>
      </c>
      <c r="N46" s="165"/>
      <c r="O46" s="165"/>
      <c r="P46" s="165"/>
      <c r="Q46" s="165"/>
      <c r="R46" s="151"/>
      <c r="S46" s="151"/>
      <c r="T46" s="151"/>
      <c r="U46" s="151"/>
      <c r="V46" s="151"/>
      <c r="W46" s="151"/>
      <c r="X46" s="144"/>
      <c r="Y46" s="144"/>
      <c r="Z46" s="144"/>
      <c r="AA46" s="144"/>
      <c r="AB46" s="144"/>
      <c r="AC46" s="144"/>
    </row>
    <row r="47" spans="1:29" ht="15.75" customHeight="1" x14ac:dyDescent="0.3">
      <c r="A47" s="144"/>
      <c r="B47" s="160"/>
      <c r="C47" s="163" t="s">
        <v>305</v>
      </c>
      <c r="D47" s="167">
        <f t="shared" ref="D47:M47" si="19">D62/D17</f>
        <v>45.044999999999987</v>
      </c>
      <c r="E47" s="167">
        <f t="shared" si="19"/>
        <v>45.044999999999995</v>
      </c>
      <c r="F47" s="167">
        <f t="shared" si="19"/>
        <v>45.044999999999995</v>
      </c>
      <c r="G47" s="167">
        <f t="shared" si="19"/>
        <v>45.044999999999995</v>
      </c>
      <c r="H47" s="167">
        <f t="shared" si="19"/>
        <v>45.044999999999995</v>
      </c>
      <c r="I47" s="167">
        <f t="shared" si="19"/>
        <v>78.828749999999985</v>
      </c>
      <c r="J47" s="167">
        <f t="shared" si="19"/>
        <v>78.828749999999985</v>
      </c>
      <c r="K47" s="167">
        <f t="shared" si="19"/>
        <v>78.828749999999985</v>
      </c>
      <c r="L47" s="167">
        <f t="shared" si="19"/>
        <v>78.828749999999985</v>
      </c>
      <c r="M47" s="167">
        <f t="shared" si="19"/>
        <v>78.828749999999971</v>
      </c>
      <c r="N47" s="165"/>
      <c r="O47" s="165"/>
      <c r="P47" s="165"/>
      <c r="Q47" s="165"/>
      <c r="R47" s="151"/>
      <c r="S47" s="151"/>
      <c r="T47" s="151"/>
      <c r="U47" s="151"/>
      <c r="V47" s="151"/>
      <c r="W47" s="151"/>
      <c r="X47" s="144"/>
      <c r="Y47" s="144"/>
      <c r="Z47" s="144"/>
      <c r="AA47" s="144"/>
      <c r="AB47" s="144"/>
      <c r="AC47" s="144"/>
    </row>
    <row r="48" spans="1:29" ht="15.75" customHeight="1" x14ac:dyDescent="0.3">
      <c r="A48" s="144"/>
      <c r="B48" s="160"/>
      <c r="C48" s="162" t="s">
        <v>306</v>
      </c>
      <c r="D48" s="168">
        <f t="shared" ref="D48:M48" si="20">SUM(D44:D47)</f>
        <v>905.04499999999996</v>
      </c>
      <c r="E48" s="168">
        <f t="shared" si="20"/>
        <v>905.04499999999996</v>
      </c>
      <c r="F48" s="168">
        <f t="shared" si="20"/>
        <v>905.04499999999996</v>
      </c>
      <c r="G48" s="168">
        <f t="shared" si="20"/>
        <v>905.04499999999996</v>
      </c>
      <c r="H48" s="168">
        <f t="shared" si="20"/>
        <v>905.04499999999996</v>
      </c>
      <c r="I48" s="168">
        <f t="shared" si="20"/>
        <v>1583.8287499999999</v>
      </c>
      <c r="J48" s="168">
        <f t="shared" si="20"/>
        <v>1583.8287499999999</v>
      </c>
      <c r="K48" s="168">
        <f t="shared" si="20"/>
        <v>1583.8287499999999</v>
      </c>
      <c r="L48" s="168">
        <f t="shared" si="20"/>
        <v>1583.8287499999999</v>
      </c>
      <c r="M48" s="168">
        <f t="shared" si="20"/>
        <v>1583.8287499999999</v>
      </c>
      <c r="N48" s="165"/>
      <c r="O48" s="165"/>
      <c r="P48" s="165"/>
      <c r="Q48" s="165"/>
      <c r="R48" s="151"/>
      <c r="S48" s="151"/>
      <c r="T48" s="151"/>
      <c r="U48" s="151"/>
      <c r="V48" s="151"/>
      <c r="W48" s="151"/>
      <c r="X48" s="144"/>
      <c r="Y48" s="144"/>
      <c r="Z48" s="144"/>
      <c r="AA48" s="144"/>
      <c r="AB48" s="144"/>
      <c r="AC48" s="144"/>
    </row>
    <row r="49" spans="1:29" ht="15.75" customHeight="1" x14ac:dyDescent="0.3">
      <c r="A49" s="144"/>
      <c r="B49" s="160"/>
      <c r="C49" s="162"/>
      <c r="D49" s="170"/>
      <c r="E49" s="170"/>
      <c r="F49" s="170"/>
      <c r="G49" s="170"/>
      <c r="H49" s="170"/>
      <c r="I49" s="170"/>
      <c r="J49" s="170"/>
      <c r="K49" s="170"/>
      <c r="L49" s="170"/>
      <c r="M49" s="170"/>
      <c r="N49" s="165"/>
      <c r="O49" s="165"/>
      <c r="P49" s="165"/>
      <c r="Q49" s="165"/>
      <c r="R49" s="151"/>
      <c r="S49" s="151"/>
      <c r="T49" s="151"/>
      <c r="U49" s="151"/>
      <c r="V49" s="151"/>
      <c r="W49" s="151"/>
      <c r="X49" s="144"/>
      <c r="Y49" s="144"/>
      <c r="Z49" s="144"/>
      <c r="AA49" s="144"/>
      <c r="AB49" s="144"/>
      <c r="AC49" s="144"/>
    </row>
    <row r="50" spans="1:29" ht="15.75" customHeight="1" x14ac:dyDescent="0.3">
      <c r="A50" s="144"/>
      <c r="B50" s="160"/>
      <c r="C50" s="146" t="s">
        <v>206</v>
      </c>
      <c r="D50" s="168">
        <f t="shared" ref="D50:M50" si="21">SUM(D39:D46)</f>
        <v>2206</v>
      </c>
      <c r="E50" s="168">
        <f t="shared" si="21"/>
        <v>2230</v>
      </c>
      <c r="F50" s="168">
        <f t="shared" si="21"/>
        <v>2254.48</v>
      </c>
      <c r="G50" s="168">
        <f t="shared" si="21"/>
        <v>2289.4495999999999</v>
      </c>
      <c r="H50" s="168">
        <f t="shared" si="21"/>
        <v>2414.918592</v>
      </c>
      <c r="I50" s="168">
        <f t="shared" si="21"/>
        <v>3085.8969638400004</v>
      </c>
      <c r="J50" s="168">
        <f t="shared" si="21"/>
        <v>3112.3949031168004</v>
      </c>
      <c r="K50" s="168">
        <f t="shared" si="21"/>
        <v>3149.4228011791365</v>
      </c>
      <c r="L50" s="168">
        <f t="shared" si="21"/>
        <v>3176.9912572027188</v>
      </c>
      <c r="M50" s="168">
        <f t="shared" si="21"/>
        <v>3205.1110823467734</v>
      </c>
      <c r="N50" s="144"/>
      <c r="O50" s="144"/>
      <c r="P50" s="144"/>
      <c r="Q50" s="144"/>
      <c r="R50" s="151"/>
      <c r="S50" s="151"/>
      <c r="T50" s="151"/>
      <c r="U50" s="151"/>
      <c r="V50" s="151"/>
      <c r="W50" s="151"/>
      <c r="X50" s="144"/>
      <c r="Y50" s="144"/>
      <c r="Z50" s="144"/>
      <c r="AA50" s="144"/>
      <c r="AB50" s="144"/>
      <c r="AC50" s="144"/>
    </row>
    <row r="51" spans="1:29" ht="15.75" customHeight="1" x14ac:dyDescent="0.3">
      <c r="A51" s="144"/>
      <c r="B51" s="170"/>
      <c r="C51" s="146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65"/>
      <c r="O51" s="165"/>
      <c r="P51" s="165"/>
      <c r="Q51" s="165"/>
      <c r="R51" s="151"/>
      <c r="S51" s="151"/>
      <c r="T51" s="151"/>
      <c r="U51" s="151"/>
      <c r="V51" s="151"/>
      <c r="W51" s="151"/>
      <c r="X51" s="144"/>
      <c r="Y51" s="144"/>
      <c r="Z51" s="144"/>
      <c r="AA51" s="144"/>
      <c r="AB51" s="144"/>
      <c r="AC51" s="144"/>
    </row>
    <row r="52" spans="1:29" ht="15.75" customHeight="1" x14ac:dyDescent="0.3">
      <c r="A52" s="144"/>
      <c r="B52" s="144"/>
      <c r="C52" s="162"/>
      <c r="D52" s="170"/>
      <c r="E52" s="170"/>
      <c r="F52" s="170"/>
      <c r="G52" s="170"/>
      <c r="H52" s="170"/>
      <c r="I52" s="170"/>
      <c r="J52" s="170"/>
      <c r="K52" s="170"/>
      <c r="L52" s="170"/>
      <c r="M52" s="170"/>
      <c r="N52" s="144"/>
      <c r="O52" s="144"/>
      <c r="P52" s="144"/>
      <c r="Q52" s="144"/>
      <c r="R52" s="151"/>
      <c r="S52" s="151"/>
      <c r="T52" s="151"/>
      <c r="U52" s="151"/>
      <c r="V52" s="151"/>
      <c r="W52" s="151"/>
      <c r="X52" s="144"/>
      <c r="Y52" s="144"/>
      <c r="Z52" s="144"/>
      <c r="AA52" s="144"/>
      <c r="AB52" s="144"/>
      <c r="AC52" s="144"/>
    </row>
    <row r="53" spans="1:29" ht="15.75" customHeight="1" x14ac:dyDescent="0.3">
      <c r="A53" s="114"/>
      <c r="B53" s="175"/>
      <c r="C53" s="85" t="s">
        <v>307</v>
      </c>
      <c r="D53" s="159"/>
      <c r="E53" s="159"/>
      <c r="F53" s="159"/>
      <c r="G53" s="159"/>
      <c r="H53" s="159"/>
      <c r="I53" s="159"/>
      <c r="J53" s="159"/>
      <c r="K53" s="159"/>
      <c r="L53" s="114"/>
      <c r="M53" s="114"/>
      <c r="N53" s="144"/>
      <c r="O53" s="144"/>
      <c r="P53" s="144"/>
      <c r="Q53" s="144"/>
      <c r="R53" s="150" t="s">
        <v>8</v>
      </c>
      <c r="S53" s="151"/>
      <c r="T53" s="151"/>
      <c r="U53" s="151"/>
      <c r="V53" s="151"/>
      <c r="W53" s="151"/>
      <c r="X53" s="114"/>
      <c r="Y53" s="114"/>
      <c r="Z53" s="114"/>
      <c r="AA53" s="114"/>
      <c r="AB53" s="114"/>
      <c r="AC53" s="114"/>
    </row>
    <row r="54" spans="1:29" ht="15.75" customHeight="1" x14ac:dyDescent="0.3">
      <c r="A54" s="114"/>
      <c r="B54" s="175"/>
      <c r="C54" s="163" t="s">
        <v>308</v>
      </c>
      <c r="D54" s="167">
        <f t="shared" ref="D54:M54" si="22">D27*D17</f>
        <v>120000</v>
      </c>
      <c r="E54" s="167">
        <f t="shared" si="22"/>
        <v>306000</v>
      </c>
      <c r="F54" s="167">
        <f t="shared" si="22"/>
        <v>624240</v>
      </c>
      <c r="G54" s="167">
        <f t="shared" si="22"/>
        <v>636724.80000000005</v>
      </c>
      <c r="H54" s="167">
        <f t="shared" si="22"/>
        <v>649459.29599999997</v>
      </c>
      <c r="I54" s="167">
        <f t="shared" si="22"/>
        <v>993672.72288000025</v>
      </c>
      <c r="J54" s="167">
        <f t="shared" si="22"/>
        <v>1013546.1773376002</v>
      </c>
      <c r="K54" s="167">
        <f t="shared" si="22"/>
        <v>1378422.8011791364</v>
      </c>
      <c r="L54" s="167">
        <f t="shared" si="22"/>
        <v>1405991.2572027191</v>
      </c>
      <c r="M54" s="167">
        <f t="shared" si="22"/>
        <v>1792638.8529334667</v>
      </c>
      <c r="N54" s="144"/>
      <c r="O54" s="144"/>
      <c r="P54" s="144"/>
      <c r="Q54" s="144"/>
      <c r="R54" s="176"/>
      <c r="S54" s="151"/>
      <c r="T54" s="151"/>
      <c r="U54" s="151"/>
      <c r="V54" s="151"/>
      <c r="W54" s="151"/>
      <c r="X54" s="114"/>
      <c r="Y54" s="114"/>
      <c r="Z54" s="114"/>
      <c r="AA54" s="114"/>
      <c r="AB54" s="114"/>
      <c r="AC54" s="114"/>
    </row>
    <row r="55" spans="1:29" ht="15.75" customHeight="1" x14ac:dyDescent="0.3">
      <c r="A55" s="114"/>
      <c r="B55" s="175"/>
      <c r="C55" s="163" t="s">
        <v>309</v>
      </c>
      <c r="D55" s="167">
        <f t="shared" ref="D55:M55" si="23">D32*D17</f>
        <v>8000</v>
      </c>
      <c r="E55" s="167">
        <f t="shared" si="23"/>
        <v>20000</v>
      </c>
      <c r="F55" s="167">
        <f t="shared" si="23"/>
        <v>40000</v>
      </c>
      <c r="G55" s="167">
        <f t="shared" si="23"/>
        <v>40000</v>
      </c>
      <c r="H55" s="167">
        <f t="shared" si="23"/>
        <v>90000</v>
      </c>
      <c r="I55" s="167">
        <f t="shared" si="23"/>
        <v>135000</v>
      </c>
      <c r="J55" s="167">
        <f t="shared" si="23"/>
        <v>135000</v>
      </c>
      <c r="K55" s="167">
        <f t="shared" si="23"/>
        <v>180000</v>
      </c>
      <c r="L55" s="167">
        <f t="shared" si="23"/>
        <v>180000</v>
      </c>
      <c r="M55" s="167">
        <f t="shared" si="23"/>
        <v>225000</v>
      </c>
      <c r="N55" s="114"/>
      <c r="O55" s="114"/>
      <c r="P55" s="114"/>
      <c r="Q55" s="114"/>
      <c r="R55" s="151"/>
      <c r="S55" s="151"/>
      <c r="T55" s="151"/>
      <c r="U55" s="151"/>
      <c r="V55" s="151"/>
      <c r="W55" s="151"/>
      <c r="X55" s="114"/>
      <c r="Y55" s="114"/>
      <c r="Z55" s="114"/>
      <c r="AA55" s="114"/>
      <c r="AB55" s="114"/>
      <c r="AC55" s="114"/>
    </row>
    <row r="56" spans="1:29" ht="15.75" customHeight="1" x14ac:dyDescent="0.3">
      <c r="A56" s="114"/>
      <c r="B56" s="175"/>
      <c r="C56" s="163" t="s">
        <v>310</v>
      </c>
      <c r="D56" s="167">
        <f t="shared" ref="D56:M56" si="24">D37*D17</f>
        <v>6600</v>
      </c>
      <c r="E56" s="167">
        <f t="shared" si="24"/>
        <v>16500</v>
      </c>
      <c r="F56" s="167">
        <f t="shared" si="24"/>
        <v>33000</v>
      </c>
      <c r="G56" s="167">
        <f t="shared" si="24"/>
        <v>38000</v>
      </c>
      <c r="H56" s="167">
        <f t="shared" si="24"/>
        <v>38000</v>
      </c>
      <c r="I56" s="167">
        <f t="shared" si="24"/>
        <v>57000</v>
      </c>
      <c r="J56" s="167">
        <f t="shared" si="24"/>
        <v>57000</v>
      </c>
      <c r="K56" s="167">
        <f t="shared" si="24"/>
        <v>86000</v>
      </c>
      <c r="L56" s="167">
        <f t="shared" si="24"/>
        <v>86000</v>
      </c>
      <c r="M56" s="167">
        <f t="shared" si="24"/>
        <v>107500</v>
      </c>
      <c r="N56" s="114"/>
      <c r="O56" s="114"/>
      <c r="P56" s="114"/>
      <c r="Q56" s="114"/>
      <c r="R56" s="151"/>
      <c r="S56" s="151"/>
      <c r="T56" s="151"/>
      <c r="U56" s="151"/>
      <c r="V56" s="151"/>
      <c r="W56" s="151"/>
      <c r="X56" s="114"/>
      <c r="Y56" s="114"/>
      <c r="Z56" s="114"/>
      <c r="AA56" s="114"/>
      <c r="AB56" s="114"/>
      <c r="AC56" s="114"/>
    </row>
    <row r="57" spans="1:29" ht="15.75" customHeight="1" x14ac:dyDescent="0.3">
      <c r="A57" s="144"/>
      <c r="B57" s="175"/>
      <c r="C57" s="162" t="s">
        <v>311</v>
      </c>
      <c r="D57" s="168">
        <f t="shared" ref="D57:M57" si="25">SUM(D54:D56)</f>
        <v>134600</v>
      </c>
      <c r="E57" s="168">
        <f t="shared" si="25"/>
        <v>342500</v>
      </c>
      <c r="F57" s="168">
        <f t="shared" si="25"/>
        <v>697240</v>
      </c>
      <c r="G57" s="168">
        <f t="shared" si="25"/>
        <v>714724.8</v>
      </c>
      <c r="H57" s="168">
        <f t="shared" si="25"/>
        <v>777459.29599999997</v>
      </c>
      <c r="I57" s="168">
        <f t="shared" si="25"/>
        <v>1185672.7228800002</v>
      </c>
      <c r="J57" s="168">
        <f t="shared" si="25"/>
        <v>1205546.1773376002</v>
      </c>
      <c r="K57" s="168">
        <f t="shared" si="25"/>
        <v>1644422.8011791364</v>
      </c>
      <c r="L57" s="168">
        <f t="shared" si="25"/>
        <v>1671991.2572027191</v>
      </c>
      <c r="M57" s="168">
        <f t="shared" si="25"/>
        <v>2125138.8529334664</v>
      </c>
      <c r="N57" s="114"/>
      <c r="O57" s="114"/>
      <c r="P57" s="114"/>
      <c r="Q57" s="114"/>
      <c r="R57" s="151"/>
      <c r="S57" s="151"/>
      <c r="T57" s="151"/>
      <c r="U57" s="151"/>
      <c r="V57" s="151"/>
      <c r="W57" s="151"/>
      <c r="X57" s="144"/>
      <c r="Y57" s="144"/>
      <c r="Z57" s="144"/>
      <c r="AA57" s="144"/>
      <c r="AB57" s="144"/>
      <c r="AC57" s="144"/>
    </row>
    <row r="58" spans="1:29" ht="15.75" customHeight="1" x14ac:dyDescent="0.3">
      <c r="A58" s="144"/>
      <c r="B58" s="175"/>
      <c r="C58" s="162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44"/>
      <c r="O58" s="144"/>
      <c r="P58" s="144"/>
      <c r="Q58" s="144"/>
      <c r="R58" s="151"/>
      <c r="S58" s="151"/>
      <c r="T58" s="151"/>
      <c r="U58" s="151"/>
      <c r="V58" s="151"/>
      <c r="W58" s="151"/>
      <c r="X58" s="144"/>
      <c r="Y58" s="144"/>
      <c r="Z58" s="144"/>
      <c r="AA58" s="144"/>
      <c r="AB58" s="144"/>
      <c r="AC58" s="144"/>
    </row>
    <row r="59" spans="1:29" ht="15.75" customHeight="1" x14ac:dyDescent="0.3">
      <c r="A59" s="144"/>
      <c r="B59" s="175"/>
      <c r="C59" s="163" t="s">
        <v>312</v>
      </c>
      <c r="D59" s="167">
        <f t="shared" ref="D59:M59" si="26">D18*$I$6</f>
        <v>120000</v>
      </c>
      <c r="E59" s="167">
        <f t="shared" si="26"/>
        <v>300000</v>
      </c>
      <c r="F59" s="167">
        <f t="shared" si="26"/>
        <v>600000</v>
      </c>
      <c r="G59" s="167">
        <f t="shared" si="26"/>
        <v>600000</v>
      </c>
      <c r="H59" s="167">
        <f t="shared" si="26"/>
        <v>600000</v>
      </c>
      <c r="I59" s="167">
        <f t="shared" si="26"/>
        <v>1575000</v>
      </c>
      <c r="J59" s="167">
        <f t="shared" si="26"/>
        <v>1575000</v>
      </c>
      <c r="K59" s="167">
        <f t="shared" si="26"/>
        <v>2100000</v>
      </c>
      <c r="L59" s="167">
        <f t="shared" si="26"/>
        <v>2100000</v>
      </c>
      <c r="M59" s="167">
        <f t="shared" si="26"/>
        <v>2625000</v>
      </c>
      <c r="N59" s="144"/>
      <c r="O59" s="144"/>
      <c r="P59" s="144"/>
      <c r="Q59" s="144"/>
      <c r="R59" s="151"/>
      <c r="S59" s="151"/>
      <c r="T59" s="151"/>
      <c r="U59" s="151"/>
      <c r="V59" s="151"/>
      <c r="W59" s="151"/>
      <c r="X59" s="144"/>
      <c r="Y59" s="144"/>
      <c r="Z59" s="144"/>
      <c r="AA59" s="144"/>
      <c r="AB59" s="144"/>
      <c r="AC59" s="144"/>
    </row>
    <row r="60" spans="1:29" ht="15.75" customHeight="1" x14ac:dyDescent="0.3">
      <c r="A60" s="144"/>
      <c r="B60" s="175"/>
      <c r="C60" s="163" t="s">
        <v>313</v>
      </c>
      <c r="D60" s="167">
        <f t="shared" ref="D60:M60" si="27">D18*$I$7</f>
        <v>40000</v>
      </c>
      <c r="E60" s="167">
        <f t="shared" si="27"/>
        <v>100000</v>
      </c>
      <c r="F60" s="167">
        <f t="shared" si="27"/>
        <v>200000</v>
      </c>
      <c r="G60" s="167">
        <f t="shared" si="27"/>
        <v>200000</v>
      </c>
      <c r="H60" s="167">
        <f t="shared" si="27"/>
        <v>200000</v>
      </c>
      <c r="I60" s="167">
        <f t="shared" si="27"/>
        <v>525000</v>
      </c>
      <c r="J60" s="167">
        <f t="shared" si="27"/>
        <v>525000</v>
      </c>
      <c r="K60" s="167">
        <f t="shared" si="27"/>
        <v>700000</v>
      </c>
      <c r="L60" s="167">
        <f t="shared" si="27"/>
        <v>700000</v>
      </c>
      <c r="M60" s="167">
        <f t="shared" si="27"/>
        <v>875000</v>
      </c>
      <c r="N60" s="144"/>
      <c r="O60" s="144"/>
      <c r="P60" s="144"/>
      <c r="Q60" s="144"/>
      <c r="R60" s="151"/>
      <c r="S60" s="151"/>
      <c r="T60" s="151"/>
      <c r="U60" s="151"/>
      <c r="V60" s="151"/>
      <c r="W60" s="151"/>
      <c r="X60" s="144"/>
      <c r="Y60" s="144"/>
      <c r="Z60" s="144"/>
      <c r="AA60" s="144"/>
      <c r="AB60" s="144"/>
      <c r="AC60" s="144"/>
    </row>
    <row r="61" spans="1:29" ht="15.75" customHeight="1" x14ac:dyDescent="0.3">
      <c r="A61" s="144"/>
      <c r="B61" s="175"/>
      <c r="C61" s="163" t="s">
        <v>314</v>
      </c>
      <c r="D61" s="167">
        <f t="shared" ref="D61:M61" si="28">D18*$I$8</f>
        <v>12000</v>
      </c>
      <c r="E61" s="167">
        <f t="shared" si="28"/>
        <v>30000</v>
      </c>
      <c r="F61" s="167">
        <f t="shared" si="28"/>
        <v>60000</v>
      </c>
      <c r="G61" s="167">
        <f t="shared" si="28"/>
        <v>60000</v>
      </c>
      <c r="H61" s="167">
        <f t="shared" si="28"/>
        <v>60000</v>
      </c>
      <c r="I61" s="167">
        <f t="shared" si="28"/>
        <v>157500</v>
      </c>
      <c r="J61" s="167">
        <f t="shared" si="28"/>
        <v>157500</v>
      </c>
      <c r="K61" s="167">
        <f t="shared" si="28"/>
        <v>210000</v>
      </c>
      <c r="L61" s="167">
        <f t="shared" si="28"/>
        <v>210000</v>
      </c>
      <c r="M61" s="167">
        <f t="shared" si="28"/>
        <v>262500</v>
      </c>
      <c r="N61" s="144"/>
      <c r="O61" s="144"/>
      <c r="P61" s="144"/>
      <c r="Q61" s="144"/>
      <c r="R61" s="151"/>
      <c r="S61" s="151"/>
      <c r="T61" s="151"/>
      <c r="U61" s="151"/>
      <c r="V61" s="151"/>
      <c r="W61" s="151"/>
      <c r="X61" s="144"/>
      <c r="Y61" s="144"/>
      <c r="Z61" s="144"/>
      <c r="AA61" s="144"/>
      <c r="AB61" s="144"/>
      <c r="AC61" s="144"/>
    </row>
    <row r="62" spans="1:29" ht="15.75" customHeight="1" x14ac:dyDescent="0.3">
      <c r="A62" s="144"/>
      <c r="B62" s="175"/>
      <c r="C62" s="163" t="s">
        <v>315</v>
      </c>
      <c r="D62" s="167">
        <f>D18 * (Information!$F$31 + (Information!$F$31*Information!$F$25)) * 'Copy of Product B'!$I$9</f>
        <v>9008.9999999999982</v>
      </c>
      <c r="E62" s="167">
        <f>E18 * (Information!$F$31 + (Information!$F$31*Information!$F$25)) * 'Copy of Product B'!$I$9</f>
        <v>22522.499999999996</v>
      </c>
      <c r="F62" s="167">
        <f>F18 * (Information!$F$31 + (Information!$F$31*Information!$F$25)) * 'Copy of Product B'!$I$9</f>
        <v>45044.999999999993</v>
      </c>
      <c r="G62" s="167">
        <f>G18 * (Information!$F$31 + (Information!$F$31*Information!$F$25)) * 'Copy of Product B'!$I$9</f>
        <v>45044.999999999993</v>
      </c>
      <c r="H62" s="167">
        <f>H18 * (Information!$F$31 + (Information!$F$31*Information!$F$25)) * 'Copy of Product B'!$I$9</f>
        <v>45044.999999999993</v>
      </c>
      <c r="I62" s="167">
        <f>I18 * (Information!$F$31 + (Information!$F$31*Information!$F$25)) * 'Copy of Product B'!$I$9</f>
        <v>118243.12499999997</v>
      </c>
      <c r="J62" s="167">
        <f>J18 * (Information!$F$31 + (Information!$F$31*Information!$F$25)) * 'Copy of Product B'!$I$9</f>
        <v>118243.12499999997</v>
      </c>
      <c r="K62" s="167">
        <f>K18 * (Information!$F$31 + (Information!$F$31*Information!$F$25)) * 'Copy of Product B'!$I$9</f>
        <v>157657.49999999997</v>
      </c>
      <c r="L62" s="167">
        <f>L18 * (Information!$F$31 + (Information!$F$31*Information!$F$25)) * 'Copy of Product B'!$I$9</f>
        <v>157657.49999999997</v>
      </c>
      <c r="M62" s="167">
        <f>M18 * (Information!$F$31 + (Information!$F$31*Information!$F$25)) * 'Copy of Product B'!$I$9</f>
        <v>197071.87499999994</v>
      </c>
      <c r="N62" s="144"/>
      <c r="O62" s="144"/>
      <c r="P62" s="144"/>
      <c r="Q62" s="144"/>
      <c r="R62" s="151"/>
      <c r="S62" s="151"/>
      <c r="T62" s="151"/>
      <c r="U62" s="151"/>
      <c r="V62" s="151"/>
      <c r="W62" s="151"/>
      <c r="X62" s="144"/>
      <c r="Y62" s="144"/>
      <c r="Z62" s="144"/>
      <c r="AA62" s="144"/>
      <c r="AB62" s="144"/>
      <c r="AC62" s="144"/>
    </row>
    <row r="63" spans="1:29" ht="15.75" customHeight="1" x14ac:dyDescent="0.3">
      <c r="A63" s="144"/>
      <c r="B63" s="175"/>
      <c r="C63" s="162" t="s">
        <v>316</v>
      </c>
      <c r="D63" s="168">
        <f t="shared" ref="D63:M63" si="29">SUM(D59:D62)</f>
        <v>181009</v>
      </c>
      <c r="E63" s="168">
        <f t="shared" si="29"/>
        <v>452522.5</v>
      </c>
      <c r="F63" s="168">
        <f t="shared" si="29"/>
        <v>905045</v>
      </c>
      <c r="G63" s="168">
        <f t="shared" si="29"/>
        <v>905045</v>
      </c>
      <c r="H63" s="168">
        <f t="shared" si="29"/>
        <v>905045</v>
      </c>
      <c r="I63" s="168">
        <f t="shared" si="29"/>
        <v>2375743.125</v>
      </c>
      <c r="J63" s="168">
        <f t="shared" si="29"/>
        <v>2375743.125</v>
      </c>
      <c r="K63" s="168">
        <f t="shared" si="29"/>
        <v>3167657.5</v>
      </c>
      <c r="L63" s="168">
        <f t="shared" si="29"/>
        <v>3167657.5</v>
      </c>
      <c r="M63" s="168">
        <f t="shared" si="29"/>
        <v>3959571.875</v>
      </c>
      <c r="N63" s="144"/>
      <c r="O63" s="144"/>
      <c r="P63" s="144"/>
      <c r="Q63" s="144"/>
      <c r="R63" s="151"/>
      <c r="S63" s="151"/>
      <c r="T63" s="151"/>
      <c r="U63" s="151"/>
      <c r="V63" s="151"/>
      <c r="W63" s="151"/>
      <c r="X63" s="144"/>
      <c r="Y63" s="144"/>
      <c r="Z63" s="144"/>
      <c r="AA63" s="144"/>
      <c r="AB63" s="144"/>
      <c r="AC63" s="144"/>
    </row>
    <row r="64" spans="1:29" ht="15.75" customHeight="1" x14ac:dyDescent="0.3">
      <c r="A64" s="144"/>
      <c r="B64" s="175"/>
      <c r="C64" s="162"/>
      <c r="D64" s="170"/>
      <c r="E64" s="170"/>
      <c r="F64" s="170"/>
      <c r="G64" s="170"/>
      <c r="H64" s="170"/>
      <c r="I64" s="170"/>
      <c r="J64" s="170"/>
      <c r="K64" s="170"/>
      <c r="L64" s="170"/>
      <c r="M64" s="170"/>
      <c r="N64" s="144"/>
      <c r="O64" s="144"/>
      <c r="P64" s="144"/>
      <c r="Q64" s="144"/>
      <c r="R64" s="151"/>
      <c r="S64" s="151"/>
      <c r="T64" s="151"/>
      <c r="U64" s="151"/>
      <c r="V64" s="151"/>
      <c r="W64" s="151"/>
      <c r="X64" s="144"/>
      <c r="Y64" s="144"/>
      <c r="Z64" s="144"/>
      <c r="AA64" s="144"/>
      <c r="AB64" s="144"/>
      <c r="AC64" s="144"/>
    </row>
    <row r="65" spans="1:29" ht="15.75" customHeight="1" x14ac:dyDescent="0.3">
      <c r="A65" s="114"/>
      <c r="B65" s="175"/>
      <c r="C65" s="146" t="s">
        <v>206</v>
      </c>
      <c r="D65" s="168">
        <f t="shared" ref="D65:M65" si="30">(D57+D63)</f>
        <v>315609</v>
      </c>
      <c r="E65" s="168">
        <f t="shared" si="30"/>
        <v>795022.5</v>
      </c>
      <c r="F65" s="168">
        <f t="shared" si="30"/>
        <v>1602285</v>
      </c>
      <c r="G65" s="168">
        <f t="shared" si="30"/>
        <v>1619769.8</v>
      </c>
      <c r="H65" s="168">
        <f t="shared" si="30"/>
        <v>1682504.2960000001</v>
      </c>
      <c r="I65" s="168">
        <f t="shared" si="30"/>
        <v>3561415.8478800002</v>
      </c>
      <c r="J65" s="168">
        <f t="shared" si="30"/>
        <v>3581289.3023375999</v>
      </c>
      <c r="K65" s="168">
        <f t="shared" si="30"/>
        <v>4812080.3011791361</v>
      </c>
      <c r="L65" s="168">
        <f t="shared" si="30"/>
        <v>4839648.7572027193</v>
      </c>
      <c r="M65" s="168">
        <f t="shared" si="30"/>
        <v>6084710.7279334664</v>
      </c>
      <c r="N65" s="144"/>
      <c r="O65" s="144"/>
      <c r="P65" s="144"/>
      <c r="Q65" s="144"/>
      <c r="R65" s="151"/>
      <c r="S65" s="151"/>
      <c r="T65" s="151"/>
      <c r="U65" s="151"/>
      <c r="V65" s="151"/>
      <c r="W65" s="151"/>
      <c r="X65" s="114"/>
      <c r="Y65" s="114"/>
      <c r="Z65" s="114"/>
      <c r="AA65" s="114"/>
      <c r="AB65" s="114"/>
      <c r="AC65" s="114"/>
    </row>
    <row r="66" spans="1:29" ht="15.75" customHeight="1" x14ac:dyDescent="0.3">
      <c r="A66" s="114"/>
      <c r="B66" s="170"/>
      <c r="C66" s="146"/>
      <c r="D66" s="159"/>
      <c r="E66" s="159"/>
      <c r="F66" s="159"/>
      <c r="G66" s="159"/>
      <c r="H66" s="159"/>
      <c r="I66" s="159"/>
      <c r="J66" s="159"/>
      <c r="K66" s="159"/>
      <c r="L66" s="114"/>
      <c r="M66" s="114"/>
      <c r="N66" s="159"/>
      <c r="O66" s="159"/>
      <c r="P66" s="159"/>
      <c r="Q66" s="159"/>
      <c r="R66" s="151"/>
      <c r="S66" s="151"/>
      <c r="T66" s="151"/>
      <c r="U66" s="151"/>
      <c r="V66" s="151"/>
      <c r="W66" s="151"/>
      <c r="X66" s="114"/>
      <c r="Y66" s="114"/>
      <c r="Z66" s="114"/>
      <c r="AA66" s="114"/>
      <c r="AB66" s="114"/>
      <c r="AC66" s="114"/>
    </row>
    <row r="67" spans="1:29" ht="15.75" customHeight="1" x14ac:dyDescent="0.3">
      <c r="A67" s="114"/>
      <c r="B67" s="114"/>
      <c r="C67" s="85"/>
      <c r="D67" s="159"/>
      <c r="E67" s="159"/>
      <c r="F67" s="159"/>
      <c r="G67" s="159"/>
      <c r="H67" s="159"/>
      <c r="I67" s="159"/>
      <c r="J67" s="159"/>
      <c r="K67" s="159"/>
      <c r="L67" s="114"/>
      <c r="M67" s="114"/>
      <c r="N67" s="114"/>
      <c r="O67" s="114"/>
      <c r="P67" s="114"/>
      <c r="Q67" s="114"/>
      <c r="R67" s="151"/>
      <c r="S67" s="151"/>
      <c r="T67" s="151"/>
      <c r="U67" s="151"/>
      <c r="V67" s="151"/>
      <c r="W67" s="151"/>
      <c r="X67" s="114"/>
      <c r="Y67" s="114"/>
      <c r="Z67" s="114"/>
      <c r="AA67" s="114"/>
      <c r="AB67" s="114"/>
      <c r="AC67" s="114"/>
    </row>
    <row r="68" spans="1:29" ht="15.75" customHeight="1" x14ac:dyDescent="0.3">
      <c r="A68" s="114"/>
      <c r="B68" s="177"/>
      <c r="C68" s="85" t="s">
        <v>317</v>
      </c>
      <c r="D68" s="159"/>
      <c r="E68" s="159"/>
      <c r="F68" s="159"/>
      <c r="G68" s="159"/>
      <c r="H68" s="159"/>
      <c r="I68" s="159"/>
      <c r="J68" s="159"/>
      <c r="K68" s="159"/>
      <c r="L68" s="114"/>
      <c r="M68" s="114"/>
      <c r="N68" s="114"/>
      <c r="O68" s="114"/>
      <c r="P68" s="114"/>
      <c r="Q68" s="114"/>
      <c r="R68" s="150" t="s">
        <v>8</v>
      </c>
      <c r="S68" s="151"/>
      <c r="T68" s="151"/>
      <c r="U68" s="151"/>
      <c r="V68" s="151"/>
      <c r="W68" s="151"/>
      <c r="X68" s="114"/>
      <c r="Y68" s="114"/>
      <c r="Z68" s="114"/>
      <c r="AA68" s="114"/>
      <c r="AB68" s="114"/>
      <c r="AC68" s="114"/>
    </row>
    <row r="69" spans="1:29" ht="15.75" customHeight="1" x14ac:dyDescent="0.3">
      <c r="A69" s="114"/>
      <c r="B69" s="177"/>
      <c r="C69" s="163" t="s">
        <v>318</v>
      </c>
      <c r="D69" s="178">
        <v>0.05</v>
      </c>
      <c r="E69" s="178">
        <v>0.05</v>
      </c>
      <c r="F69" s="178">
        <v>0.05</v>
      </c>
      <c r="G69" s="178">
        <v>0.05</v>
      </c>
      <c r="H69" s="178">
        <v>0.06</v>
      </c>
      <c r="I69" s="178">
        <v>0.06</v>
      </c>
      <c r="J69" s="178">
        <v>0.06</v>
      </c>
      <c r="K69" s="178">
        <v>0.08</v>
      </c>
      <c r="L69" s="178">
        <v>0.08</v>
      </c>
      <c r="M69" s="178">
        <v>0.08</v>
      </c>
      <c r="N69" s="144"/>
      <c r="O69" s="144"/>
      <c r="P69" s="144"/>
      <c r="Q69" s="144"/>
      <c r="R69" s="176"/>
      <c r="S69" s="151"/>
      <c r="T69" s="151"/>
      <c r="U69" s="151"/>
      <c r="V69" s="151"/>
      <c r="W69" s="151"/>
      <c r="X69" s="114"/>
      <c r="Y69" s="114"/>
      <c r="Z69" s="114"/>
      <c r="AA69" s="114"/>
      <c r="AB69" s="114"/>
      <c r="AC69" s="114"/>
    </row>
    <row r="70" spans="1:29" ht="15.75" customHeight="1" x14ac:dyDescent="0.3">
      <c r="A70" s="114"/>
      <c r="B70" s="177"/>
      <c r="C70" s="163" t="s">
        <v>319</v>
      </c>
      <c r="D70" s="167">
        <f t="shared" ref="D70:M70" si="31">D69*D17*$I$11</f>
        <v>300</v>
      </c>
      <c r="E70" s="167">
        <f t="shared" si="31"/>
        <v>750</v>
      </c>
      <c r="F70" s="167">
        <f t="shared" si="31"/>
        <v>1500</v>
      </c>
      <c r="G70" s="167">
        <f t="shared" si="31"/>
        <v>1500</v>
      </c>
      <c r="H70" s="167">
        <f t="shared" si="31"/>
        <v>1800</v>
      </c>
      <c r="I70" s="167">
        <f t="shared" si="31"/>
        <v>2700</v>
      </c>
      <c r="J70" s="167">
        <f t="shared" si="31"/>
        <v>2700</v>
      </c>
      <c r="K70" s="167">
        <f t="shared" si="31"/>
        <v>4800</v>
      </c>
      <c r="L70" s="167">
        <f t="shared" si="31"/>
        <v>4800</v>
      </c>
      <c r="M70" s="167">
        <f t="shared" si="31"/>
        <v>6000</v>
      </c>
      <c r="N70" s="114"/>
      <c r="O70" s="114"/>
      <c r="P70" s="114"/>
      <c r="Q70" s="114"/>
      <c r="R70" s="151"/>
      <c r="S70" s="151"/>
      <c r="T70" s="151"/>
      <c r="U70" s="151"/>
      <c r="V70" s="151"/>
      <c r="W70" s="151"/>
      <c r="X70" s="114"/>
      <c r="Y70" s="114"/>
      <c r="Z70" s="114"/>
      <c r="AA70" s="114"/>
      <c r="AB70" s="114"/>
      <c r="AC70" s="114"/>
    </row>
    <row r="71" spans="1:29" ht="15.75" customHeight="1" x14ac:dyDescent="0.3">
      <c r="A71" s="114"/>
      <c r="B71" s="177"/>
      <c r="C71" s="163" t="s">
        <v>320</v>
      </c>
      <c r="D71" s="167">
        <f t="shared" ref="D71:M71" si="32">D69*D17*D16*(1-$I10)</f>
        <v>12000</v>
      </c>
      <c r="E71" s="167">
        <f t="shared" si="32"/>
        <v>30000</v>
      </c>
      <c r="F71" s="167">
        <f t="shared" si="32"/>
        <v>60000</v>
      </c>
      <c r="G71" s="167">
        <f t="shared" si="32"/>
        <v>60000</v>
      </c>
      <c r="H71" s="167">
        <f t="shared" si="32"/>
        <v>72000</v>
      </c>
      <c r="I71" s="167">
        <f t="shared" si="32"/>
        <v>189000</v>
      </c>
      <c r="J71" s="167">
        <f t="shared" si="32"/>
        <v>189000</v>
      </c>
      <c r="K71" s="167">
        <f t="shared" si="32"/>
        <v>336000</v>
      </c>
      <c r="L71" s="167">
        <f t="shared" si="32"/>
        <v>336000</v>
      </c>
      <c r="M71" s="167">
        <f t="shared" si="32"/>
        <v>420000</v>
      </c>
      <c r="N71" s="159"/>
      <c r="O71" s="159"/>
      <c r="P71" s="159"/>
      <c r="Q71" s="159"/>
      <c r="R71" s="151"/>
      <c r="S71" s="151"/>
      <c r="T71" s="151"/>
      <c r="U71" s="151"/>
      <c r="V71" s="151"/>
      <c r="W71" s="151"/>
      <c r="X71" s="114"/>
      <c r="Y71" s="114"/>
      <c r="Z71" s="114"/>
      <c r="AA71" s="114"/>
      <c r="AB71" s="114"/>
      <c r="AC71" s="114"/>
    </row>
    <row r="72" spans="1:29" ht="15.75" customHeight="1" x14ac:dyDescent="0.3">
      <c r="A72" s="114"/>
      <c r="B72" s="177"/>
      <c r="C72" s="163" t="s">
        <v>321</v>
      </c>
      <c r="D72" s="167">
        <f t="shared" ref="D72:M72" si="33">D71+D70</f>
        <v>12300</v>
      </c>
      <c r="E72" s="167">
        <f t="shared" si="33"/>
        <v>30750</v>
      </c>
      <c r="F72" s="167">
        <f t="shared" si="33"/>
        <v>61500</v>
      </c>
      <c r="G72" s="167">
        <f t="shared" si="33"/>
        <v>61500</v>
      </c>
      <c r="H72" s="167">
        <f t="shared" si="33"/>
        <v>73800</v>
      </c>
      <c r="I72" s="167">
        <f t="shared" si="33"/>
        <v>191700</v>
      </c>
      <c r="J72" s="167">
        <f t="shared" si="33"/>
        <v>191700</v>
      </c>
      <c r="K72" s="167">
        <f t="shared" si="33"/>
        <v>340800</v>
      </c>
      <c r="L72" s="167">
        <f t="shared" si="33"/>
        <v>340800</v>
      </c>
      <c r="M72" s="167">
        <f t="shared" si="33"/>
        <v>426000</v>
      </c>
      <c r="N72" s="159"/>
      <c r="O72" s="159"/>
      <c r="P72" s="159"/>
      <c r="Q72" s="159"/>
      <c r="R72" s="151"/>
      <c r="S72" s="151"/>
      <c r="T72" s="151"/>
      <c r="U72" s="151"/>
      <c r="V72" s="151"/>
      <c r="W72" s="151"/>
      <c r="X72" s="114"/>
      <c r="Y72" s="114"/>
      <c r="Z72" s="114"/>
      <c r="AA72" s="114"/>
      <c r="AB72" s="114"/>
      <c r="AC72" s="114"/>
    </row>
    <row r="73" spans="1:29" ht="15.75" customHeight="1" x14ac:dyDescent="0.3">
      <c r="A73" s="114"/>
      <c r="B73" s="177"/>
      <c r="C73" s="85" t="s">
        <v>24</v>
      </c>
      <c r="D73" s="168">
        <f t="shared" ref="D73:M73" si="34">D72</f>
        <v>12300</v>
      </c>
      <c r="E73" s="168">
        <f t="shared" si="34"/>
        <v>30750</v>
      </c>
      <c r="F73" s="168">
        <f t="shared" si="34"/>
        <v>61500</v>
      </c>
      <c r="G73" s="168">
        <f t="shared" si="34"/>
        <v>61500</v>
      </c>
      <c r="H73" s="168">
        <f t="shared" si="34"/>
        <v>73800</v>
      </c>
      <c r="I73" s="168">
        <f t="shared" si="34"/>
        <v>191700</v>
      </c>
      <c r="J73" s="168">
        <f t="shared" si="34"/>
        <v>191700</v>
      </c>
      <c r="K73" s="168">
        <f t="shared" si="34"/>
        <v>340800</v>
      </c>
      <c r="L73" s="168">
        <f t="shared" si="34"/>
        <v>340800</v>
      </c>
      <c r="M73" s="168">
        <f t="shared" si="34"/>
        <v>426000</v>
      </c>
      <c r="N73" s="114"/>
      <c r="O73" s="114"/>
      <c r="P73" s="114"/>
      <c r="Q73" s="114"/>
      <c r="R73" s="151"/>
      <c r="S73" s="151"/>
      <c r="T73" s="151"/>
      <c r="U73" s="151"/>
      <c r="V73" s="151"/>
      <c r="W73" s="151"/>
      <c r="X73" s="114"/>
      <c r="Y73" s="114"/>
      <c r="Z73" s="114"/>
      <c r="AA73" s="114"/>
      <c r="AB73" s="114"/>
      <c r="AC73" s="114"/>
    </row>
    <row r="74" spans="1:29" ht="15.75" customHeight="1" x14ac:dyDescent="0.3">
      <c r="A74" s="114"/>
      <c r="B74" s="177"/>
      <c r="C74" s="85"/>
      <c r="D74" s="159"/>
      <c r="E74" s="159"/>
      <c r="F74" s="159"/>
      <c r="G74" s="159"/>
      <c r="H74" s="159"/>
      <c r="I74" s="159"/>
      <c r="J74" s="159"/>
      <c r="K74" s="159"/>
      <c r="L74" s="114"/>
      <c r="M74" s="114"/>
      <c r="N74" s="114"/>
      <c r="O74" s="114"/>
      <c r="P74" s="114"/>
      <c r="Q74" s="114"/>
      <c r="R74" s="151"/>
      <c r="S74" s="151"/>
      <c r="T74" s="151"/>
      <c r="U74" s="151"/>
      <c r="V74" s="151"/>
      <c r="W74" s="151"/>
      <c r="X74" s="114"/>
      <c r="Y74" s="114"/>
      <c r="Z74" s="114"/>
      <c r="AA74" s="114"/>
      <c r="AB74" s="114"/>
      <c r="AC74" s="114"/>
    </row>
    <row r="75" spans="1:29" ht="15.75" customHeight="1" x14ac:dyDescent="0.3">
      <c r="A75" s="114"/>
      <c r="B75" s="177"/>
      <c r="C75" s="85"/>
      <c r="D75" s="159"/>
      <c r="E75" s="159"/>
      <c r="F75" s="159"/>
      <c r="G75" s="159"/>
      <c r="H75" s="159"/>
      <c r="I75" s="159"/>
      <c r="J75" s="159"/>
      <c r="K75" s="159"/>
      <c r="L75" s="114"/>
      <c r="M75" s="114"/>
      <c r="N75" s="114"/>
      <c r="O75" s="114"/>
      <c r="P75" s="114"/>
      <c r="Q75" s="114"/>
      <c r="R75" s="151"/>
      <c r="S75" s="151"/>
      <c r="T75" s="151"/>
      <c r="U75" s="151"/>
      <c r="V75" s="151"/>
      <c r="W75" s="151"/>
      <c r="X75" s="114"/>
      <c r="Y75" s="114"/>
      <c r="Z75" s="114"/>
      <c r="AA75" s="114"/>
      <c r="AB75" s="114"/>
      <c r="AC75" s="114"/>
    </row>
    <row r="76" spans="1:29" ht="15.75" customHeight="1" x14ac:dyDescent="0.3">
      <c r="A76" s="114"/>
      <c r="B76" s="177"/>
      <c r="C76" s="85" t="s">
        <v>322</v>
      </c>
      <c r="D76" s="159"/>
      <c r="E76" s="159"/>
      <c r="F76" s="159"/>
      <c r="G76" s="159"/>
      <c r="H76" s="159"/>
      <c r="I76" s="159"/>
      <c r="J76" s="159"/>
      <c r="K76" s="159"/>
      <c r="L76" s="114"/>
      <c r="M76" s="114"/>
      <c r="N76" s="114"/>
      <c r="O76" s="114"/>
      <c r="P76" s="114"/>
      <c r="Q76" s="114"/>
      <c r="R76" s="151"/>
      <c r="S76" s="151"/>
      <c r="T76" s="151"/>
      <c r="U76" s="151"/>
      <c r="V76" s="151"/>
      <c r="W76" s="151"/>
      <c r="X76" s="114"/>
      <c r="Y76" s="114"/>
      <c r="Z76" s="114"/>
      <c r="AA76" s="114"/>
      <c r="AB76" s="114"/>
      <c r="AC76" s="114"/>
    </row>
    <row r="77" spans="1:29" ht="15.75" customHeight="1" x14ac:dyDescent="0.3">
      <c r="A77" s="114"/>
      <c r="B77" s="177"/>
      <c r="C77" s="163" t="s">
        <v>323</v>
      </c>
      <c r="D77" s="167">
        <f t="shared" ref="D77:M77" si="35">D19-D65-D73</f>
        <v>72091</v>
      </c>
      <c r="E77" s="167">
        <f t="shared" si="35"/>
        <v>174227.5</v>
      </c>
      <c r="F77" s="167">
        <f t="shared" si="35"/>
        <v>336215</v>
      </c>
      <c r="G77" s="167">
        <f t="shared" si="35"/>
        <v>318730.19999999995</v>
      </c>
      <c r="H77" s="167">
        <f t="shared" si="35"/>
        <v>243695.70399999991</v>
      </c>
      <c r="I77" s="167">
        <f t="shared" si="35"/>
        <v>1496884.1521199998</v>
      </c>
      <c r="J77" s="167">
        <f t="shared" si="35"/>
        <v>1477010.6976624001</v>
      </c>
      <c r="K77" s="167">
        <f t="shared" si="35"/>
        <v>1847119.6988208639</v>
      </c>
      <c r="L77" s="167">
        <f t="shared" si="35"/>
        <v>1819551.2427972807</v>
      </c>
      <c r="M77" s="167">
        <f t="shared" si="35"/>
        <v>2239289.2720665336</v>
      </c>
      <c r="N77" s="144"/>
      <c r="O77" s="144"/>
      <c r="P77" s="144"/>
      <c r="Q77" s="144"/>
      <c r="R77" s="151"/>
      <c r="S77" s="151"/>
      <c r="T77" s="151"/>
      <c r="U77" s="151"/>
      <c r="V77" s="151"/>
      <c r="W77" s="151"/>
      <c r="X77" s="114"/>
      <c r="Y77" s="114"/>
      <c r="Z77" s="114"/>
      <c r="AA77" s="114"/>
      <c r="AB77" s="114"/>
      <c r="AC77" s="114"/>
    </row>
    <row r="78" spans="1:29" ht="15.75" customHeight="1" x14ac:dyDescent="0.3">
      <c r="A78" s="114"/>
      <c r="B78" s="170"/>
      <c r="C78" s="162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14"/>
      <c r="O78" s="114"/>
      <c r="P78" s="114"/>
      <c r="Q78" s="114"/>
      <c r="R78" s="151"/>
      <c r="S78" s="151"/>
      <c r="T78" s="151"/>
      <c r="U78" s="151"/>
      <c r="V78" s="151"/>
      <c r="W78" s="151"/>
      <c r="X78" s="114"/>
      <c r="Y78" s="114"/>
      <c r="Z78" s="114"/>
      <c r="AA78" s="114"/>
      <c r="AB78" s="114"/>
      <c r="AC78" s="114"/>
    </row>
    <row r="79" spans="1:29" ht="15.75" customHeight="1" x14ac:dyDescent="0.3">
      <c r="A79" s="114"/>
      <c r="B79" s="114"/>
      <c r="C79" s="159"/>
      <c r="D79" s="159"/>
      <c r="E79" s="159"/>
      <c r="F79" s="159"/>
      <c r="G79" s="159"/>
      <c r="H79" s="159"/>
      <c r="I79" s="159"/>
      <c r="J79" s="159"/>
      <c r="K79" s="159"/>
      <c r="L79" s="114"/>
      <c r="M79" s="114"/>
      <c r="N79" s="114"/>
      <c r="O79" s="114"/>
      <c r="P79" s="114"/>
      <c r="Q79" s="114"/>
      <c r="R79" s="151"/>
      <c r="S79" s="151"/>
      <c r="T79" s="151"/>
      <c r="U79" s="151"/>
      <c r="V79" s="151"/>
      <c r="W79" s="151"/>
      <c r="X79" s="114"/>
      <c r="Y79" s="114"/>
      <c r="Z79" s="114"/>
      <c r="AA79" s="114"/>
      <c r="AB79" s="114"/>
      <c r="AC79" s="114"/>
    </row>
    <row r="80" spans="1:29" ht="15.75" customHeight="1" x14ac:dyDescent="0.3">
      <c r="A80" s="114"/>
      <c r="B80" s="114"/>
      <c r="C80" s="159"/>
      <c r="D80" s="159"/>
      <c r="E80" s="159"/>
      <c r="F80" s="159"/>
      <c r="G80" s="159"/>
      <c r="H80" s="159"/>
      <c r="I80" s="159"/>
      <c r="J80" s="159"/>
      <c r="K80" s="159"/>
      <c r="L80" s="114"/>
      <c r="M80" s="114"/>
      <c r="N80" s="114"/>
      <c r="O80" s="114"/>
      <c r="P80" s="114"/>
      <c r="Q80" s="114"/>
      <c r="R80" s="151"/>
      <c r="S80" s="151"/>
      <c r="T80" s="151"/>
      <c r="U80" s="151"/>
      <c r="V80" s="151"/>
      <c r="W80" s="151"/>
      <c r="X80" s="114"/>
      <c r="Y80" s="114"/>
      <c r="Z80" s="114"/>
      <c r="AA80" s="114"/>
      <c r="AB80" s="114"/>
      <c r="AC80" s="114"/>
    </row>
    <row r="81" spans="1:29" ht="15.75" customHeight="1" x14ac:dyDescent="0.3">
      <c r="A81" s="114"/>
      <c r="B81" s="114"/>
      <c r="C81" s="159"/>
      <c r="D81" s="159"/>
      <c r="E81" s="159"/>
      <c r="F81" s="159"/>
      <c r="G81" s="159"/>
      <c r="H81" s="159"/>
      <c r="I81" s="159"/>
      <c r="J81" s="159"/>
      <c r="K81" s="159"/>
      <c r="L81" s="114"/>
      <c r="M81" s="114"/>
      <c r="N81" s="114"/>
      <c r="O81" s="114"/>
      <c r="P81" s="114"/>
      <c r="Q81" s="114"/>
      <c r="R81" s="151"/>
      <c r="S81" s="151"/>
      <c r="T81" s="151"/>
      <c r="U81" s="151"/>
      <c r="V81" s="151"/>
      <c r="W81" s="151"/>
      <c r="X81" s="114"/>
      <c r="Y81" s="114"/>
      <c r="Z81" s="114"/>
      <c r="AA81" s="114"/>
      <c r="AB81" s="114"/>
      <c r="AC81" s="114"/>
    </row>
    <row r="82" spans="1:29" ht="15.75" customHeight="1" x14ac:dyDescent="0.3">
      <c r="A82" s="114"/>
      <c r="B82" s="114"/>
      <c r="C82" s="159"/>
      <c r="D82" s="159"/>
      <c r="E82" s="159"/>
      <c r="F82" s="159"/>
      <c r="G82" s="159"/>
      <c r="H82" s="159"/>
      <c r="I82" s="159"/>
      <c r="J82" s="159"/>
      <c r="K82" s="159"/>
      <c r="L82" s="114"/>
      <c r="M82" s="114"/>
      <c r="N82" s="114"/>
      <c r="O82" s="114"/>
      <c r="P82" s="114"/>
      <c r="Q82" s="114"/>
      <c r="R82" s="151"/>
      <c r="S82" s="151"/>
      <c r="T82" s="151"/>
      <c r="U82" s="151"/>
      <c r="V82" s="151"/>
      <c r="W82" s="151"/>
      <c r="X82" s="114"/>
      <c r="Y82" s="114"/>
      <c r="Z82" s="114"/>
      <c r="AA82" s="114"/>
      <c r="AB82" s="114"/>
      <c r="AC82" s="114"/>
    </row>
    <row r="83" spans="1:29" ht="15.75" customHeight="1" x14ac:dyDescent="0.3">
      <c r="A83" s="114"/>
      <c r="B83" s="114"/>
      <c r="C83" s="159"/>
      <c r="D83" s="159"/>
      <c r="E83" s="159"/>
      <c r="F83" s="159"/>
      <c r="G83" s="159"/>
      <c r="H83" s="159"/>
      <c r="I83" s="159"/>
      <c r="J83" s="159"/>
      <c r="K83" s="159"/>
      <c r="L83" s="114"/>
      <c r="M83" s="114"/>
      <c r="N83" s="114"/>
      <c r="O83" s="114"/>
      <c r="P83" s="114"/>
      <c r="Q83" s="114"/>
      <c r="R83" s="151"/>
      <c r="S83" s="151"/>
      <c r="T83" s="151"/>
      <c r="U83" s="151"/>
      <c r="V83" s="151"/>
      <c r="W83" s="151"/>
      <c r="X83" s="114"/>
      <c r="Y83" s="114"/>
      <c r="Z83" s="114"/>
      <c r="AA83" s="114"/>
      <c r="AB83" s="114"/>
      <c r="AC83" s="114"/>
    </row>
    <row r="84" spans="1:29" ht="15.75" customHeight="1" x14ac:dyDescent="0.3">
      <c r="A84" s="114"/>
      <c r="B84" s="114"/>
      <c r="C84" s="159"/>
      <c r="D84" s="159"/>
      <c r="E84" s="159"/>
      <c r="F84" s="159"/>
      <c r="G84" s="159"/>
      <c r="H84" s="159"/>
      <c r="I84" s="159"/>
      <c r="J84" s="159"/>
      <c r="K84" s="159"/>
      <c r="L84" s="114"/>
      <c r="M84" s="114"/>
      <c r="N84" s="114"/>
      <c r="O84" s="114"/>
      <c r="P84" s="114"/>
      <c r="Q84" s="114"/>
      <c r="R84" s="151"/>
      <c r="S84" s="151"/>
      <c r="T84" s="151"/>
      <c r="U84" s="151"/>
      <c r="V84" s="151"/>
      <c r="W84" s="151"/>
      <c r="X84" s="114"/>
      <c r="Y84" s="114"/>
      <c r="Z84" s="114"/>
      <c r="AA84" s="114"/>
      <c r="AB84" s="114"/>
      <c r="AC84" s="114"/>
    </row>
    <row r="85" spans="1:29" ht="15.75" customHeight="1" x14ac:dyDescent="0.3">
      <c r="A85" s="114"/>
      <c r="B85" s="114"/>
      <c r="C85" s="159"/>
      <c r="D85" s="159"/>
      <c r="E85" s="159"/>
      <c r="F85" s="159"/>
      <c r="G85" s="159"/>
      <c r="H85" s="159"/>
      <c r="I85" s="159"/>
      <c r="J85" s="159"/>
      <c r="K85" s="159"/>
      <c r="L85" s="114"/>
      <c r="M85" s="114"/>
      <c r="N85" s="114"/>
      <c r="O85" s="114"/>
      <c r="P85" s="114"/>
      <c r="Q85" s="114"/>
      <c r="R85" s="151"/>
      <c r="S85" s="151"/>
      <c r="T85" s="151"/>
      <c r="U85" s="151"/>
      <c r="V85" s="151"/>
      <c r="W85" s="151"/>
      <c r="X85" s="114"/>
      <c r="Y85" s="114"/>
      <c r="Z85" s="114"/>
      <c r="AA85" s="114"/>
      <c r="AB85" s="114"/>
      <c r="AC85" s="114"/>
    </row>
    <row r="86" spans="1:29" ht="15.75" customHeight="1" x14ac:dyDescent="0.3">
      <c r="A86" s="114"/>
      <c r="B86" s="114"/>
      <c r="C86" s="159"/>
      <c r="D86" s="159"/>
      <c r="E86" s="159"/>
      <c r="F86" s="159"/>
      <c r="G86" s="159"/>
      <c r="H86" s="159"/>
      <c r="I86" s="159"/>
      <c r="J86" s="159"/>
      <c r="K86" s="159"/>
      <c r="L86" s="114"/>
      <c r="M86" s="114"/>
      <c r="N86" s="114"/>
      <c r="O86" s="114"/>
      <c r="P86" s="114"/>
      <c r="Q86" s="114"/>
      <c r="R86" s="151"/>
      <c r="S86" s="151"/>
      <c r="T86" s="151"/>
      <c r="U86" s="151"/>
      <c r="V86" s="151"/>
      <c r="W86" s="151"/>
      <c r="X86" s="114"/>
      <c r="Y86" s="114"/>
      <c r="Z86" s="114"/>
      <c r="AA86" s="114"/>
      <c r="AB86" s="114"/>
      <c r="AC86" s="114"/>
    </row>
    <row r="87" spans="1:29" ht="15.75" customHeight="1" x14ac:dyDescent="0.3">
      <c r="A87" s="114"/>
      <c r="B87" s="114"/>
      <c r="C87" s="159"/>
      <c r="D87" s="159"/>
      <c r="E87" s="159"/>
      <c r="F87" s="159"/>
      <c r="G87" s="159"/>
      <c r="H87" s="159"/>
      <c r="I87" s="159"/>
      <c r="J87" s="159"/>
      <c r="K87" s="159"/>
      <c r="L87" s="114"/>
      <c r="M87" s="114"/>
      <c r="N87" s="114"/>
      <c r="O87" s="114"/>
      <c r="P87" s="114"/>
      <c r="Q87" s="114"/>
      <c r="R87" s="151"/>
      <c r="S87" s="151"/>
      <c r="T87" s="151"/>
      <c r="U87" s="151"/>
      <c r="V87" s="151"/>
      <c r="W87" s="151"/>
      <c r="X87" s="114"/>
      <c r="Y87" s="114"/>
      <c r="Z87" s="114"/>
      <c r="AA87" s="114"/>
      <c r="AB87" s="114"/>
      <c r="AC87" s="114"/>
    </row>
    <row r="88" spans="1:29" ht="15.75" customHeight="1" x14ac:dyDescent="0.3">
      <c r="A88" s="114"/>
      <c r="B88" s="114"/>
      <c r="C88" s="159"/>
      <c r="D88" s="159"/>
      <c r="E88" s="159"/>
      <c r="F88" s="159"/>
      <c r="G88" s="159"/>
      <c r="H88" s="159"/>
      <c r="I88" s="159"/>
      <c r="J88" s="159"/>
      <c r="K88" s="159"/>
      <c r="L88" s="114"/>
      <c r="M88" s="114"/>
      <c r="N88" s="114"/>
      <c r="O88" s="114"/>
      <c r="P88" s="114"/>
      <c r="Q88" s="114"/>
      <c r="R88" s="151"/>
      <c r="S88" s="151"/>
      <c r="T88" s="151"/>
      <c r="U88" s="151"/>
      <c r="V88" s="151"/>
      <c r="W88" s="151"/>
      <c r="X88" s="114"/>
      <c r="Y88" s="114"/>
      <c r="Z88" s="114"/>
      <c r="AA88" s="114"/>
      <c r="AB88" s="114"/>
      <c r="AC88" s="114"/>
    </row>
    <row r="89" spans="1:29" ht="15.75" customHeight="1" x14ac:dyDescent="0.3">
      <c r="A89" s="114"/>
      <c r="B89" s="114"/>
      <c r="C89" s="159"/>
      <c r="D89" s="159"/>
      <c r="E89" s="159"/>
      <c r="F89" s="159"/>
      <c r="G89" s="159"/>
      <c r="H89" s="159"/>
      <c r="I89" s="159"/>
      <c r="J89" s="159"/>
      <c r="K89" s="159"/>
      <c r="L89" s="114"/>
      <c r="M89" s="114"/>
      <c r="N89" s="114"/>
      <c r="O89" s="114"/>
      <c r="P89" s="114"/>
      <c r="Q89" s="114"/>
      <c r="R89" s="151"/>
      <c r="S89" s="151"/>
      <c r="T89" s="151"/>
      <c r="U89" s="151"/>
      <c r="V89" s="151"/>
      <c r="W89" s="151"/>
      <c r="X89" s="114"/>
      <c r="Y89" s="114"/>
      <c r="Z89" s="114"/>
      <c r="AA89" s="114"/>
      <c r="AB89" s="114"/>
      <c r="AC89" s="114"/>
    </row>
    <row r="90" spans="1:29" ht="15.75" customHeight="1" x14ac:dyDescent="0.3">
      <c r="A90" s="114"/>
      <c r="B90" s="114"/>
      <c r="C90" s="159"/>
      <c r="D90" s="159"/>
      <c r="E90" s="159"/>
      <c r="F90" s="159"/>
      <c r="G90" s="159"/>
      <c r="H90" s="159"/>
      <c r="I90" s="159"/>
      <c r="J90" s="159"/>
      <c r="K90" s="159"/>
      <c r="L90" s="114"/>
      <c r="M90" s="114"/>
      <c r="N90" s="114"/>
      <c r="O90" s="114"/>
      <c r="P90" s="114"/>
      <c r="Q90" s="114"/>
      <c r="R90" s="151"/>
      <c r="S90" s="151"/>
      <c r="T90" s="151"/>
      <c r="U90" s="151"/>
      <c r="V90" s="151"/>
      <c r="W90" s="151"/>
      <c r="X90" s="114"/>
      <c r="Y90" s="114"/>
      <c r="Z90" s="114"/>
      <c r="AA90" s="114"/>
      <c r="AB90" s="114"/>
      <c r="AC90" s="114"/>
    </row>
    <row r="91" spans="1:29" ht="15.75" customHeight="1" x14ac:dyDescent="0.3">
      <c r="A91" s="114"/>
      <c r="B91" s="114"/>
      <c r="C91" s="159"/>
      <c r="D91" s="159"/>
      <c r="E91" s="159"/>
      <c r="F91" s="159"/>
      <c r="G91" s="159"/>
      <c r="H91" s="159"/>
      <c r="I91" s="159"/>
      <c r="J91" s="159"/>
      <c r="K91" s="159"/>
      <c r="L91" s="114"/>
      <c r="M91" s="114"/>
      <c r="N91" s="114"/>
      <c r="O91" s="114"/>
      <c r="P91" s="114"/>
      <c r="Q91" s="114"/>
      <c r="R91" s="151"/>
      <c r="S91" s="151"/>
      <c r="T91" s="151"/>
      <c r="U91" s="151"/>
      <c r="V91" s="151"/>
      <c r="W91" s="151"/>
      <c r="X91" s="114"/>
      <c r="Y91" s="114"/>
      <c r="Z91" s="114"/>
      <c r="AA91" s="114"/>
      <c r="AB91" s="114"/>
      <c r="AC91" s="114"/>
    </row>
    <row r="92" spans="1:29" ht="15.75" customHeight="1" x14ac:dyDescent="0.3">
      <c r="A92" s="114"/>
      <c r="B92" s="114"/>
      <c r="C92" s="159"/>
      <c r="D92" s="159"/>
      <c r="E92" s="159"/>
      <c r="F92" s="159"/>
      <c r="G92" s="159"/>
      <c r="H92" s="159"/>
      <c r="I92" s="159"/>
      <c r="J92" s="159"/>
      <c r="K92" s="159"/>
      <c r="L92" s="114"/>
      <c r="M92" s="114"/>
      <c r="N92" s="114"/>
      <c r="O92" s="114"/>
      <c r="P92" s="114"/>
      <c r="Q92" s="114"/>
      <c r="R92" s="151"/>
      <c r="S92" s="151"/>
      <c r="T92" s="151"/>
      <c r="U92" s="151"/>
      <c r="V92" s="151"/>
      <c r="W92" s="151"/>
      <c r="X92" s="114"/>
      <c r="Y92" s="114"/>
      <c r="Z92" s="114"/>
      <c r="AA92" s="114"/>
      <c r="AB92" s="114"/>
      <c r="AC92" s="114"/>
    </row>
    <row r="93" spans="1:29" ht="15.75" customHeight="1" x14ac:dyDescent="0.25">
      <c r="A93" s="114"/>
      <c r="B93" s="114"/>
      <c r="C93" s="159"/>
      <c r="D93" s="159"/>
      <c r="E93" s="159"/>
      <c r="F93" s="159"/>
      <c r="G93" s="159"/>
      <c r="H93" s="159"/>
      <c r="I93" s="159"/>
      <c r="J93" s="159"/>
      <c r="K93" s="159"/>
      <c r="L93" s="114"/>
      <c r="M93" s="114"/>
      <c r="N93" s="114"/>
      <c r="O93" s="114"/>
      <c r="P93" s="114"/>
      <c r="Q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</row>
    <row r="94" spans="1:29" ht="15.75" customHeight="1" x14ac:dyDescent="0.25">
      <c r="A94" s="114"/>
      <c r="B94" s="114"/>
      <c r="C94" s="159"/>
      <c r="D94" s="159"/>
      <c r="E94" s="159"/>
      <c r="F94" s="159"/>
      <c r="G94" s="159"/>
      <c r="H94" s="159"/>
      <c r="I94" s="159"/>
      <c r="J94" s="159"/>
      <c r="K94" s="159"/>
      <c r="L94" s="114"/>
      <c r="M94" s="114"/>
      <c r="N94" s="114"/>
      <c r="O94" s="114"/>
      <c r="P94" s="114"/>
      <c r="Q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</row>
    <row r="95" spans="1:29" ht="15.75" customHeight="1" x14ac:dyDescent="0.25">
      <c r="A95" s="114"/>
      <c r="B95" s="114"/>
      <c r="C95" s="159"/>
      <c r="D95" s="159"/>
      <c r="E95" s="159"/>
      <c r="F95" s="159"/>
      <c r="G95" s="159"/>
      <c r="H95" s="159"/>
      <c r="I95" s="159"/>
      <c r="J95" s="159"/>
      <c r="K95" s="159"/>
      <c r="L95" s="114"/>
      <c r="M95" s="114"/>
      <c r="N95" s="114"/>
      <c r="O95" s="114"/>
      <c r="P95" s="114"/>
      <c r="Q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</row>
    <row r="96" spans="1:29" ht="15.75" customHeight="1" x14ac:dyDescent="0.25">
      <c r="A96" s="114"/>
      <c r="B96" s="114"/>
      <c r="C96" s="159"/>
      <c r="D96" s="159"/>
      <c r="E96" s="159"/>
      <c r="F96" s="159"/>
      <c r="G96" s="159"/>
      <c r="H96" s="159"/>
      <c r="I96" s="159"/>
      <c r="J96" s="159"/>
      <c r="K96" s="159"/>
      <c r="L96" s="114"/>
      <c r="M96" s="114"/>
      <c r="N96" s="114"/>
      <c r="O96" s="114"/>
      <c r="P96" s="114"/>
      <c r="Q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</row>
    <row r="97" spans="1:29" ht="15.75" customHeight="1" x14ac:dyDescent="0.25">
      <c r="A97" s="114"/>
      <c r="B97" s="114"/>
      <c r="C97" s="159"/>
      <c r="D97" s="159"/>
      <c r="E97" s="159"/>
      <c r="F97" s="159"/>
      <c r="G97" s="159"/>
      <c r="H97" s="159"/>
      <c r="I97" s="159"/>
      <c r="J97" s="159"/>
      <c r="K97" s="159"/>
      <c r="L97" s="114"/>
      <c r="M97" s="114"/>
      <c r="N97" s="114"/>
      <c r="O97" s="114"/>
      <c r="P97" s="114"/>
      <c r="Q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</row>
    <row r="98" spans="1:29" ht="15.75" customHeight="1" x14ac:dyDescent="0.25">
      <c r="A98" s="114"/>
      <c r="B98" s="114"/>
      <c r="C98" s="159"/>
      <c r="D98" s="159"/>
      <c r="E98" s="159"/>
      <c r="F98" s="159"/>
      <c r="G98" s="159"/>
      <c r="H98" s="159"/>
      <c r="I98" s="159"/>
      <c r="J98" s="159"/>
      <c r="K98" s="159"/>
      <c r="L98" s="114"/>
      <c r="M98" s="114"/>
      <c r="N98" s="114"/>
      <c r="O98" s="114"/>
      <c r="P98" s="114"/>
      <c r="Q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</row>
    <row r="99" spans="1:29" ht="15.75" customHeight="1" x14ac:dyDescent="0.25">
      <c r="A99" s="114"/>
      <c r="B99" s="114"/>
      <c r="C99" s="159"/>
      <c r="D99" s="159"/>
      <c r="E99" s="159"/>
      <c r="F99" s="159"/>
      <c r="G99" s="159"/>
      <c r="H99" s="159"/>
      <c r="I99" s="159"/>
      <c r="J99" s="159"/>
      <c r="K99" s="159"/>
      <c r="L99" s="114"/>
      <c r="M99" s="114"/>
      <c r="N99" s="114"/>
      <c r="O99" s="114"/>
      <c r="P99" s="114"/>
      <c r="Q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</row>
    <row r="100" spans="1:29" ht="15.75" customHeight="1" x14ac:dyDescent="0.25">
      <c r="A100" s="114"/>
      <c r="B100" s="114"/>
      <c r="C100" s="159"/>
      <c r="D100" s="159"/>
      <c r="E100" s="159"/>
      <c r="F100" s="159"/>
      <c r="G100" s="159"/>
      <c r="H100" s="159"/>
      <c r="I100" s="159"/>
      <c r="J100" s="159"/>
      <c r="K100" s="159"/>
      <c r="L100" s="114"/>
      <c r="M100" s="114"/>
      <c r="N100" s="114"/>
      <c r="O100" s="114"/>
      <c r="P100" s="114"/>
      <c r="Q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</row>
    <row r="101" spans="1:29" ht="15.75" customHeight="1" x14ac:dyDescent="0.25">
      <c r="A101" s="114"/>
      <c r="B101" s="114"/>
      <c r="C101" s="159"/>
      <c r="D101" s="159"/>
      <c r="E101" s="159"/>
      <c r="F101" s="159"/>
      <c r="G101" s="159"/>
      <c r="H101" s="159"/>
      <c r="I101" s="159"/>
      <c r="J101" s="159"/>
      <c r="K101" s="159"/>
      <c r="L101" s="114"/>
      <c r="M101" s="114"/>
      <c r="N101" s="114"/>
      <c r="O101" s="114"/>
      <c r="P101" s="114"/>
      <c r="Q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</row>
    <row r="102" spans="1:29" ht="15.75" customHeight="1" x14ac:dyDescent="0.25">
      <c r="A102" s="114"/>
      <c r="B102" s="114"/>
      <c r="C102" s="159"/>
      <c r="D102" s="159"/>
      <c r="E102" s="159"/>
      <c r="F102" s="159"/>
      <c r="G102" s="159"/>
      <c r="H102" s="159"/>
      <c r="I102" s="159"/>
      <c r="J102" s="159"/>
      <c r="K102" s="159"/>
      <c r="L102" s="114"/>
      <c r="M102" s="114"/>
      <c r="N102" s="114"/>
      <c r="O102" s="114"/>
      <c r="P102" s="114"/>
      <c r="Q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</row>
    <row r="103" spans="1:29" ht="15.75" customHeight="1" x14ac:dyDescent="0.25">
      <c r="A103" s="114"/>
      <c r="B103" s="114"/>
      <c r="C103" s="159"/>
      <c r="D103" s="159"/>
      <c r="E103" s="159"/>
      <c r="F103" s="159"/>
      <c r="G103" s="159"/>
      <c r="H103" s="159"/>
      <c r="I103" s="159"/>
      <c r="J103" s="159"/>
      <c r="K103" s="159"/>
      <c r="L103" s="114"/>
      <c r="M103" s="114"/>
      <c r="N103" s="114"/>
      <c r="O103" s="114"/>
      <c r="P103" s="114"/>
      <c r="Q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</row>
    <row r="104" spans="1:29" ht="15.75" customHeight="1" x14ac:dyDescent="0.25">
      <c r="A104" s="114"/>
      <c r="B104" s="114"/>
      <c r="C104" s="159"/>
      <c r="D104" s="159"/>
      <c r="E104" s="159"/>
      <c r="F104" s="159"/>
      <c r="G104" s="159"/>
      <c r="H104" s="159"/>
      <c r="I104" s="159"/>
      <c r="J104" s="159"/>
      <c r="K104" s="159"/>
      <c r="L104" s="114"/>
      <c r="M104" s="114"/>
      <c r="N104" s="114"/>
      <c r="O104" s="114"/>
      <c r="P104" s="114"/>
      <c r="Q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</row>
    <row r="105" spans="1:29" ht="15.75" customHeight="1" x14ac:dyDescent="0.25">
      <c r="A105" s="114"/>
      <c r="B105" s="114"/>
      <c r="C105" s="159"/>
      <c r="D105" s="159"/>
      <c r="E105" s="159"/>
      <c r="F105" s="159"/>
      <c r="G105" s="159"/>
      <c r="H105" s="159"/>
      <c r="I105" s="159"/>
      <c r="J105" s="159"/>
      <c r="K105" s="159"/>
      <c r="L105" s="114"/>
      <c r="M105" s="114"/>
      <c r="N105" s="114"/>
      <c r="O105" s="114"/>
      <c r="P105" s="114"/>
      <c r="Q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</row>
    <row r="106" spans="1:29" ht="15.75" customHeight="1" x14ac:dyDescent="0.25">
      <c r="A106" s="114"/>
      <c r="B106" s="114"/>
      <c r="C106" s="159"/>
      <c r="D106" s="159"/>
      <c r="E106" s="159"/>
      <c r="F106" s="159"/>
      <c r="G106" s="159"/>
      <c r="H106" s="159"/>
      <c r="I106" s="159"/>
      <c r="J106" s="159"/>
      <c r="K106" s="159"/>
      <c r="L106" s="114"/>
      <c r="M106" s="114"/>
      <c r="N106" s="114"/>
      <c r="O106" s="114"/>
      <c r="P106" s="114"/>
      <c r="Q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</row>
    <row r="107" spans="1:29" ht="15.75" customHeight="1" x14ac:dyDescent="0.25">
      <c r="A107" s="114"/>
      <c r="B107" s="114"/>
      <c r="C107" s="159"/>
      <c r="D107" s="159"/>
      <c r="E107" s="159"/>
      <c r="F107" s="159"/>
      <c r="G107" s="159"/>
      <c r="H107" s="159"/>
      <c r="I107" s="159"/>
      <c r="J107" s="159"/>
      <c r="K107" s="159"/>
      <c r="L107" s="114"/>
      <c r="M107" s="114"/>
      <c r="N107" s="114"/>
      <c r="O107" s="114"/>
      <c r="P107" s="114"/>
      <c r="Q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</row>
    <row r="108" spans="1:29" ht="15.75" customHeight="1" x14ac:dyDescent="0.25">
      <c r="A108" s="114"/>
      <c r="B108" s="114"/>
      <c r="C108" s="159"/>
      <c r="D108" s="159"/>
      <c r="E108" s="159"/>
      <c r="F108" s="159"/>
      <c r="G108" s="159"/>
      <c r="H108" s="159"/>
      <c r="I108" s="159"/>
      <c r="J108" s="159"/>
      <c r="K108" s="159"/>
      <c r="L108" s="114"/>
      <c r="M108" s="114"/>
      <c r="N108" s="114"/>
      <c r="O108" s="114"/>
      <c r="P108" s="114"/>
      <c r="Q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</row>
    <row r="109" spans="1:29" ht="15.75" customHeight="1" x14ac:dyDescent="0.25">
      <c r="A109" s="114"/>
      <c r="B109" s="114"/>
      <c r="C109" s="159"/>
      <c r="D109" s="159"/>
      <c r="E109" s="159"/>
      <c r="F109" s="159"/>
      <c r="G109" s="159"/>
      <c r="H109" s="159"/>
      <c r="I109" s="159"/>
      <c r="J109" s="159"/>
      <c r="K109" s="159"/>
      <c r="L109" s="114"/>
      <c r="M109" s="114"/>
      <c r="N109" s="114"/>
      <c r="O109" s="114"/>
      <c r="P109" s="114"/>
      <c r="Q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</row>
    <row r="110" spans="1:29" ht="15.75" customHeight="1" x14ac:dyDescent="0.25">
      <c r="A110" s="114"/>
      <c r="B110" s="114"/>
      <c r="C110" s="159"/>
      <c r="D110" s="159"/>
      <c r="E110" s="159"/>
      <c r="F110" s="159"/>
      <c r="G110" s="159"/>
      <c r="H110" s="159"/>
      <c r="I110" s="159"/>
      <c r="J110" s="159"/>
      <c r="K110" s="159"/>
      <c r="L110" s="114"/>
      <c r="M110" s="114"/>
      <c r="N110" s="114"/>
      <c r="O110" s="114"/>
      <c r="P110" s="114"/>
      <c r="Q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</row>
    <row r="111" spans="1:29" ht="15.75" customHeight="1" x14ac:dyDescent="0.25">
      <c r="A111" s="114"/>
      <c r="B111" s="114"/>
      <c r="C111" s="159"/>
      <c r="D111" s="159"/>
      <c r="E111" s="159"/>
      <c r="F111" s="159"/>
      <c r="G111" s="159"/>
      <c r="H111" s="159"/>
      <c r="I111" s="159"/>
      <c r="J111" s="159"/>
      <c r="K111" s="159"/>
      <c r="L111" s="114"/>
      <c r="M111" s="114"/>
      <c r="N111" s="114"/>
      <c r="O111" s="114"/>
      <c r="P111" s="114"/>
      <c r="Q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</row>
    <row r="112" spans="1:29" ht="15.75" customHeight="1" x14ac:dyDescent="0.25">
      <c r="A112" s="114"/>
      <c r="B112" s="114"/>
      <c r="C112" s="159"/>
      <c r="D112" s="159"/>
      <c r="E112" s="159"/>
      <c r="F112" s="159"/>
      <c r="G112" s="159"/>
      <c r="H112" s="159"/>
      <c r="I112" s="159"/>
      <c r="J112" s="159"/>
      <c r="K112" s="159"/>
      <c r="L112" s="114"/>
      <c r="M112" s="114"/>
      <c r="N112" s="114"/>
      <c r="O112" s="114"/>
      <c r="P112" s="114"/>
      <c r="Q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</row>
    <row r="113" spans="1:29" ht="15.75" customHeight="1" x14ac:dyDescent="0.25">
      <c r="A113" s="114"/>
      <c r="B113" s="114"/>
      <c r="C113" s="159"/>
      <c r="D113" s="159"/>
      <c r="E113" s="159"/>
      <c r="F113" s="159"/>
      <c r="G113" s="159"/>
      <c r="H113" s="159"/>
      <c r="I113" s="159"/>
      <c r="J113" s="159"/>
      <c r="K113" s="159"/>
      <c r="L113" s="114"/>
      <c r="M113" s="114"/>
      <c r="N113" s="114"/>
      <c r="O113" s="114"/>
      <c r="P113" s="114"/>
      <c r="Q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</row>
    <row r="114" spans="1:29" ht="15.75" customHeight="1" x14ac:dyDescent="0.25">
      <c r="A114" s="114"/>
      <c r="B114" s="114"/>
      <c r="C114" s="159"/>
      <c r="D114" s="159"/>
      <c r="E114" s="159"/>
      <c r="F114" s="159"/>
      <c r="G114" s="159"/>
      <c r="H114" s="159"/>
      <c r="I114" s="159"/>
      <c r="J114" s="159"/>
      <c r="K114" s="159"/>
      <c r="L114" s="114"/>
      <c r="M114" s="114"/>
      <c r="N114" s="114"/>
      <c r="O114" s="114"/>
      <c r="P114" s="114"/>
      <c r="Q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</row>
    <row r="115" spans="1:29" ht="15.75" customHeight="1" x14ac:dyDescent="0.25">
      <c r="A115" s="114"/>
      <c r="B115" s="114"/>
      <c r="C115" s="159"/>
      <c r="D115" s="159"/>
      <c r="E115" s="159"/>
      <c r="F115" s="159"/>
      <c r="G115" s="159"/>
      <c r="H115" s="159"/>
      <c r="I115" s="159"/>
      <c r="J115" s="159"/>
      <c r="K115" s="159"/>
      <c r="L115" s="114"/>
      <c r="M115" s="114"/>
      <c r="N115" s="114"/>
      <c r="O115" s="114"/>
      <c r="P115" s="114"/>
      <c r="Q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</row>
    <row r="116" spans="1:29" ht="15.75" customHeight="1" x14ac:dyDescent="0.25">
      <c r="A116" s="114"/>
      <c r="B116" s="114"/>
      <c r="C116" s="159"/>
      <c r="D116" s="159"/>
      <c r="E116" s="159"/>
      <c r="F116" s="159"/>
      <c r="G116" s="159"/>
      <c r="H116" s="159"/>
      <c r="I116" s="159"/>
      <c r="J116" s="159"/>
      <c r="K116" s="159"/>
      <c r="L116" s="114"/>
      <c r="M116" s="114"/>
      <c r="N116" s="114"/>
      <c r="O116" s="114"/>
      <c r="P116" s="114"/>
      <c r="Q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</row>
    <row r="117" spans="1:29" ht="15.75" customHeight="1" x14ac:dyDescent="0.25">
      <c r="A117" s="114"/>
      <c r="B117" s="114"/>
      <c r="C117" s="159"/>
      <c r="D117" s="159"/>
      <c r="E117" s="159"/>
      <c r="F117" s="159"/>
      <c r="G117" s="159"/>
      <c r="H117" s="159"/>
      <c r="I117" s="159"/>
      <c r="J117" s="159"/>
      <c r="K117" s="159"/>
      <c r="L117" s="114"/>
      <c r="M117" s="114"/>
      <c r="N117" s="114"/>
      <c r="O117" s="114"/>
      <c r="P117" s="114"/>
      <c r="Q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</row>
    <row r="118" spans="1:29" ht="15.75" customHeight="1" x14ac:dyDescent="0.25">
      <c r="A118" s="114"/>
      <c r="B118" s="114"/>
      <c r="C118" s="159"/>
      <c r="D118" s="159"/>
      <c r="E118" s="159"/>
      <c r="F118" s="159"/>
      <c r="G118" s="159"/>
      <c r="H118" s="159"/>
      <c r="I118" s="159"/>
      <c r="J118" s="159"/>
      <c r="K118" s="159"/>
      <c r="L118" s="114"/>
      <c r="M118" s="114"/>
      <c r="N118" s="114"/>
      <c r="O118" s="114"/>
      <c r="P118" s="114"/>
      <c r="Q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</row>
    <row r="119" spans="1:29" ht="15.75" customHeight="1" x14ac:dyDescent="0.25">
      <c r="A119" s="114"/>
      <c r="B119" s="114"/>
      <c r="C119" s="159"/>
      <c r="D119" s="159"/>
      <c r="E119" s="159"/>
      <c r="F119" s="159"/>
      <c r="G119" s="159"/>
      <c r="H119" s="159"/>
      <c r="I119" s="159"/>
      <c r="J119" s="159"/>
      <c r="K119" s="159"/>
      <c r="L119" s="114"/>
      <c r="M119" s="114"/>
      <c r="N119" s="114"/>
      <c r="O119" s="114"/>
      <c r="P119" s="114"/>
      <c r="Q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</row>
    <row r="120" spans="1:29" ht="15.75" customHeight="1" x14ac:dyDescent="0.25">
      <c r="A120" s="114"/>
      <c r="B120" s="114"/>
      <c r="C120" s="159"/>
      <c r="D120" s="159"/>
      <c r="E120" s="159"/>
      <c r="F120" s="159"/>
      <c r="G120" s="159"/>
      <c r="H120" s="159"/>
      <c r="I120" s="159"/>
      <c r="J120" s="159"/>
      <c r="K120" s="159"/>
      <c r="L120" s="114"/>
      <c r="M120" s="114"/>
      <c r="N120" s="114"/>
      <c r="O120" s="114"/>
      <c r="P120" s="114"/>
      <c r="Q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</row>
    <row r="121" spans="1:29" ht="15.75" customHeight="1" x14ac:dyDescent="0.25">
      <c r="A121" s="114"/>
      <c r="B121" s="114"/>
      <c r="C121" s="159"/>
      <c r="D121" s="159"/>
      <c r="E121" s="159"/>
      <c r="F121" s="159"/>
      <c r="G121" s="159"/>
      <c r="H121" s="159"/>
      <c r="I121" s="159"/>
      <c r="J121" s="159"/>
      <c r="K121" s="159"/>
      <c r="L121" s="114"/>
      <c r="M121" s="114"/>
      <c r="N121" s="114"/>
      <c r="O121" s="114"/>
      <c r="P121" s="114"/>
      <c r="Q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</row>
    <row r="122" spans="1:29" ht="15.75" customHeight="1" x14ac:dyDescent="0.25">
      <c r="A122" s="114"/>
      <c r="B122" s="114"/>
      <c r="C122" s="159"/>
      <c r="D122" s="159"/>
      <c r="E122" s="159"/>
      <c r="F122" s="159"/>
      <c r="G122" s="159"/>
      <c r="H122" s="159"/>
      <c r="I122" s="159"/>
      <c r="J122" s="159"/>
      <c r="K122" s="159"/>
      <c r="L122" s="114"/>
      <c r="M122" s="114"/>
      <c r="N122" s="114"/>
      <c r="O122" s="114"/>
      <c r="P122" s="114"/>
      <c r="Q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</row>
    <row r="123" spans="1:29" ht="15.75" customHeight="1" x14ac:dyDescent="0.25">
      <c r="A123" s="114"/>
      <c r="B123" s="114"/>
      <c r="C123" s="159"/>
      <c r="D123" s="159"/>
      <c r="E123" s="159"/>
      <c r="F123" s="159"/>
      <c r="G123" s="159"/>
      <c r="H123" s="159"/>
      <c r="I123" s="159"/>
      <c r="J123" s="159"/>
      <c r="K123" s="159"/>
      <c r="L123" s="114"/>
      <c r="M123" s="114"/>
      <c r="N123" s="114"/>
      <c r="O123" s="114"/>
      <c r="P123" s="114"/>
      <c r="Q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</row>
    <row r="124" spans="1:29" ht="15.75" customHeight="1" x14ac:dyDescent="0.25">
      <c r="A124" s="114"/>
      <c r="B124" s="114"/>
      <c r="C124" s="159"/>
      <c r="D124" s="159"/>
      <c r="E124" s="159"/>
      <c r="F124" s="159"/>
      <c r="G124" s="159"/>
      <c r="H124" s="159"/>
      <c r="I124" s="159"/>
      <c r="J124" s="159"/>
      <c r="K124" s="159"/>
      <c r="L124" s="114"/>
      <c r="M124" s="114"/>
      <c r="N124" s="114"/>
      <c r="O124" s="114"/>
      <c r="P124" s="114"/>
      <c r="Q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</row>
    <row r="125" spans="1:29" ht="15.75" customHeight="1" x14ac:dyDescent="0.25">
      <c r="A125" s="114"/>
      <c r="B125" s="114"/>
      <c r="C125" s="159"/>
      <c r="D125" s="159"/>
      <c r="E125" s="159"/>
      <c r="F125" s="159"/>
      <c r="G125" s="159"/>
      <c r="H125" s="159"/>
      <c r="I125" s="159"/>
      <c r="J125" s="159"/>
      <c r="K125" s="159"/>
      <c r="L125" s="114"/>
      <c r="M125" s="114"/>
      <c r="N125" s="114"/>
      <c r="O125" s="114"/>
      <c r="P125" s="114"/>
      <c r="Q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</row>
    <row r="126" spans="1:29" ht="15.75" customHeight="1" x14ac:dyDescent="0.25">
      <c r="A126" s="114"/>
      <c r="B126" s="114"/>
      <c r="C126" s="159"/>
      <c r="D126" s="159"/>
      <c r="E126" s="159"/>
      <c r="F126" s="159"/>
      <c r="G126" s="159"/>
      <c r="H126" s="159"/>
      <c r="I126" s="159"/>
      <c r="J126" s="159"/>
      <c r="K126" s="159"/>
      <c r="L126" s="114"/>
      <c r="M126" s="114"/>
      <c r="N126" s="114"/>
      <c r="O126" s="114"/>
      <c r="P126" s="114"/>
      <c r="Q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</row>
    <row r="127" spans="1:29" ht="15.75" customHeight="1" x14ac:dyDescent="0.25">
      <c r="A127" s="114"/>
      <c r="B127" s="114"/>
      <c r="C127" s="159"/>
      <c r="D127" s="159"/>
      <c r="E127" s="159"/>
      <c r="F127" s="159"/>
      <c r="G127" s="159"/>
      <c r="H127" s="159"/>
      <c r="I127" s="159"/>
      <c r="J127" s="159"/>
      <c r="K127" s="159"/>
      <c r="L127" s="114"/>
      <c r="M127" s="114"/>
      <c r="N127" s="114"/>
      <c r="O127" s="114"/>
      <c r="P127" s="114"/>
      <c r="Q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</row>
    <row r="128" spans="1:29" ht="15.75" customHeight="1" x14ac:dyDescent="0.25">
      <c r="A128" s="114"/>
      <c r="B128" s="114"/>
      <c r="C128" s="159"/>
      <c r="D128" s="159"/>
      <c r="E128" s="159"/>
      <c r="F128" s="159"/>
      <c r="G128" s="159"/>
      <c r="H128" s="159"/>
      <c r="I128" s="159"/>
      <c r="J128" s="159"/>
      <c r="K128" s="159"/>
      <c r="L128" s="114"/>
      <c r="M128" s="114"/>
      <c r="N128" s="114"/>
      <c r="O128" s="114"/>
      <c r="P128" s="114"/>
      <c r="Q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</row>
    <row r="129" spans="1:29" ht="15.75" customHeight="1" x14ac:dyDescent="0.25">
      <c r="A129" s="114"/>
      <c r="B129" s="114"/>
      <c r="C129" s="159"/>
      <c r="D129" s="159"/>
      <c r="E129" s="159"/>
      <c r="F129" s="159"/>
      <c r="G129" s="159"/>
      <c r="H129" s="159"/>
      <c r="I129" s="159"/>
      <c r="J129" s="159"/>
      <c r="K129" s="159"/>
      <c r="L129" s="114"/>
      <c r="M129" s="114"/>
      <c r="N129" s="114"/>
      <c r="O129" s="114"/>
      <c r="P129" s="114"/>
      <c r="Q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</row>
    <row r="130" spans="1:29" ht="15.75" customHeight="1" x14ac:dyDescent="0.25">
      <c r="A130" s="114"/>
      <c r="B130" s="114"/>
      <c r="C130" s="159"/>
      <c r="D130" s="159"/>
      <c r="E130" s="159"/>
      <c r="F130" s="159"/>
      <c r="G130" s="159"/>
      <c r="H130" s="159"/>
      <c r="I130" s="159"/>
      <c r="J130" s="159"/>
      <c r="K130" s="159"/>
      <c r="L130" s="114"/>
      <c r="M130" s="114"/>
      <c r="N130" s="114"/>
      <c r="O130" s="114"/>
      <c r="P130" s="114"/>
      <c r="Q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</row>
    <row r="131" spans="1:29" ht="15.75" customHeight="1" x14ac:dyDescent="0.25">
      <c r="A131" s="114"/>
      <c r="B131" s="114"/>
      <c r="C131" s="159"/>
      <c r="D131" s="159"/>
      <c r="E131" s="159"/>
      <c r="F131" s="159"/>
      <c r="G131" s="159"/>
      <c r="H131" s="159"/>
      <c r="I131" s="159"/>
      <c r="J131" s="159"/>
      <c r="K131" s="159"/>
      <c r="L131" s="114"/>
      <c r="M131" s="114"/>
      <c r="N131" s="114"/>
      <c r="O131" s="114"/>
      <c r="P131" s="114"/>
      <c r="Q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</row>
    <row r="132" spans="1:29" ht="15.75" customHeight="1" x14ac:dyDescent="0.25">
      <c r="A132" s="114"/>
      <c r="B132" s="114"/>
      <c r="C132" s="159"/>
      <c r="D132" s="159"/>
      <c r="E132" s="159"/>
      <c r="F132" s="159"/>
      <c r="G132" s="159"/>
      <c r="H132" s="159"/>
      <c r="I132" s="159"/>
      <c r="J132" s="159"/>
      <c r="K132" s="159"/>
      <c r="L132" s="114"/>
      <c r="M132" s="114"/>
      <c r="N132" s="114"/>
      <c r="O132" s="114"/>
      <c r="P132" s="114"/>
      <c r="Q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</row>
    <row r="133" spans="1:29" ht="15.75" customHeight="1" x14ac:dyDescent="0.25">
      <c r="A133" s="114"/>
      <c r="B133" s="114"/>
      <c r="C133" s="159"/>
      <c r="D133" s="159"/>
      <c r="E133" s="159"/>
      <c r="F133" s="159"/>
      <c r="G133" s="159"/>
      <c r="H133" s="159"/>
      <c r="I133" s="159"/>
      <c r="J133" s="159"/>
      <c r="K133" s="159"/>
      <c r="L133" s="114"/>
      <c r="M133" s="114"/>
      <c r="N133" s="114"/>
      <c r="O133" s="114"/>
      <c r="P133" s="114"/>
      <c r="Q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</row>
    <row r="134" spans="1:29" ht="15.75" customHeight="1" x14ac:dyDescent="0.25">
      <c r="A134" s="114"/>
      <c r="B134" s="114"/>
      <c r="C134" s="159"/>
      <c r="D134" s="159"/>
      <c r="E134" s="159"/>
      <c r="F134" s="159"/>
      <c r="G134" s="159"/>
      <c r="H134" s="159"/>
      <c r="I134" s="159"/>
      <c r="J134" s="159"/>
      <c r="K134" s="159"/>
      <c r="L134" s="114"/>
      <c r="M134" s="114"/>
      <c r="N134" s="114"/>
      <c r="O134" s="114"/>
      <c r="P134" s="114"/>
      <c r="Q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</row>
    <row r="135" spans="1:29" ht="15.75" customHeight="1" x14ac:dyDescent="0.25">
      <c r="A135" s="114"/>
      <c r="B135" s="114"/>
      <c r="C135" s="159"/>
      <c r="D135" s="159"/>
      <c r="E135" s="159"/>
      <c r="F135" s="159"/>
      <c r="G135" s="159"/>
      <c r="H135" s="159"/>
      <c r="I135" s="159"/>
      <c r="J135" s="159"/>
      <c r="K135" s="159"/>
      <c r="L135" s="114"/>
      <c r="M135" s="114"/>
      <c r="N135" s="114"/>
      <c r="O135" s="114"/>
      <c r="P135" s="114"/>
      <c r="Q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</row>
    <row r="136" spans="1:29" ht="15.75" customHeight="1" x14ac:dyDescent="0.25">
      <c r="A136" s="114"/>
      <c r="B136" s="114"/>
      <c r="C136" s="159"/>
      <c r="D136" s="159"/>
      <c r="E136" s="159"/>
      <c r="F136" s="159"/>
      <c r="G136" s="159"/>
      <c r="H136" s="159"/>
      <c r="I136" s="159"/>
      <c r="J136" s="159"/>
      <c r="K136" s="159"/>
      <c r="L136" s="114"/>
      <c r="M136" s="114"/>
      <c r="N136" s="114"/>
      <c r="O136" s="114"/>
      <c r="P136" s="114"/>
      <c r="Q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</row>
    <row r="137" spans="1:29" ht="15.75" customHeight="1" x14ac:dyDescent="0.25">
      <c r="A137" s="114"/>
      <c r="B137" s="114"/>
      <c r="C137" s="159"/>
      <c r="D137" s="159"/>
      <c r="E137" s="159"/>
      <c r="F137" s="159"/>
      <c r="G137" s="159"/>
      <c r="H137" s="159"/>
      <c r="I137" s="159"/>
      <c r="J137" s="159"/>
      <c r="K137" s="159"/>
      <c r="L137" s="114"/>
      <c r="M137" s="114"/>
      <c r="N137" s="114"/>
      <c r="O137" s="114"/>
      <c r="P137" s="114"/>
      <c r="Q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</row>
    <row r="138" spans="1:29" ht="15.75" customHeight="1" x14ac:dyDescent="0.25">
      <c r="A138" s="114"/>
      <c r="B138" s="114"/>
      <c r="C138" s="159"/>
      <c r="D138" s="159"/>
      <c r="E138" s="159"/>
      <c r="F138" s="159"/>
      <c r="G138" s="159"/>
      <c r="H138" s="159"/>
      <c r="I138" s="159"/>
      <c r="J138" s="159"/>
      <c r="K138" s="159"/>
      <c r="L138" s="114"/>
      <c r="M138" s="114"/>
      <c r="N138" s="114"/>
      <c r="O138" s="114"/>
      <c r="P138" s="114"/>
      <c r="Q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</row>
    <row r="139" spans="1:29" ht="15.75" customHeight="1" x14ac:dyDescent="0.25">
      <c r="A139" s="114"/>
      <c r="B139" s="114"/>
      <c r="C139" s="159"/>
      <c r="D139" s="159"/>
      <c r="E139" s="159"/>
      <c r="F139" s="159"/>
      <c r="G139" s="159"/>
      <c r="H139" s="159"/>
      <c r="I139" s="159"/>
      <c r="J139" s="159"/>
      <c r="K139" s="159"/>
      <c r="L139" s="114"/>
      <c r="M139" s="114"/>
      <c r="N139" s="114"/>
      <c r="O139" s="114"/>
      <c r="P139" s="114"/>
      <c r="Q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</row>
    <row r="140" spans="1:29" ht="15.75" customHeight="1" x14ac:dyDescent="0.25">
      <c r="A140" s="114"/>
      <c r="B140" s="114"/>
      <c r="C140" s="159"/>
      <c r="D140" s="159"/>
      <c r="E140" s="159"/>
      <c r="F140" s="159"/>
      <c r="G140" s="159"/>
      <c r="H140" s="159"/>
      <c r="I140" s="159"/>
      <c r="J140" s="159"/>
      <c r="K140" s="159"/>
      <c r="L140" s="114"/>
      <c r="M140" s="114"/>
      <c r="N140" s="114"/>
      <c r="O140" s="114"/>
      <c r="P140" s="114"/>
      <c r="Q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</row>
    <row r="141" spans="1:29" ht="15.75" customHeight="1" x14ac:dyDescent="0.25">
      <c r="A141" s="114"/>
      <c r="B141" s="114"/>
      <c r="C141" s="159"/>
      <c r="D141" s="159"/>
      <c r="E141" s="159"/>
      <c r="F141" s="159"/>
      <c r="G141" s="159"/>
      <c r="H141" s="159"/>
      <c r="I141" s="159"/>
      <c r="J141" s="159"/>
      <c r="K141" s="159"/>
      <c r="L141" s="114"/>
      <c r="M141" s="114"/>
      <c r="N141" s="114"/>
      <c r="O141" s="114"/>
      <c r="P141" s="114"/>
      <c r="Q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</row>
    <row r="142" spans="1:29" ht="15.75" customHeight="1" x14ac:dyDescent="0.25">
      <c r="A142" s="114"/>
      <c r="B142" s="114"/>
      <c r="C142" s="159"/>
      <c r="D142" s="159"/>
      <c r="E142" s="159"/>
      <c r="F142" s="159"/>
      <c r="G142" s="159"/>
      <c r="H142" s="159"/>
      <c r="I142" s="159"/>
      <c r="J142" s="159"/>
      <c r="K142" s="159"/>
      <c r="L142" s="114"/>
      <c r="M142" s="114"/>
      <c r="N142" s="114"/>
      <c r="O142" s="114"/>
      <c r="P142" s="114"/>
      <c r="Q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</row>
    <row r="143" spans="1:29" ht="15.75" customHeight="1" x14ac:dyDescent="0.25">
      <c r="A143" s="114"/>
      <c r="B143" s="114"/>
      <c r="C143" s="159"/>
      <c r="D143" s="159"/>
      <c r="E143" s="159"/>
      <c r="F143" s="159"/>
      <c r="G143" s="159"/>
      <c r="H143" s="159"/>
      <c r="I143" s="159"/>
      <c r="J143" s="159"/>
      <c r="K143" s="159"/>
      <c r="L143" s="114"/>
      <c r="M143" s="114"/>
      <c r="N143" s="114"/>
      <c r="O143" s="114"/>
      <c r="P143" s="114"/>
      <c r="Q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</row>
    <row r="144" spans="1:29" ht="15.75" customHeight="1" x14ac:dyDescent="0.25">
      <c r="A144" s="114"/>
      <c r="B144" s="114"/>
      <c r="C144" s="159"/>
      <c r="D144" s="159"/>
      <c r="E144" s="159"/>
      <c r="F144" s="159"/>
      <c r="G144" s="159"/>
      <c r="H144" s="159"/>
      <c r="I144" s="159"/>
      <c r="J144" s="159"/>
      <c r="K144" s="159"/>
      <c r="L144" s="114"/>
      <c r="M144" s="114"/>
      <c r="N144" s="114"/>
      <c r="O144" s="114"/>
      <c r="P144" s="114"/>
      <c r="Q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</row>
    <row r="145" spans="1:29" ht="15.75" customHeight="1" x14ac:dyDescent="0.25">
      <c r="A145" s="114"/>
      <c r="B145" s="114"/>
      <c r="C145" s="159"/>
      <c r="D145" s="159"/>
      <c r="E145" s="159"/>
      <c r="F145" s="159"/>
      <c r="G145" s="159"/>
      <c r="H145" s="159"/>
      <c r="I145" s="159"/>
      <c r="J145" s="159"/>
      <c r="K145" s="159"/>
      <c r="L145" s="114"/>
      <c r="M145" s="114"/>
      <c r="N145" s="114"/>
      <c r="O145" s="114"/>
      <c r="P145" s="114"/>
      <c r="Q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</row>
    <row r="146" spans="1:29" ht="15.75" customHeight="1" x14ac:dyDescent="0.25">
      <c r="A146" s="114"/>
      <c r="B146" s="114"/>
      <c r="C146" s="159"/>
      <c r="D146" s="159"/>
      <c r="E146" s="159"/>
      <c r="F146" s="159"/>
      <c r="G146" s="159"/>
      <c r="H146" s="159"/>
      <c r="I146" s="159"/>
      <c r="J146" s="159"/>
      <c r="K146" s="159"/>
      <c r="L146" s="114"/>
      <c r="M146" s="114"/>
      <c r="N146" s="114"/>
      <c r="O146" s="114"/>
      <c r="P146" s="114"/>
      <c r="Q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</row>
    <row r="147" spans="1:29" ht="15.75" customHeight="1" x14ac:dyDescent="0.25">
      <c r="A147" s="114"/>
      <c r="B147" s="114"/>
      <c r="C147" s="159"/>
      <c r="D147" s="159"/>
      <c r="E147" s="159"/>
      <c r="F147" s="159"/>
      <c r="G147" s="159"/>
      <c r="H147" s="159"/>
      <c r="I147" s="159"/>
      <c r="J147" s="159"/>
      <c r="K147" s="159"/>
      <c r="L147" s="114"/>
      <c r="M147" s="114"/>
      <c r="N147" s="114"/>
      <c r="O147" s="114"/>
      <c r="P147" s="114"/>
      <c r="Q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</row>
    <row r="148" spans="1:29" ht="15.75" customHeight="1" x14ac:dyDescent="0.25">
      <c r="A148" s="114"/>
      <c r="B148" s="114"/>
      <c r="C148" s="159"/>
      <c r="D148" s="159"/>
      <c r="E148" s="159"/>
      <c r="F148" s="159"/>
      <c r="G148" s="159"/>
      <c r="H148" s="159"/>
      <c r="I148" s="159"/>
      <c r="J148" s="159"/>
      <c r="K148" s="159"/>
      <c r="L148" s="114"/>
      <c r="M148" s="114"/>
      <c r="N148" s="114"/>
      <c r="O148" s="114"/>
      <c r="P148" s="114"/>
      <c r="Q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</row>
    <row r="149" spans="1:29" ht="15.75" customHeight="1" x14ac:dyDescent="0.25">
      <c r="A149" s="114"/>
      <c r="B149" s="114"/>
      <c r="C149" s="159"/>
      <c r="D149" s="159"/>
      <c r="E149" s="159"/>
      <c r="F149" s="159"/>
      <c r="G149" s="159"/>
      <c r="H149" s="159"/>
      <c r="I149" s="159"/>
      <c r="J149" s="159"/>
      <c r="K149" s="159"/>
      <c r="L149" s="114"/>
      <c r="M149" s="114"/>
      <c r="N149" s="114"/>
      <c r="O149" s="114"/>
      <c r="P149" s="114"/>
      <c r="Q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</row>
    <row r="150" spans="1:29" ht="15.75" customHeight="1" x14ac:dyDescent="0.25">
      <c r="A150" s="114"/>
      <c r="B150" s="114"/>
      <c r="C150" s="159"/>
      <c r="D150" s="159"/>
      <c r="E150" s="159"/>
      <c r="F150" s="159"/>
      <c r="G150" s="159"/>
      <c r="H150" s="159"/>
      <c r="I150" s="159"/>
      <c r="J150" s="159"/>
      <c r="K150" s="159"/>
      <c r="L150" s="114"/>
      <c r="M150" s="114"/>
      <c r="N150" s="114"/>
      <c r="O150" s="114"/>
      <c r="P150" s="114"/>
      <c r="Q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</row>
    <row r="151" spans="1:29" ht="15.75" customHeight="1" x14ac:dyDescent="0.25">
      <c r="A151" s="114"/>
      <c r="B151" s="114"/>
      <c r="C151" s="159"/>
      <c r="D151" s="159"/>
      <c r="E151" s="159"/>
      <c r="F151" s="159"/>
      <c r="G151" s="159"/>
      <c r="H151" s="159"/>
      <c r="I151" s="159"/>
      <c r="J151" s="159"/>
      <c r="K151" s="159"/>
      <c r="L151" s="114"/>
      <c r="M151" s="114"/>
      <c r="N151" s="114"/>
      <c r="O151" s="114"/>
      <c r="P151" s="114"/>
      <c r="Q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</row>
    <row r="152" spans="1:29" ht="15.75" customHeight="1" x14ac:dyDescent="0.25">
      <c r="A152" s="114"/>
      <c r="B152" s="114"/>
      <c r="C152" s="159"/>
      <c r="D152" s="159"/>
      <c r="E152" s="159"/>
      <c r="F152" s="159"/>
      <c r="G152" s="159"/>
      <c r="H152" s="159"/>
      <c r="I152" s="159"/>
      <c r="J152" s="159"/>
      <c r="K152" s="159"/>
      <c r="L152" s="114"/>
      <c r="M152" s="114"/>
      <c r="N152" s="114"/>
      <c r="O152" s="114"/>
      <c r="P152" s="114"/>
      <c r="Q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</row>
    <row r="153" spans="1:29" ht="15.75" customHeight="1" x14ac:dyDescent="0.25">
      <c r="A153" s="114"/>
      <c r="B153" s="114"/>
      <c r="C153" s="159"/>
      <c r="D153" s="159"/>
      <c r="E153" s="159"/>
      <c r="F153" s="159"/>
      <c r="G153" s="159"/>
      <c r="H153" s="159"/>
      <c r="I153" s="159"/>
      <c r="J153" s="159"/>
      <c r="K153" s="159"/>
      <c r="L153" s="114"/>
      <c r="M153" s="114"/>
      <c r="N153" s="114"/>
      <c r="O153" s="114"/>
      <c r="P153" s="114"/>
      <c r="Q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</row>
    <row r="154" spans="1:29" ht="15.75" customHeight="1" x14ac:dyDescent="0.25">
      <c r="A154" s="114"/>
      <c r="B154" s="114"/>
      <c r="C154" s="159"/>
      <c r="D154" s="159"/>
      <c r="E154" s="159"/>
      <c r="F154" s="159"/>
      <c r="G154" s="159"/>
      <c r="H154" s="159"/>
      <c r="I154" s="159"/>
      <c r="J154" s="159"/>
      <c r="K154" s="159"/>
      <c r="L154" s="114"/>
      <c r="M154" s="114"/>
      <c r="N154" s="114"/>
      <c r="O154" s="114"/>
      <c r="P154" s="114"/>
      <c r="Q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</row>
    <row r="155" spans="1:29" ht="15.75" customHeight="1" x14ac:dyDescent="0.25">
      <c r="A155" s="114"/>
      <c r="B155" s="114"/>
      <c r="C155" s="159"/>
      <c r="D155" s="159"/>
      <c r="E155" s="159"/>
      <c r="F155" s="159"/>
      <c r="G155" s="159"/>
      <c r="H155" s="159"/>
      <c r="I155" s="159"/>
      <c r="J155" s="159"/>
      <c r="K155" s="159"/>
      <c r="L155" s="114"/>
      <c r="M155" s="114"/>
      <c r="N155" s="114"/>
      <c r="O155" s="114"/>
      <c r="P155" s="114"/>
      <c r="Q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</row>
    <row r="156" spans="1:29" ht="15.75" customHeight="1" x14ac:dyDescent="0.25">
      <c r="A156" s="114"/>
      <c r="B156" s="114"/>
      <c r="C156" s="159"/>
      <c r="D156" s="159"/>
      <c r="E156" s="159"/>
      <c r="F156" s="159"/>
      <c r="G156" s="159"/>
      <c r="H156" s="159"/>
      <c r="I156" s="159"/>
      <c r="J156" s="159"/>
      <c r="K156" s="159"/>
      <c r="L156" s="114"/>
      <c r="M156" s="114"/>
      <c r="N156" s="114"/>
      <c r="O156" s="114"/>
      <c r="P156" s="114"/>
      <c r="Q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</row>
    <row r="157" spans="1:29" ht="15.75" customHeight="1" x14ac:dyDescent="0.25">
      <c r="A157" s="114"/>
      <c r="B157" s="114"/>
      <c r="C157" s="159"/>
      <c r="D157" s="159"/>
      <c r="E157" s="159"/>
      <c r="F157" s="159"/>
      <c r="G157" s="159"/>
      <c r="H157" s="159"/>
      <c r="I157" s="159"/>
      <c r="J157" s="159"/>
      <c r="K157" s="159"/>
      <c r="L157" s="114"/>
      <c r="M157" s="114"/>
      <c r="N157" s="114"/>
      <c r="O157" s="114"/>
      <c r="P157" s="114"/>
      <c r="Q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</row>
    <row r="158" spans="1:29" ht="15.75" customHeight="1" x14ac:dyDescent="0.25">
      <c r="A158" s="114"/>
      <c r="B158" s="114"/>
      <c r="C158" s="159"/>
      <c r="D158" s="159"/>
      <c r="E158" s="159"/>
      <c r="F158" s="159"/>
      <c r="G158" s="159"/>
      <c r="H158" s="159"/>
      <c r="I158" s="159"/>
      <c r="J158" s="159"/>
      <c r="K158" s="159"/>
      <c r="L158" s="114"/>
      <c r="M158" s="114"/>
      <c r="N158" s="114"/>
      <c r="O158" s="114"/>
      <c r="P158" s="114"/>
      <c r="Q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</row>
    <row r="159" spans="1:29" ht="15.75" customHeight="1" x14ac:dyDescent="0.25">
      <c r="A159" s="114"/>
      <c r="B159" s="114"/>
      <c r="C159" s="159"/>
      <c r="D159" s="159"/>
      <c r="E159" s="159"/>
      <c r="F159" s="159"/>
      <c r="G159" s="159"/>
      <c r="H159" s="159"/>
      <c r="I159" s="159"/>
      <c r="J159" s="159"/>
      <c r="K159" s="159"/>
      <c r="L159" s="114"/>
      <c r="M159" s="114"/>
      <c r="N159" s="114"/>
      <c r="O159" s="114"/>
      <c r="P159" s="114"/>
      <c r="Q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</row>
    <row r="160" spans="1:29" ht="15.75" customHeight="1" x14ac:dyDescent="0.25">
      <c r="A160" s="114"/>
      <c r="B160" s="114"/>
      <c r="C160" s="159"/>
      <c r="D160" s="159"/>
      <c r="E160" s="159"/>
      <c r="F160" s="159"/>
      <c r="G160" s="159"/>
      <c r="H160" s="159"/>
      <c r="I160" s="159"/>
      <c r="J160" s="159"/>
      <c r="K160" s="159"/>
      <c r="L160" s="114"/>
      <c r="M160" s="114"/>
      <c r="N160" s="114"/>
      <c r="O160" s="114"/>
      <c r="P160" s="114"/>
      <c r="Q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</row>
    <row r="161" spans="1:29" ht="15.75" customHeight="1" x14ac:dyDescent="0.25">
      <c r="A161" s="114"/>
      <c r="B161" s="114"/>
      <c r="C161" s="159"/>
      <c r="D161" s="159"/>
      <c r="E161" s="159"/>
      <c r="F161" s="159"/>
      <c r="G161" s="159"/>
      <c r="H161" s="159"/>
      <c r="I161" s="159"/>
      <c r="J161" s="159"/>
      <c r="K161" s="159"/>
      <c r="L161" s="114"/>
      <c r="M161" s="114"/>
      <c r="N161" s="114"/>
      <c r="O161" s="114"/>
      <c r="P161" s="114"/>
      <c r="Q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</row>
    <row r="162" spans="1:29" ht="15.75" customHeight="1" x14ac:dyDescent="0.25">
      <c r="A162" s="114"/>
      <c r="B162" s="114"/>
      <c r="C162" s="159"/>
      <c r="D162" s="159"/>
      <c r="E162" s="159"/>
      <c r="F162" s="159"/>
      <c r="G162" s="159"/>
      <c r="H162" s="159"/>
      <c r="I162" s="159"/>
      <c r="J162" s="159"/>
      <c r="K162" s="159"/>
      <c r="L162" s="114"/>
      <c r="M162" s="114"/>
      <c r="N162" s="114"/>
      <c r="O162" s="114"/>
      <c r="P162" s="114"/>
      <c r="Q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</row>
    <row r="163" spans="1:29" ht="15.75" customHeight="1" x14ac:dyDescent="0.25">
      <c r="A163" s="114"/>
      <c r="B163" s="114"/>
      <c r="C163" s="159"/>
      <c r="D163" s="159"/>
      <c r="E163" s="159"/>
      <c r="F163" s="159"/>
      <c r="G163" s="159"/>
      <c r="H163" s="159"/>
      <c r="I163" s="159"/>
      <c r="J163" s="159"/>
      <c r="K163" s="159"/>
      <c r="L163" s="114"/>
      <c r="M163" s="114"/>
      <c r="N163" s="114"/>
      <c r="O163" s="114"/>
      <c r="P163" s="114"/>
      <c r="Q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</row>
    <row r="164" spans="1:29" ht="15.75" customHeight="1" x14ac:dyDescent="0.25">
      <c r="A164" s="114"/>
      <c r="B164" s="114"/>
      <c r="C164" s="159"/>
      <c r="D164" s="159"/>
      <c r="E164" s="159"/>
      <c r="F164" s="159"/>
      <c r="G164" s="159"/>
      <c r="H164" s="159"/>
      <c r="I164" s="159"/>
      <c r="J164" s="159"/>
      <c r="K164" s="159"/>
      <c r="L164" s="114"/>
      <c r="M164" s="114"/>
      <c r="N164" s="114"/>
      <c r="O164" s="114"/>
      <c r="P164" s="114"/>
      <c r="Q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</row>
    <row r="165" spans="1:29" ht="15.75" customHeight="1" x14ac:dyDescent="0.25">
      <c r="A165" s="114"/>
      <c r="B165" s="114"/>
      <c r="C165" s="159"/>
      <c r="D165" s="159"/>
      <c r="E165" s="159"/>
      <c r="F165" s="159"/>
      <c r="G165" s="159"/>
      <c r="H165" s="159"/>
      <c r="I165" s="159"/>
      <c r="J165" s="159"/>
      <c r="K165" s="159"/>
      <c r="L165" s="114"/>
      <c r="M165" s="114"/>
      <c r="N165" s="114"/>
      <c r="O165" s="114"/>
      <c r="P165" s="114"/>
      <c r="Q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</row>
    <row r="166" spans="1:29" ht="15.75" customHeight="1" x14ac:dyDescent="0.25">
      <c r="A166" s="114"/>
      <c r="B166" s="114"/>
      <c r="C166" s="159"/>
      <c r="D166" s="159"/>
      <c r="E166" s="159"/>
      <c r="F166" s="159"/>
      <c r="G166" s="159"/>
      <c r="H166" s="159"/>
      <c r="I166" s="159"/>
      <c r="J166" s="159"/>
      <c r="K166" s="159"/>
      <c r="L166" s="114"/>
      <c r="M166" s="114"/>
      <c r="N166" s="114"/>
      <c r="O166" s="114"/>
      <c r="P166" s="114"/>
      <c r="Q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</row>
    <row r="167" spans="1:29" ht="15.75" customHeight="1" x14ac:dyDescent="0.25">
      <c r="A167" s="114"/>
      <c r="B167" s="114"/>
      <c r="C167" s="159"/>
      <c r="D167" s="159"/>
      <c r="E167" s="159"/>
      <c r="F167" s="159"/>
      <c r="G167" s="159"/>
      <c r="H167" s="159"/>
      <c r="I167" s="159"/>
      <c r="J167" s="159"/>
      <c r="K167" s="159"/>
      <c r="L167" s="114"/>
      <c r="M167" s="114"/>
      <c r="N167" s="114"/>
      <c r="O167" s="114"/>
      <c r="P167" s="114"/>
      <c r="Q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</row>
    <row r="168" spans="1:29" ht="15.75" customHeight="1" x14ac:dyDescent="0.25">
      <c r="A168" s="114"/>
      <c r="B168" s="114"/>
      <c r="C168" s="159"/>
      <c r="D168" s="159"/>
      <c r="E168" s="159"/>
      <c r="F168" s="159"/>
      <c r="G168" s="159"/>
      <c r="H168" s="159"/>
      <c r="I168" s="159"/>
      <c r="J168" s="159"/>
      <c r="K168" s="159"/>
      <c r="L168" s="114"/>
      <c r="M168" s="114"/>
      <c r="N168" s="114"/>
      <c r="O168" s="114"/>
      <c r="P168" s="114"/>
      <c r="Q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</row>
    <row r="169" spans="1:29" ht="15.75" customHeight="1" x14ac:dyDescent="0.25">
      <c r="A169" s="114"/>
      <c r="B169" s="114"/>
      <c r="C169" s="159"/>
      <c r="D169" s="159"/>
      <c r="E169" s="159"/>
      <c r="F169" s="159"/>
      <c r="G169" s="159"/>
      <c r="H169" s="159"/>
      <c r="I169" s="159"/>
      <c r="J169" s="159"/>
      <c r="K169" s="159"/>
      <c r="L169" s="114"/>
      <c r="M169" s="114"/>
      <c r="N169" s="114"/>
      <c r="O169" s="114"/>
      <c r="P169" s="114"/>
      <c r="Q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</row>
    <row r="170" spans="1:29" ht="15.75" customHeight="1" x14ac:dyDescent="0.25">
      <c r="A170" s="114"/>
      <c r="B170" s="114"/>
      <c r="C170" s="159"/>
      <c r="D170" s="159"/>
      <c r="E170" s="159"/>
      <c r="F170" s="159"/>
      <c r="G170" s="159"/>
      <c r="H170" s="159"/>
      <c r="I170" s="159"/>
      <c r="J170" s="159"/>
      <c r="K170" s="159"/>
      <c r="L170" s="114"/>
      <c r="M170" s="114"/>
      <c r="N170" s="114"/>
      <c r="O170" s="114"/>
      <c r="P170" s="114"/>
      <c r="Q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</row>
    <row r="171" spans="1:29" ht="15.75" customHeight="1" x14ac:dyDescent="0.25">
      <c r="A171" s="114"/>
      <c r="B171" s="114"/>
      <c r="C171" s="159"/>
      <c r="D171" s="159"/>
      <c r="E171" s="159"/>
      <c r="F171" s="159"/>
      <c r="G171" s="159"/>
      <c r="H171" s="159"/>
      <c r="I171" s="159"/>
      <c r="J171" s="159"/>
      <c r="K171" s="159"/>
      <c r="L171" s="114"/>
      <c r="M171" s="114"/>
      <c r="N171" s="114"/>
      <c r="O171" s="114"/>
      <c r="P171" s="114"/>
      <c r="Q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</row>
    <row r="172" spans="1:29" ht="15.75" customHeight="1" x14ac:dyDescent="0.25">
      <c r="A172" s="114"/>
      <c r="B172" s="114"/>
      <c r="C172" s="159"/>
      <c r="D172" s="159"/>
      <c r="E172" s="159"/>
      <c r="F172" s="159"/>
      <c r="G172" s="159"/>
      <c r="H172" s="159"/>
      <c r="I172" s="159"/>
      <c r="J172" s="159"/>
      <c r="K172" s="159"/>
      <c r="L172" s="114"/>
      <c r="M172" s="114"/>
      <c r="N172" s="114"/>
      <c r="O172" s="114"/>
      <c r="P172" s="114"/>
      <c r="Q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</row>
    <row r="173" spans="1:29" ht="15.75" customHeight="1" x14ac:dyDescent="0.25">
      <c r="A173" s="114"/>
      <c r="B173" s="114"/>
      <c r="C173" s="159"/>
      <c r="D173" s="159"/>
      <c r="E173" s="159"/>
      <c r="F173" s="159"/>
      <c r="G173" s="159"/>
      <c r="H173" s="159"/>
      <c r="I173" s="159"/>
      <c r="J173" s="159"/>
      <c r="K173" s="159"/>
      <c r="L173" s="114"/>
      <c r="M173" s="114"/>
      <c r="N173" s="114"/>
      <c r="O173" s="114"/>
      <c r="P173" s="114"/>
      <c r="Q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</row>
    <row r="174" spans="1:29" ht="15.75" customHeight="1" x14ac:dyDescent="0.25">
      <c r="A174" s="114"/>
      <c r="B174" s="114"/>
      <c r="C174" s="159"/>
      <c r="D174" s="159"/>
      <c r="E174" s="159"/>
      <c r="F174" s="159"/>
      <c r="G174" s="159"/>
      <c r="H174" s="159"/>
      <c r="I174" s="159"/>
      <c r="J174" s="159"/>
      <c r="K174" s="159"/>
      <c r="L174" s="114"/>
      <c r="M174" s="114"/>
      <c r="N174" s="114"/>
      <c r="O174" s="114"/>
      <c r="P174" s="114"/>
      <c r="Q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</row>
    <row r="175" spans="1:29" ht="15.75" customHeight="1" x14ac:dyDescent="0.25">
      <c r="A175" s="114"/>
      <c r="B175" s="114"/>
      <c r="C175" s="159"/>
      <c r="D175" s="159"/>
      <c r="E175" s="159"/>
      <c r="F175" s="159"/>
      <c r="G175" s="159"/>
      <c r="H175" s="159"/>
      <c r="I175" s="159"/>
      <c r="J175" s="159"/>
      <c r="K175" s="159"/>
      <c r="L175" s="114"/>
      <c r="M175" s="114"/>
      <c r="N175" s="114"/>
      <c r="O175" s="114"/>
      <c r="P175" s="114"/>
      <c r="Q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</row>
    <row r="176" spans="1:29" ht="15.75" customHeight="1" x14ac:dyDescent="0.25">
      <c r="A176" s="114"/>
      <c r="B176" s="114"/>
      <c r="C176" s="159"/>
      <c r="D176" s="159"/>
      <c r="E176" s="159"/>
      <c r="F176" s="159"/>
      <c r="G176" s="159"/>
      <c r="H176" s="159"/>
      <c r="I176" s="159"/>
      <c r="J176" s="159"/>
      <c r="K176" s="159"/>
      <c r="L176" s="114"/>
      <c r="M176" s="114"/>
      <c r="N176" s="114"/>
      <c r="O176" s="114"/>
      <c r="P176" s="114"/>
      <c r="Q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</row>
    <row r="177" spans="1:29" ht="15.75" customHeight="1" x14ac:dyDescent="0.25">
      <c r="A177" s="114"/>
      <c r="B177" s="114"/>
      <c r="C177" s="159"/>
      <c r="D177" s="159"/>
      <c r="E177" s="159"/>
      <c r="F177" s="159"/>
      <c r="G177" s="159"/>
      <c r="H177" s="159"/>
      <c r="I177" s="159"/>
      <c r="J177" s="159"/>
      <c r="K177" s="159"/>
      <c r="L177" s="114"/>
      <c r="M177" s="114"/>
      <c r="N177" s="114"/>
      <c r="O177" s="114"/>
      <c r="P177" s="114"/>
      <c r="Q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</row>
    <row r="178" spans="1:29" ht="15.75" customHeight="1" x14ac:dyDescent="0.25">
      <c r="A178" s="114"/>
      <c r="B178" s="114"/>
      <c r="C178" s="159"/>
      <c r="D178" s="159"/>
      <c r="E178" s="159"/>
      <c r="F178" s="159"/>
      <c r="G178" s="159"/>
      <c r="H178" s="159"/>
      <c r="I178" s="159"/>
      <c r="J178" s="159"/>
      <c r="K178" s="159"/>
      <c r="L178" s="114"/>
      <c r="M178" s="114"/>
      <c r="N178" s="114"/>
      <c r="O178" s="114"/>
      <c r="P178" s="114"/>
      <c r="Q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</row>
    <row r="179" spans="1:29" ht="15.75" customHeight="1" x14ac:dyDescent="0.25">
      <c r="A179" s="114"/>
      <c r="B179" s="114"/>
      <c r="C179" s="159"/>
      <c r="D179" s="159"/>
      <c r="E179" s="159"/>
      <c r="F179" s="159"/>
      <c r="G179" s="159"/>
      <c r="H179" s="159"/>
      <c r="I179" s="159"/>
      <c r="J179" s="159"/>
      <c r="K179" s="159"/>
      <c r="L179" s="114"/>
      <c r="M179" s="114"/>
      <c r="N179" s="114"/>
      <c r="O179" s="114"/>
      <c r="P179" s="114"/>
      <c r="Q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</row>
    <row r="180" spans="1:29" ht="15.75" customHeight="1" x14ac:dyDescent="0.25">
      <c r="A180" s="114"/>
      <c r="B180" s="114"/>
      <c r="C180" s="159"/>
      <c r="D180" s="159"/>
      <c r="E180" s="159"/>
      <c r="F180" s="159"/>
      <c r="G180" s="159"/>
      <c r="H180" s="159"/>
      <c r="I180" s="159"/>
      <c r="J180" s="159"/>
      <c r="K180" s="159"/>
      <c r="L180" s="114"/>
      <c r="M180" s="114"/>
      <c r="N180" s="114"/>
      <c r="O180" s="114"/>
      <c r="P180" s="114"/>
      <c r="Q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</row>
    <row r="181" spans="1:29" ht="15.75" customHeight="1" x14ac:dyDescent="0.25">
      <c r="A181" s="114"/>
      <c r="B181" s="114"/>
      <c r="C181" s="159"/>
      <c r="D181" s="159"/>
      <c r="E181" s="159"/>
      <c r="F181" s="159"/>
      <c r="G181" s="159"/>
      <c r="H181" s="159"/>
      <c r="I181" s="159"/>
      <c r="J181" s="159"/>
      <c r="K181" s="159"/>
      <c r="L181" s="114"/>
      <c r="M181" s="114"/>
      <c r="N181" s="114"/>
      <c r="O181" s="114"/>
      <c r="P181" s="114"/>
      <c r="Q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</row>
    <row r="182" spans="1:29" ht="15.75" customHeight="1" x14ac:dyDescent="0.25">
      <c r="A182" s="114"/>
      <c r="B182" s="114"/>
      <c r="C182" s="159"/>
      <c r="D182" s="159"/>
      <c r="E182" s="159"/>
      <c r="F182" s="159"/>
      <c r="G182" s="159"/>
      <c r="H182" s="159"/>
      <c r="I182" s="159"/>
      <c r="J182" s="159"/>
      <c r="K182" s="159"/>
      <c r="L182" s="114"/>
      <c r="M182" s="114"/>
      <c r="N182" s="114"/>
      <c r="O182" s="114"/>
      <c r="P182" s="114"/>
      <c r="Q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</row>
    <row r="183" spans="1:29" ht="15.75" customHeight="1" x14ac:dyDescent="0.25">
      <c r="A183" s="114"/>
      <c r="B183" s="114"/>
      <c r="C183" s="159"/>
      <c r="D183" s="159"/>
      <c r="E183" s="159"/>
      <c r="F183" s="159"/>
      <c r="G183" s="159"/>
      <c r="H183" s="159"/>
      <c r="I183" s="159"/>
      <c r="J183" s="159"/>
      <c r="K183" s="159"/>
      <c r="L183" s="114"/>
      <c r="M183" s="114"/>
      <c r="N183" s="114"/>
      <c r="O183" s="114"/>
      <c r="P183" s="114"/>
      <c r="Q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</row>
    <row r="184" spans="1:29" ht="15.75" customHeight="1" x14ac:dyDescent="0.25">
      <c r="A184" s="114"/>
      <c r="B184" s="114"/>
      <c r="C184" s="159"/>
      <c r="D184" s="159"/>
      <c r="E184" s="159"/>
      <c r="F184" s="159"/>
      <c r="G184" s="159"/>
      <c r="H184" s="159"/>
      <c r="I184" s="159"/>
      <c r="J184" s="159"/>
      <c r="K184" s="159"/>
      <c r="L184" s="114"/>
      <c r="M184" s="114"/>
      <c r="N184" s="114"/>
      <c r="O184" s="114"/>
      <c r="P184" s="114"/>
      <c r="Q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</row>
    <row r="185" spans="1:29" ht="15.75" customHeight="1" x14ac:dyDescent="0.25">
      <c r="A185" s="114"/>
      <c r="B185" s="114"/>
      <c r="C185" s="159"/>
      <c r="D185" s="159"/>
      <c r="E185" s="159"/>
      <c r="F185" s="159"/>
      <c r="G185" s="159"/>
      <c r="H185" s="159"/>
      <c r="I185" s="159"/>
      <c r="J185" s="159"/>
      <c r="K185" s="159"/>
      <c r="L185" s="114"/>
      <c r="M185" s="114"/>
      <c r="N185" s="114"/>
      <c r="O185" s="114"/>
      <c r="P185" s="114"/>
      <c r="Q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</row>
    <row r="186" spans="1:29" ht="15.75" customHeight="1" x14ac:dyDescent="0.25">
      <c r="A186" s="114"/>
      <c r="B186" s="114"/>
      <c r="C186" s="159"/>
      <c r="D186" s="159"/>
      <c r="E186" s="159"/>
      <c r="F186" s="159"/>
      <c r="G186" s="159"/>
      <c r="H186" s="159"/>
      <c r="I186" s="159"/>
      <c r="J186" s="159"/>
      <c r="K186" s="159"/>
      <c r="L186" s="114"/>
      <c r="M186" s="114"/>
      <c r="N186" s="114"/>
      <c r="O186" s="114"/>
      <c r="P186" s="114"/>
      <c r="Q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</row>
    <row r="187" spans="1:29" ht="15.75" customHeight="1" x14ac:dyDescent="0.25">
      <c r="A187" s="114"/>
      <c r="B187" s="114"/>
      <c r="C187" s="159"/>
      <c r="D187" s="159"/>
      <c r="E187" s="159"/>
      <c r="F187" s="159"/>
      <c r="G187" s="159"/>
      <c r="H187" s="159"/>
      <c r="I187" s="159"/>
      <c r="J187" s="159"/>
      <c r="K187" s="159"/>
      <c r="L187" s="114"/>
      <c r="M187" s="114"/>
      <c r="N187" s="114"/>
      <c r="O187" s="114"/>
      <c r="P187" s="114"/>
      <c r="Q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</row>
    <row r="188" spans="1:29" ht="15.75" customHeight="1" x14ac:dyDescent="0.25">
      <c r="A188" s="114"/>
      <c r="B188" s="114"/>
      <c r="C188" s="159"/>
      <c r="D188" s="159"/>
      <c r="E188" s="159"/>
      <c r="F188" s="159"/>
      <c r="G188" s="159"/>
      <c r="H188" s="159"/>
      <c r="I188" s="159"/>
      <c r="J188" s="159"/>
      <c r="K188" s="159"/>
      <c r="L188" s="114"/>
      <c r="M188" s="114"/>
      <c r="N188" s="114"/>
      <c r="O188" s="114"/>
      <c r="P188" s="114"/>
      <c r="Q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</row>
    <row r="189" spans="1:29" ht="15.75" customHeight="1" x14ac:dyDescent="0.25">
      <c r="A189" s="114"/>
      <c r="B189" s="114"/>
      <c r="C189" s="159"/>
      <c r="D189" s="159"/>
      <c r="E189" s="159"/>
      <c r="F189" s="159"/>
      <c r="G189" s="159"/>
      <c r="H189" s="159"/>
      <c r="I189" s="159"/>
      <c r="J189" s="159"/>
      <c r="K189" s="159"/>
      <c r="L189" s="114"/>
      <c r="M189" s="114"/>
      <c r="N189" s="114"/>
      <c r="O189" s="114"/>
      <c r="P189" s="114"/>
      <c r="Q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</row>
    <row r="190" spans="1:29" ht="15.75" customHeight="1" x14ac:dyDescent="0.25">
      <c r="A190" s="114"/>
      <c r="B190" s="114"/>
      <c r="C190" s="159"/>
      <c r="D190" s="159"/>
      <c r="E190" s="159"/>
      <c r="F190" s="159"/>
      <c r="G190" s="159"/>
      <c r="H190" s="159"/>
      <c r="I190" s="159"/>
      <c r="J190" s="159"/>
      <c r="K190" s="159"/>
      <c r="L190" s="114"/>
      <c r="M190" s="114"/>
      <c r="N190" s="114"/>
      <c r="O190" s="114"/>
      <c r="P190" s="114"/>
      <c r="Q190" s="114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</row>
    <row r="191" spans="1:29" ht="15.75" customHeight="1" x14ac:dyDescent="0.25">
      <c r="A191" s="114"/>
      <c r="B191" s="114"/>
      <c r="C191" s="159"/>
      <c r="D191" s="159"/>
      <c r="E191" s="159"/>
      <c r="F191" s="159"/>
      <c r="G191" s="159"/>
      <c r="H191" s="159"/>
      <c r="I191" s="159"/>
      <c r="J191" s="159"/>
      <c r="K191" s="159"/>
      <c r="L191" s="114"/>
      <c r="M191" s="114"/>
      <c r="N191" s="114"/>
      <c r="O191" s="114"/>
      <c r="P191" s="114"/>
      <c r="Q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</row>
    <row r="192" spans="1:29" ht="15.75" customHeight="1" x14ac:dyDescent="0.25">
      <c r="A192" s="114"/>
      <c r="B192" s="114"/>
      <c r="C192" s="159"/>
      <c r="D192" s="159"/>
      <c r="E192" s="159"/>
      <c r="F192" s="159"/>
      <c r="G192" s="159"/>
      <c r="H192" s="159"/>
      <c r="I192" s="159"/>
      <c r="J192" s="159"/>
      <c r="K192" s="159"/>
      <c r="L192" s="114"/>
      <c r="M192" s="114"/>
      <c r="N192" s="114"/>
      <c r="O192" s="114"/>
      <c r="P192" s="114"/>
      <c r="Q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</row>
    <row r="193" spans="1:29" ht="15.75" customHeight="1" x14ac:dyDescent="0.25">
      <c r="A193" s="114"/>
      <c r="B193" s="114"/>
      <c r="C193" s="159"/>
      <c r="D193" s="159"/>
      <c r="E193" s="159"/>
      <c r="F193" s="159"/>
      <c r="G193" s="159"/>
      <c r="H193" s="159"/>
      <c r="I193" s="159"/>
      <c r="J193" s="159"/>
      <c r="K193" s="159"/>
      <c r="L193" s="114"/>
      <c r="M193" s="114"/>
      <c r="N193" s="114"/>
      <c r="O193" s="114"/>
      <c r="P193" s="114"/>
      <c r="Q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</row>
    <row r="194" spans="1:29" ht="15.75" customHeight="1" x14ac:dyDescent="0.25">
      <c r="A194" s="114"/>
      <c r="B194" s="114"/>
      <c r="C194" s="159"/>
      <c r="D194" s="159"/>
      <c r="E194" s="159"/>
      <c r="F194" s="159"/>
      <c r="G194" s="159"/>
      <c r="H194" s="159"/>
      <c r="I194" s="159"/>
      <c r="J194" s="159"/>
      <c r="K194" s="159"/>
      <c r="L194" s="114"/>
      <c r="M194" s="114"/>
      <c r="N194" s="114"/>
      <c r="O194" s="114"/>
      <c r="P194" s="114"/>
      <c r="Q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</row>
    <row r="195" spans="1:29" ht="15.75" customHeight="1" x14ac:dyDescent="0.25">
      <c r="A195" s="114"/>
      <c r="B195" s="114"/>
      <c r="C195" s="159"/>
      <c r="D195" s="159"/>
      <c r="E195" s="159"/>
      <c r="F195" s="159"/>
      <c r="G195" s="159"/>
      <c r="H195" s="159"/>
      <c r="I195" s="159"/>
      <c r="J195" s="159"/>
      <c r="K195" s="159"/>
      <c r="L195" s="114"/>
      <c r="M195" s="114"/>
      <c r="N195" s="114"/>
      <c r="O195" s="114"/>
      <c r="P195" s="114"/>
      <c r="Q195" s="114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</row>
    <row r="196" spans="1:29" ht="15.75" customHeight="1" x14ac:dyDescent="0.25">
      <c r="A196" s="114"/>
      <c r="B196" s="114"/>
      <c r="C196" s="159"/>
      <c r="D196" s="159"/>
      <c r="E196" s="159"/>
      <c r="F196" s="159"/>
      <c r="G196" s="159"/>
      <c r="H196" s="159"/>
      <c r="I196" s="159"/>
      <c r="J196" s="159"/>
      <c r="K196" s="159"/>
      <c r="L196" s="114"/>
      <c r="M196" s="114"/>
      <c r="N196" s="114"/>
      <c r="O196" s="114"/>
      <c r="P196" s="114"/>
      <c r="Q196" s="114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</row>
    <row r="197" spans="1:29" ht="15.75" customHeight="1" x14ac:dyDescent="0.25">
      <c r="A197" s="114"/>
      <c r="B197" s="114"/>
      <c r="C197" s="159"/>
      <c r="D197" s="159"/>
      <c r="E197" s="159"/>
      <c r="F197" s="159"/>
      <c r="G197" s="159"/>
      <c r="H197" s="159"/>
      <c r="I197" s="159"/>
      <c r="J197" s="159"/>
      <c r="K197" s="159"/>
      <c r="L197" s="114"/>
      <c r="M197" s="114"/>
      <c r="N197" s="114"/>
      <c r="O197" s="114"/>
      <c r="P197" s="114"/>
      <c r="Q197" s="114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</row>
    <row r="198" spans="1:29" ht="15.75" customHeight="1" x14ac:dyDescent="0.25">
      <c r="A198" s="114"/>
      <c r="B198" s="114"/>
      <c r="C198" s="159"/>
      <c r="D198" s="159"/>
      <c r="E198" s="159"/>
      <c r="F198" s="159"/>
      <c r="G198" s="159"/>
      <c r="H198" s="159"/>
      <c r="I198" s="159"/>
      <c r="J198" s="159"/>
      <c r="K198" s="159"/>
      <c r="L198" s="114"/>
      <c r="M198" s="114"/>
      <c r="N198" s="114"/>
      <c r="O198" s="114"/>
      <c r="P198" s="114"/>
      <c r="Q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</row>
    <row r="199" spans="1:29" ht="15.75" customHeight="1" x14ac:dyDescent="0.25">
      <c r="A199" s="114"/>
      <c r="B199" s="114"/>
      <c r="C199" s="159"/>
      <c r="D199" s="159"/>
      <c r="E199" s="159"/>
      <c r="F199" s="159"/>
      <c r="G199" s="159"/>
      <c r="H199" s="159"/>
      <c r="I199" s="159"/>
      <c r="J199" s="159"/>
      <c r="K199" s="159"/>
      <c r="L199" s="114"/>
      <c r="M199" s="114"/>
      <c r="N199" s="114"/>
      <c r="O199" s="114"/>
      <c r="P199" s="114"/>
      <c r="Q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</row>
    <row r="200" spans="1:29" ht="15.75" customHeight="1" x14ac:dyDescent="0.25">
      <c r="A200" s="114"/>
      <c r="B200" s="114"/>
      <c r="C200" s="159"/>
      <c r="D200" s="159"/>
      <c r="E200" s="159"/>
      <c r="F200" s="159"/>
      <c r="G200" s="159"/>
      <c r="H200" s="159"/>
      <c r="I200" s="159"/>
      <c r="J200" s="159"/>
      <c r="K200" s="159"/>
      <c r="L200" s="114"/>
      <c r="M200" s="114"/>
      <c r="N200" s="114"/>
      <c r="O200" s="114"/>
      <c r="P200" s="114"/>
      <c r="Q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</row>
    <row r="201" spans="1:29" ht="15.75" customHeight="1" x14ac:dyDescent="0.25">
      <c r="A201" s="114"/>
      <c r="B201" s="114"/>
      <c r="C201" s="159"/>
      <c r="D201" s="159"/>
      <c r="E201" s="159"/>
      <c r="F201" s="159"/>
      <c r="G201" s="159"/>
      <c r="H201" s="159"/>
      <c r="I201" s="159"/>
      <c r="J201" s="159"/>
      <c r="K201" s="159"/>
      <c r="L201" s="114"/>
      <c r="M201" s="114"/>
      <c r="N201" s="114"/>
      <c r="O201" s="114"/>
      <c r="P201" s="114"/>
      <c r="Q201" s="114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</row>
    <row r="202" spans="1:29" ht="15.75" customHeight="1" x14ac:dyDescent="0.25">
      <c r="A202" s="114"/>
      <c r="B202" s="114"/>
      <c r="C202" s="159"/>
      <c r="D202" s="159"/>
      <c r="E202" s="159"/>
      <c r="F202" s="159"/>
      <c r="G202" s="159"/>
      <c r="H202" s="159"/>
      <c r="I202" s="159"/>
      <c r="J202" s="159"/>
      <c r="K202" s="159"/>
      <c r="L202" s="114"/>
      <c r="M202" s="114"/>
      <c r="N202" s="114"/>
      <c r="O202" s="114"/>
      <c r="P202" s="114"/>
      <c r="Q202" s="114"/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</row>
    <row r="203" spans="1:29" ht="15.75" customHeight="1" x14ac:dyDescent="0.25">
      <c r="A203" s="114"/>
      <c r="B203" s="114"/>
      <c r="C203" s="159"/>
      <c r="D203" s="159"/>
      <c r="E203" s="159"/>
      <c r="F203" s="159"/>
      <c r="G203" s="159"/>
      <c r="H203" s="159"/>
      <c r="I203" s="159"/>
      <c r="J203" s="159"/>
      <c r="K203" s="159"/>
      <c r="L203" s="114"/>
      <c r="M203" s="114"/>
      <c r="N203" s="114"/>
      <c r="O203" s="114"/>
      <c r="P203" s="114"/>
      <c r="Q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</row>
    <row r="204" spans="1:29" ht="15.75" customHeight="1" x14ac:dyDescent="0.25">
      <c r="A204" s="114"/>
      <c r="B204" s="114"/>
      <c r="C204" s="159"/>
      <c r="D204" s="159"/>
      <c r="E204" s="159"/>
      <c r="F204" s="159"/>
      <c r="G204" s="159"/>
      <c r="H204" s="159"/>
      <c r="I204" s="159"/>
      <c r="J204" s="159"/>
      <c r="K204" s="159"/>
      <c r="L204" s="114"/>
      <c r="M204" s="114"/>
      <c r="N204" s="114"/>
      <c r="O204" s="114"/>
      <c r="P204" s="114"/>
      <c r="Q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</row>
    <row r="205" spans="1:29" ht="15.75" customHeight="1" x14ac:dyDescent="0.25">
      <c r="A205" s="114"/>
      <c r="B205" s="114"/>
      <c r="C205" s="159"/>
      <c r="D205" s="159"/>
      <c r="E205" s="159"/>
      <c r="F205" s="159"/>
      <c r="G205" s="159"/>
      <c r="H205" s="159"/>
      <c r="I205" s="159"/>
      <c r="J205" s="159"/>
      <c r="K205" s="159"/>
      <c r="L205" s="114"/>
      <c r="M205" s="114"/>
      <c r="N205" s="114"/>
      <c r="O205" s="114"/>
      <c r="P205" s="114"/>
      <c r="Q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</row>
    <row r="206" spans="1:29" ht="15.75" customHeight="1" x14ac:dyDescent="0.25">
      <c r="A206" s="114"/>
      <c r="B206" s="114"/>
      <c r="C206" s="159"/>
      <c r="D206" s="159"/>
      <c r="E206" s="159"/>
      <c r="F206" s="159"/>
      <c r="G206" s="159"/>
      <c r="H206" s="159"/>
      <c r="I206" s="159"/>
      <c r="J206" s="159"/>
      <c r="K206" s="159"/>
      <c r="L206" s="114"/>
      <c r="M206" s="114"/>
      <c r="N206" s="114"/>
      <c r="O206" s="114"/>
      <c r="P206" s="114"/>
      <c r="Q206" s="114"/>
      <c r="S206" s="114"/>
      <c r="T206" s="114"/>
      <c r="U206" s="114"/>
      <c r="V206" s="114"/>
      <c r="W206" s="114"/>
      <c r="X206" s="114"/>
      <c r="Y206" s="114"/>
      <c r="Z206" s="114"/>
      <c r="AA206" s="114"/>
      <c r="AB206" s="114"/>
      <c r="AC206" s="114"/>
    </row>
    <row r="207" spans="1:29" ht="15.75" customHeight="1" x14ac:dyDescent="0.25">
      <c r="A207" s="114"/>
      <c r="B207" s="114"/>
      <c r="C207" s="159"/>
      <c r="D207" s="159"/>
      <c r="E207" s="159"/>
      <c r="F207" s="159"/>
      <c r="G207" s="159"/>
      <c r="H207" s="159"/>
      <c r="I207" s="159"/>
      <c r="J207" s="159"/>
      <c r="K207" s="159"/>
      <c r="L207" s="114"/>
      <c r="M207" s="114"/>
      <c r="N207" s="114"/>
      <c r="O207" s="114"/>
      <c r="P207" s="114"/>
      <c r="Q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</row>
    <row r="208" spans="1:29" ht="15.75" customHeight="1" x14ac:dyDescent="0.25">
      <c r="A208" s="114"/>
      <c r="B208" s="114"/>
      <c r="C208" s="159"/>
      <c r="D208" s="159"/>
      <c r="E208" s="159"/>
      <c r="F208" s="159"/>
      <c r="G208" s="159"/>
      <c r="H208" s="159"/>
      <c r="I208" s="159"/>
      <c r="J208" s="159"/>
      <c r="K208" s="159"/>
      <c r="L208" s="114"/>
      <c r="M208" s="114"/>
      <c r="N208" s="114"/>
      <c r="O208" s="114"/>
      <c r="P208" s="114"/>
      <c r="Q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</row>
    <row r="209" spans="1:29" ht="15.75" customHeight="1" x14ac:dyDescent="0.25">
      <c r="A209" s="114"/>
      <c r="B209" s="114"/>
      <c r="C209" s="159"/>
      <c r="D209" s="159"/>
      <c r="E209" s="159"/>
      <c r="F209" s="159"/>
      <c r="G209" s="159"/>
      <c r="H209" s="159"/>
      <c r="I209" s="159"/>
      <c r="J209" s="159"/>
      <c r="K209" s="159"/>
      <c r="L209" s="114"/>
      <c r="M209" s="114"/>
      <c r="N209" s="114"/>
      <c r="O209" s="114"/>
      <c r="P209" s="114"/>
      <c r="Q209" s="114"/>
      <c r="S209" s="114"/>
      <c r="T209" s="114"/>
      <c r="U209" s="114"/>
      <c r="V209" s="114"/>
      <c r="W209" s="114"/>
      <c r="X209" s="114"/>
      <c r="Y209" s="114"/>
      <c r="Z209" s="114"/>
      <c r="AA209" s="114"/>
      <c r="AB209" s="114"/>
      <c r="AC209" s="114"/>
    </row>
    <row r="210" spans="1:29" ht="15.75" customHeight="1" x14ac:dyDescent="0.25">
      <c r="A210" s="114"/>
      <c r="B210" s="114"/>
      <c r="C210" s="159"/>
      <c r="D210" s="159"/>
      <c r="E210" s="159"/>
      <c r="F210" s="159"/>
      <c r="G210" s="159"/>
      <c r="H210" s="159"/>
      <c r="I210" s="159"/>
      <c r="J210" s="159"/>
      <c r="K210" s="159"/>
      <c r="L210" s="114"/>
      <c r="M210" s="114"/>
      <c r="N210" s="114"/>
      <c r="O210" s="114"/>
      <c r="P210" s="114"/>
      <c r="Q210" s="114"/>
      <c r="S210" s="114"/>
      <c r="T210" s="114"/>
      <c r="U210" s="114"/>
      <c r="V210" s="114"/>
      <c r="W210" s="114"/>
      <c r="X210" s="114"/>
      <c r="Y210" s="114"/>
      <c r="Z210" s="114"/>
      <c r="AA210" s="114"/>
      <c r="AB210" s="114"/>
      <c r="AC210" s="114"/>
    </row>
    <row r="211" spans="1:29" ht="15.75" customHeight="1" x14ac:dyDescent="0.25">
      <c r="A211" s="114"/>
      <c r="B211" s="114"/>
      <c r="C211" s="159"/>
      <c r="D211" s="159"/>
      <c r="E211" s="159"/>
      <c r="F211" s="159"/>
      <c r="G211" s="159"/>
      <c r="H211" s="159"/>
      <c r="I211" s="159"/>
      <c r="J211" s="159"/>
      <c r="K211" s="159"/>
      <c r="L211" s="114"/>
      <c r="M211" s="114"/>
      <c r="N211" s="114"/>
      <c r="O211" s="114"/>
      <c r="P211" s="114"/>
      <c r="Q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</row>
    <row r="212" spans="1:29" ht="15.75" customHeight="1" x14ac:dyDescent="0.25">
      <c r="A212" s="114"/>
      <c r="B212" s="114"/>
      <c r="C212" s="159"/>
      <c r="D212" s="159"/>
      <c r="E212" s="159"/>
      <c r="F212" s="159"/>
      <c r="G212" s="159"/>
      <c r="H212" s="159"/>
      <c r="I212" s="159"/>
      <c r="J212" s="159"/>
      <c r="K212" s="159"/>
      <c r="L212" s="114"/>
      <c r="M212" s="114"/>
      <c r="N212" s="114"/>
      <c r="O212" s="114"/>
      <c r="P212" s="114"/>
      <c r="Q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</row>
    <row r="213" spans="1:29" ht="15.75" customHeight="1" x14ac:dyDescent="0.25">
      <c r="A213" s="114"/>
      <c r="B213" s="114"/>
      <c r="C213" s="159"/>
      <c r="D213" s="159"/>
      <c r="E213" s="159"/>
      <c r="F213" s="159"/>
      <c r="G213" s="159"/>
      <c r="H213" s="159"/>
      <c r="I213" s="159"/>
      <c r="J213" s="159"/>
      <c r="K213" s="159"/>
      <c r="L213" s="114"/>
      <c r="M213" s="114"/>
      <c r="N213" s="114"/>
      <c r="O213" s="114"/>
      <c r="P213" s="114"/>
      <c r="Q213" s="114"/>
      <c r="S213" s="114"/>
      <c r="T213" s="114"/>
      <c r="U213" s="114"/>
      <c r="V213" s="114"/>
      <c r="W213" s="114"/>
      <c r="X213" s="114"/>
      <c r="Y213" s="114"/>
      <c r="Z213" s="114"/>
      <c r="AA213" s="114"/>
      <c r="AB213" s="114"/>
      <c r="AC213" s="114"/>
    </row>
    <row r="214" spans="1:29" ht="15.75" customHeight="1" x14ac:dyDescent="0.25">
      <c r="A214" s="114"/>
      <c r="B214" s="114"/>
      <c r="C214" s="159"/>
      <c r="D214" s="159"/>
      <c r="E214" s="159"/>
      <c r="F214" s="159"/>
      <c r="G214" s="159"/>
      <c r="H214" s="159"/>
      <c r="I214" s="159"/>
      <c r="J214" s="159"/>
      <c r="K214" s="159"/>
      <c r="L214" s="114"/>
      <c r="M214" s="114"/>
      <c r="N214" s="114"/>
      <c r="O214" s="114"/>
      <c r="P214" s="114"/>
      <c r="Q214" s="114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</row>
    <row r="215" spans="1:29" ht="15.75" customHeight="1" x14ac:dyDescent="0.25">
      <c r="A215" s="114"/>
      <c r="B215" s="114"/>
      <c r="C215" s="159"/>
      <c r="D215" s="159"/>
      <c r="E215" s="159"/>
      <c r="F215" s="159"/>
      <c r="G215" s="159"/>
      <c r="H215" s="159"/>
      <c r="I215" s="159"/>
      <c r="J215" s="159"/>
      <c r="K215" s="159"/>
      <c r="L215" s="114"/>
      <c r="M215" s="114"/>
      <c r="N215" s="114"/>
      <c r="O215" s="114"/>
      <c r="P215" s="114"/>
      <c r="Q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</row>
    <row r="216" spans="1:29" ht="15.75" customHeight="1" x14ac:dyDescent="0.25">
      <c r="A216" s="114"/>
      <c r="B216" s="114"/>
      <c r="C216" s="159"/>
      <c r="D216" s="159"/>
      <c r="E216" s="159"/>
      <c r="F216" s="159"/>
      <c r="G216" s="159"/>
      <c r="H216" s="159"/>
      <c r="I216" s="159"/>
      <c r="J216" s="159"/>
      <c r="K216" s="159"/>
      <c r="L216" s="114"/>
      <c r="M216" s="114"/>
      <c r="N216" s="114"/>
      <c r="O216" s="114"/>
      <c r="P216" s="114"/>
      <c r="Q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</row>
    <row r="217" spans="1:29" ht="15.75" customHeight="1" x14ac:dyDescent="0.25">
      <c r="A217" s="114"/>
      <c r="B217" s="114"/>
      <c r="C217" s="159"/>
      <c r="D217" s="159"/>
      <c r="E217" s="159"/>
      <c r="F217" s="159"/>
      <c r="G217" s="159"/>
      <c r="H217" s="159"/>
      <c r="I217" s="159"/>
      <c r="J217" s="159"/>
      <c r="K217" s="159"/>
      <c r="L217" s="114"/>
      <c r="M217" s="114"/>
      <c r="N217" s="114"/>
      <c r="O217" s="114"/>
      <c r="P217" s="114"/>
      <c r="Q217" s="114"/>
      <c r="S217" s="114"/>
      <c r="T217" s="114"/>
      <c r="U217" s="114"/>
      <c r="V217" s="114"/>
      <c r="W217" s="114"/>
      <c r="X217" s="114"/>
      <c r="Y217" s="114"/>
      <c r="Z217" s="114"/>
      <c r="AA217" s="114"/>
      <c r="AB217" s="114"/>
      <c r="AC217" s="114"/>
    </row>
    <row r="218" spans="1:29" ht="15.75" customHeight="1" x14ac:dyDescent="0.25">
      <c r="A218" s="114"/>
      <c r="B218" s="114"/>
      <c r="C218" s="159"/>
      <c r="D218" s="159"/>
      <c r="E218" s="159"/>
      <c r="F218" s="159"/>
      <c r="G218" s="159"/>
      <c r="H218" s="159"/>
      <c r="I218" s="159"/>
      <c r="J218" s="159"/>
      <c r="K218" s="159"/>
      <c r="L218" s="114"/>
      <c r="M218" s="114"/>
      <c r="N218" s="114"/>
      <c r="O218" s="114"/>
      <c r="P218" s="114"/>
      <c r="Q218" s="114"/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</row>
    <row r="219" spans="1:29" ht="15.75" customHeight="1" x14ac:dyDescent="0.25">
      <c r="A219" s="114"/>
      <c r="B219" s="114"/>
      <c r="C219" s="159"/>
      <c r="D219" s="159"/>
      <c r="E219" s="159"/>
      <c r="F219" s="159"/>
      <c r="G219" s="159"/>
      <c r="H219" s="159"/>
      <c r="I219" s="159"/>
      <c r="J219" s="159"/>
      <c r="K219" s="159"/>
      <c r="L219" s="114"/>
      <c r="M219" s="114"/>
      <c r="N219" s="114"/>
      <c r="O219" s="114"/>
      <c r="P219" s="114"/>
      <c r="Q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</row>
    <row r="220" spans="1:29" ht="15.75" customHeight="1" x14ac:dyDescent="0.25">
      <c r="A220" s="114"/>
      <c r="B220" s="114"/>
      <c r="C220" s="159"/>
      <c r="D220" s="159"/>
      <c r="E220" s="159"/>
      <c r="F220" s="159"/>
      <c r="G220" s="159"/>
      <c r="H220" s="159"/>
      <c r="I220" s="159"/>
      <c r="J220" s="159"/>
      <c r="K220" s="159"/>
      <c r="L220" s="114"/>
      <c r="M220" s="114"/>
      <c r="N220" s="114"/>
      <c r="O220" s="114"/>
      <c r="P220" s="114"/>
      <c r="Q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</row>
    <row r="221" spans="1:29" ht="15.75" customHeight="1" x14ac:dyDescent="0.25">
      <c r="A221" s="114"/>
      <c r="B221" s="114"/>
      <c r="C221" s="159"/>
      <c r="D221" s="159"/>
      <c r="E221" s="159"/>
      <c r="F221" s="159"/>
      <c r="G221" s="159"/>
      <c r="H221" s="159"/>
      <c r="I221" s="159"/>
      <c r="J221" s="159"/>
      <c r="K221" s="159"/>
      <c r="L221" s="114"/>
      <c r="M221" s="114"/>
      <c r="N221" s="114"/>
      <c r="O221" s="114"/>
      <c r="P221" s="114"/>
      <c r="Q221" s="114"/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</row>
    <row r="222" spans="1:29" ht="15.75" customHeight="1" x14ac:dyDescent="0.25">
      <c r="A222" s="114"/>
      <c r="B222" s="114"/>
      <c r="C222" s="159"/>
      <c r="D222" s="159"/>
      <c r="E222" s="159"/>
      <c r="F222" s="159"/>
      <c r="G222" s="159"/>
      <c r="H222" s="159"/>
      <c r="I222" s="159"/>
      <c r="J222" s="159"/>
      <c r="K222" s="159"/>
      <c r="L222" s="114"/>
      <c r="M222" s="114"/>
      <c r="N222" s="114"/>
      <c r="O222" s="114"/>
      <c r="P222" s="114"/>
      <c r="Q222" s="114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</row>
    <row r="223" spans="1:29" ht="15.75" customHeight="1" x14ac:dyDescent="0.25">
      <c r="A223" s="114"/>
      <c r="B223" s="114"/>
      <c r="C223" s="159"/>
      <c r="D223" s="159"/>
      <c r="E223" s="159"/>
      <c r="F223" s="159"/>
      <c r="G223" s="159"/>
      <c r="H223" s="159"/>
      <c r="I223" s="159"/>
      <c r="J223" s="159"/>
      <c r="K223" s="159"/>
      <c r="L223" s="114"/>
      <c r="M223" s="114"/>
      <c r="N223" s="114"/>
      <c r="O223" s="114"/>
      <c r="P223" s="114"/>
      <c r="Q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</row>
    <row r="224" spans="1:29" ht="15.75" customHeight="1" x14ac:dyDescent="0.25">
      <c r="A224" s="114"/>
      <c r="B224" s="114"/>
      <c r="C224" s="159"/>
      <c r="D224" s="159"/>
      <c r="E224" s="159"/>
      <c r="F224" s="159"/>
      <c r="G224" s="159"/>
      <c r="H224" s="159"/>
      <c r="I224" s="159"/>
      <c r="J224" s="159"/>
      <c r="K224" s="159"/>
      <c r="L224" s="114"/>
      <c r="M224" s="114"/>
      <c r="N224" s="114"/>
      <c r="O224" s="114"/>
      <c r="P224" s="114"/>
      <c r="Q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</row>
    <row r="225" spans="1:29" ht="15.75" customHeight="1" x14ac:dyDescent="0.25">
      <c r="A225" s="114"/>
      <c r="B225" s="114"/>
      <c r="C225" s="159"/>
      <c r="D225" s="159"/>
      <c r="E225" s="159"/>
      <c r="F225" s="159"/>
      <c r="G225" s="159"/>
      <c r="H225" s="159"/>
      <c r="I225" s="159"/>
      <c r="J225" s="159"/>
      <c r="K225" s="159"/>
      <c r="L225" s="114"/>
      <c r="M225" s="114"/>
      <c r="N225" s="114"/>
      <c r="O225" s="114"/>
      <c r="P225" s="114"/>
      <c r="Q225" s="114"/>
      <c r="S225" s="114"/>
      <c r="T225" s="114"/>
      <c r="U225" s="114"/>
      <c r="V225" s="114"/>
      <c r="W225" s="114"/>
      <c r="X225" s="114"/>
      <c r="Y225" s="114"/>
      <c r="Z225" s="114"/>
      <c r="AA225" s="114"/>
      <c r="AB225" s="114"/>
      <c r="AC225" s="114"/>
    </row>
    <row r="226" spans="1:29" ht="15.75" customHeight="1" x14ac:dyDescent="0.25">
      <c r="A226" s="114"/>
      <c r="B226" s="114"/>
      <c r="C226" s="159"/>
      <c r="D226" s="159"/>
      <c r="E226" s="159"/>
      <c r="F226" s="159"/>
      <c r="G226" s="159"/>
      <c r="H226" s="159"/>
      <c r="I226" s="159"/>
      <c r="J226" s="159"/>
      <c r="K226" s="159"/>
      <c r="L226" s="114"/>
      <c r="M226" s="114"/>
      <c r="N226" s="114"/>
      <c r="O226" s="114"/>
      <c r="P226" s="114"/>
      <c r="Q226" s="114"/>
      <c r="S226" s="114"/>
      <c r="T226" s="114"/>
      <c r="U226" s="114"/>
      <c r="V226" s="114"/>
      <c r="W226" s="114"/>
      <c r="X226" s="114"/>
      <c r="Y226" s="114"/>
      <c r="Z226" s="114"/>
      <c r="AA226" s="114"/>
      <c r="AB226" s="114"/>
      <c r="AC226" s="114"/>
    </row>
    <row r="227" spans="1:29" ht="15.75" customHeight="1" x14ac:dyDescent="0.25">
      <c r="A227" s="114"/>
      <c r="B227" s="114"/>
      <c r="C227" s="159"/>
      <c r="D227" s="159"/>
      <c r="E227" s="159"/>
      <c r="F227" s="159"/>
      <c r="G227" s="159"/>
      <c r="H227" s="159"/>
      <c r="I227" s="159"/>
      <c r="J227" s="159"/>
      <c r="K227" s="159"/>
      <c r="L227" s="114"/>
      <c r="M227" s="114"/>
      <c r="N227" s="114"/>
      <c r="O227" s="114"/>
      <c r="P227" s="114"/>
      <c r="Q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</row>
    <row r="228" spans="1:29" ht="15.75" customHeight="1" x14ac:dyDescent="0.25">
      <c r="A228" s="114"/>
      <c r="B228" s="114"/>
      <c r="C228" s="159"/>
      <c r="D228" s="159"/>
      <c r="E228" s="159"/>
      <c r="F228" s="159"/>
      <c r="G228" s="159"/>
      <c r="H228" s="159"/>
      <c r="I228" s="159"/>
      <c r="J228" s="159"/>
      <c r="K228" s="159"/>
      <c r="L228" s="114"/>
      <c r="M228" s="114"/>
      <c r="N228" s="114"/>
      <c r="O228" s="114"/>
      <c r="P228" s="114"/>
      <c r="Q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</row>
    <row r="229" spans="1:29" ht="15.75" customHeight="1" x14ac:dyDescent="0.25">
      <c r="A229" s="114"/>
      <c r="B229" s="114"/>
      <c r="C229" s="159"/>
      <c r="D229" s="159"/>
      <c r="E229" s="159"/>
      <c r="F229" s="159"/>
      <c r="G229" s="159"/>
      <c r="H229" s="159"/>
      <c r="I229" s="159"/>
      <c r="J229" s="159"/>
      <c r="K229" s="159"/>
      <c r="L229" s="114"/>
      <c r="M229" s="114"/>
      <c r="N229" s="114"/>
      <c r="O229" s="114"/>
      <c r="P229" s="114"/>
      <c r="Q229" s="114"/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</row>
    <row r="230" spans="1:29" ht="15.75" customHeight="1" x14ac:dyDescent="0.25">
      <c r="A230" s="114"/>
      <c r="B230" s="114"/>
      <c r="C230" s="159"/>
      <c r="D230" s="159"/>
      <c r="E230" s="159"/>
      <c r="F230" s="159"/>
      <c r="G230" s="159"/>
      <c r="H230" s="159"/>
      <c r="I230" s="159"/>
      <c r="J230" s="159"/>
      <c r="K230" s="159"/>
      <c r="L230" s="114"/>
      <c r="M230" s="114"/>
      <c r="N230" s="114"/>
      <c r="O230" s="114"/>
      <c r="P230" s="114"/>
      <c r="Q230" s="114"/>
      <c r="S230" s="114"/>
      <c r="T230" s="114"/>
      <c r="U230" s="114"/>
      <c r="V230" s="114"/>
      <c r="W230" s="114"/>
      <c r="X230" s="114"/>
      <c r="Y230" s="114"/>
      <c r="Z230" s="114"/>
      <c r="AA230" s="114"/>
      <c r="AB230" s="114"/>
      <c r="AC230" s="114"/>
    </row>
    <row r="231" spans="1:29" ht="15.75" customHeight="1" x14ac:dyDescent="0.25">
      <c r="A231" s="114"/>
      <c r="B231" s="114"/>
      <c r="C231" s="159"/>
      <c r="D231" s="159"/>
      <c r="E231" s="159"/>
      <c r="F231" s="159"/>
      <c r="G231" s="159"/>
      <c r="H231" s="159"/>
      <c r="I231" s="159"/>
      <c r="J231" s="159"/>
      <c r="K231" s="159"/>
      <c r="L231" s="114"/>
      <c r="M231" s="114"/>
      <c r="N231" s="114"/>
      <c r="O231" s="114"/>
      <c r="P231" s="114"/>
      <c r="Q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</row>
    <row r="232" spans="1:29" ht="15.75" customHeight="1" x14ac:dyDescent="0.25">
      <c r="A232" s="114"/>
      <c r="B232" s="114"/>
      <c r="C232" s="159"/>
      <c r="D232" s="159"/>
      <c r="E232" s="159"/>
      <c r="F232" s="159"/>
      <c r="G232" s="159"/>
      <c r="H232" s="159"/>
      <c r="I232" s="159"/>
      <c r="J232" s="159"/>
      <c r="K232" s="159"/>
      <c r="L232" s="114"/>
      <c r="M232" s="114"/>
      <c r="N232" s="114"/>
      <c r="O232" s="114"/>
      <c r="P232" s="114"/>
      <c r="Q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</row>
    <row r="233" spans="1:29" ht="15.75" customHeight="1" x14ac:dyDescent="0.25">
      <c r="A233" s="114"/>
      <c r="B233" s="114"/>
      <c r="C233" s="159"/>
      <c r="D233" s="159"/>
      <c r="E233" s="159"/>
      <c r="F233" s="159"/>
      <c r="G233" s="159"/>
      <c r="H233" s="159"/>
      <c r="I233" s="159"/>
      <c r="J233" s="159"/>
      <c r="K233" s="159"/>
      <c r="L233" s="114"/>
      <c r="M233" s="114"/>
      <c r="N233" s="114"/>
      <c r="O233" s="114"/>
      <c r="P233" s="114"/>
      <c r="Q233" s="114"/>
      <c r="S233" s="114"/>
      <c r="T233" s="114"/>
      <c r="U233" s="114"/>
      <c r="V233" s="114"/>
      <c r="W233" s="114"/>
      <c r="X233" s="114"/>
      <c r="Y233" s="114"/>
      <c r="Z233" s="114"/>
      <c r="AA233" s="114"/>
      <c r="AB233" s="114"/>
      <c r="AC233" s="114"/>
    </row>
    <row r="234" spans="1:29" ht="15.75" customHeight="1" x14ac:dyDescent="0.25">
      <c r="A234" s="114"/>
      <c r="B234" s="114"/>
      <c r="C234" s="159"/>
      <c r="D234" s="159"/>
      <c r="E234" s="159"/>
      <c r="F234" s="159"/>
      <c r="G234" s="159"/>
      <c r="H234" s="159"/>
      <c r="I234" s="159"/>
      <c r="J234" s="159"/>
      <c r="K234" s="159"/>
      <c r="L234" s="114"/>
      <c r="M234" s="114"/>
      <c r="N234" s="114"/>
      <c r="O234" s="114"/>
      <c r="P234" s="114"/>
      <c r="Q234" s="114"/>
      <c r="S234" s="114"/>
      <c r="T234" s="114"/>
      <c r="U234" s="114"/>
      <c r="V234" s="114"/>
      <c r="W234" s="114"/>
      <c r="X234" s="114"/>
      <c r="Y234" s="114"/>
      <c r="Z234" s="114"/>
      <c r="AA234" s="114"/>
      <c r="AB234" s="114"/>
      <c r="AC234" s="114"/>
    </row>
    <row r="235" spans="1:29" ht="15.75" customHeight="1" x14ac:dyDescent="0.25">
      <c r="A235" s="114"/>
      <c r="B235" s="114"/>
      <c r="C235" s="159"/>
      <c r="D235" s="159"/>
      <c r="E235" s="159"/>
      <c r="F235" s="159"/>
      <c r="G235" s="159"/>
      <c r="H235" s="159"/>
      <c r="I235" s="159"/>
      <c r="J235" s="159"/>
      <c r="K235" s="159"/>
      <c r="L235" s="114"/>
      <c r="M235" s="114"/>
      <c r="N235" s="114"/>
      <c r="O235" s="114"/>
      <c r="P235" s="114"/>
      <c r="Q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</row>
    <row r="236" spans="1:29" ht="15.75" customHeight="1" x14ac:dyDescent="0.25">
      <c r="A236" s="114"/>
      <c r="B236" s="114"/>
      <c r="C236" s="159"/>
      <c r="D236" s="159"/>
      <c r="E236" s="159"/>
      <c r="F236" s="159"/>
      <c r="G236" s="159"/>
      <c r="H236" s="159"/>
      <c r="I236" s="159"/>
      <c r="J236" s="159"/>
      <c r="K236" s="159"/>
      <c r="L236" s="114"/>
      <c r="M236" s="114"/>
      <c r="N236" s="114"/>
      <c r="O236" s="114"/>
      <c r="P236" s="114"/>
      <c r="Q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</row>
    <row r="237" spans="1:29" ht="15.75" customHeight="1" x14ac:dyDescent="0.25">
      <c r="A237" s="114"/>
      <c r="B237" s="114"/>
      <c r="C237" s="159"/>
      <c r="D237" s="159"/>
      <c r="E237" s="159"/>
      <c r="F237" s="159"/>
      <c r="G237" s="159"/>
      <c r="H237" s="159"/>
      <c r="I237" s="159"/>
      <c r="J237" s="159"/>
      <c r="K237" s="159"/>
      <c r="L237" s="114"/>
      <c r="M237" s="114"/>
      <c r="N237" s="114"/>
      <c r="O237" s="114"/>
      <c r="P237" s="114"/>
      <c r="Q237" s="114"/>
      <c r="S237" s="114"/>
      <c r="T237" s="114"/>
      <c r="U237" s="114"/>
      <c r="V237" s="114"/>
      <c r="W237" s="114"/>
      <c r="X237" s="114"/>
      <c r="Y237" s="114"/>
      <c r="Z237" s="114"/>
      <c r="AA237" s="114"/>
      <c r="AB237" s="114"/>
      <c r="AC237" s="114"/>
    </row>
    <row r="238" spans="1:29" ht="15.75" customHeight="1" x14ac:dyDescent="0.25">
      <c r="A238" s="114"/>
      <c r="B238" s="114"/>
      <c r="C238" s="159"/>
      <c r="D238" s="159"/>
      <c r="E238" s="159"/>
      <c r="F238" s="159"/>
      <c r="G238" s="159"/>
      <c r="H238" s="159"/>
      <c r="I238" s="159"/>
      <c r="J238" s="159"/>
      <c r="K238" s="159"/>
      <c r="L238" s="114"/>
      <c r="M238" s="114"/>
      <c r="N238" s="114"/>
      <c r="O238" s="114"/>
      <c r="P238" s="114"/>
      <c r="Q238" s="114"/>
      <c r="S238" s="114"/>
      <c r="T238" s="114"/>
      <c r="U238" s="114"/>
      <c r="V238" s="114"/>
      <c r="W238" s="114"/>
      <c r="X238" s="114"/>
      <c r="Y238" s="114"/>
      <c r="Z238" s="114"/>
      <c r="AA238" s="114"/>
      <c r="AB238" s="114"/>
      <c r="AC238" s="114"/>
    </row>
    <row r="239" spans="1:29" ht="15.75" customHeight="1" x14ac:dyDescent="0.25">
      <c r="A239" s="114"/>
      <c r="B239" s="114"/>
      <c r="C239" s="159"/>
      <c r="D239" s="159"/>
      <c r="E239" s="159"/>
      <c r="F239" s="159"/>
      <c r="G239" s="159"/>
      <c r="H239" s="159"/>
      <c r="I239" s="159"/>
      <c r="J239" s="159"/>
      <c r="K239" s="159"/>
      <c r="L239" s="114"/>
      <c r="M239" s="114"/>
      <c r="N239" s="114"/>
      <c r="O239" s="114"/>
      <c r="P239" s="114"/>
      <c r="Q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</row>
    <row r="240" spans="1:29" ht="15.75" customHeight="1" x14ac:dyDescent="0.25">
      <c r="A240" s="114"/>
      <c r="B240" s="114"/>
      <c r="C240" s="159"/>
      <c r="D240" s="159"/>
      <c r="E240" s="159"/>
      <c r="F240" s="159"/>
      <c r="G240" s="159"/>
      <c r="H240" s="159"/>
      <c r="I240" s="159"/>
      <c r="J240" s="159"/>
      <c r="K240" s="159"/>
      <c r="L240" s="114"/>
      <c r="M240" s="114"/>
      <c r="N240" s="114"/>
      <c r="O240" s="114"/>
      <c r="P240" s="114"/>
      <c r="Q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</row>
    <row r="241" spans="1:29" ht="15.75" customHeight="1" x14ac:dyDescent="0.25">
      <c r="A241" s="114"/>
      <c r="B241" s="114"/>
      <c r="C241" s="159"/>
      <c r="D241" s="159"/>
      <c r="E241" s="159"/>
      <c r="F241" s="159"/>
      <c r="G241" s="159"/>
      <c r="H241" s="159"/>
      <c r="I241" s="159"/>
      <c r="J241" s="159"/>
      <c r="K241" s="159"/>
      <c r="L241" s="114"/>
      <c r="M241" s="114"/>
      <c r="N241" s="114"/>
      <c r="O241" s="114"/>
      <c r="P241" s="114"/>
      <c r="Q241" s="114"/>
      <c r="S241" s="114"/>
      <c r="T241" s="114"/>
      <c r="U241" s="114"/>
      <c r="V241" s="114"/>
      <c r="W241" s="114"/>
      <c r="X241" s="114"/>
      <c r="Y241" s="114"/>
      <c r="Z241" s="114"/>
      <c r="AA241" s="114"/>
      <c r="AB241" s="114"/>
      <c r="AC241" s="114"/>
    </row>
    <row r="242" spans="1:29" ht="15.75" customHeight="1" x14ac:dyDescent="0.25">
      <c r="A242" s="114"/>
      <c r="B242" s="114"/>
      <c r="C242" s="159"/>
      <c r="D242" s="159"/>
      <c r="E242" s="159"/>
      <c r="F242" s="159"/>
      <c r="G242" s="159"/>
      <c r="H242" s="159"/>
      <c r="I242" s="159"/>
      <c r="J242" s="159"/>
      <c r="K242" s="159"/>
      <c r="L242" s="114"/>
      <c r="M242" s="114"/>
      <c r="N242" s="114"/>
      <c r="O242" s="114"/>
      <c r="P242" s="114"/>
      <c r="Q242" s="114"/>
      <c r="S242" s="114"/>
      <c r="T242" s="114"/>
      <c r="U242" s="114"/>
      <c r="V242" s="114"/>
      <c r="W242" s="114"/>
      <c r="X242" s="114"/>
      <c r="Y242" s="114"/>
      <c r="Z242" s="114"/>
      <c r="AA242" s="114"/>
      <c r="AB242" s="114"/>
      <c r="AC242" s="114"/>
    </row>
    <row r="243" spans="1:29" ht="15.75" customHeight="1" x14ac:dyDescent="0.25">
      <c r="A243" s="114"/>
      <c r="B243" s="114"/>
      <c r="C243" s="159"/>
      <c r="D243" s="159"/>
      <c r="E243" s="159"/>
      <c r="F243" s="159"/>
      <c r="G243" s="159"/>
      <c r="H243" s="159"/>
      <c r="I243" s="159"/>
      <c r="J243" s="159"/>
      <c r="K243" s="159"/>
      <c r="L243" s="114"/>
      <c r="M243" s="114"/>
      <c r="N243" s="114"/>
      <c r="O243" s="114"/>
      <c r="P243" s="114"/>
      <c r="Q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</row>
    <row r="244" spans="1:29" ht="15.75" customHeight="1" x14ac:dyDescent="0.25">
      <c r="A244" s="114"/>
      <c r="B244" s="114"/>
      <c r="C244" s="159"/>
      <c r="D244" s="159"/>
      <c r="E244" s="159"/>
      <c r="F244" s="159"/>
      <c r="G244" s="159"/>
      <c r="H244" s="159"/>
      <c r="I244" s="159"/>
      <c r="J244" s="159"/>
      <c r="K244" s="159"/>
      <c r="L244" s="114"/>
      <c r="M244" s="114"/>
      <c r="N244" s="114"/>
      <c r="O244" s="114"/>
      <c r="P244" s="114"/>
      <c r="Q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</row>
    <row r="245" spans="1:29" ht="15.75" customHeight="1" x14ac:dyDescent="0.25">
      <c r="A245" s="114"/>
      <c r="B245" s="114"/>
      <c r="C245" s="159"/>
      <c r="D245" s="159"/>
      <c r="E245" s="159"/>
      <c r="F245" s="159"/>
      <c r="G245" s="159"/>
      <c r="H245" s="159"/>
      <c r="I245" s="159"/>
      <c r="J245" s="159"/>
      <c r="K245" s="159"/>
      <c r="L245" s="114"/>
      <c r="M245" s="114"/>
      <c r="N245" s="114"/>
      <c r="O245" s="114"/>
      <c r="P245" s="114"/>
      <c r="Q245" s="114"/>
      <c r="S245" s="114"/>
      <c r="T245" s="114"/>
      <c r="U245" s="114"/>
      <c r="V245" s="114"/>
      <c r="W245" s="114"/>
      <c r="X245" s="114"/>
      <c r="Y245" s="114"/>
      <c r="Z245" s="114"/>
      <c r="AA245" s="114"/>
      <c r="AB245" s="114"/>
      <c r="AC245" s="114"/>
    </row>
    <row r="246" spans="1:29" ht="15.75" customHeight="1" x14ac:dyDescent="0.25">
      <c r="A246" s="114"/>
      <c r="B246" s="114"/>
      <c r="C246" s="159"/>
      <c r="D246" s="159"/>
      <c r="E246" s="159"/>
      <c r="F246" s="159"/>
      <c r="G246" s="159"/>
      <c r="H246" s="159"/>
      <c r="I246" s="159"/>
      <c r="J246" s="159"/>
      <c r="K246" s="159"/>
      <c r="L246" s="114"/>
      <c r="M246" s="114"/>
      <c r="N246" s="114"/>
      <c r="O246" s="114"/>
      <c r="P246" s="114"/>
      <c r="Q246" s="114"/>
      <c r="S246" s="114"/>
      <c r="T246" s="114"/>
      <c r="U246" s="114"/>
      <c r="V246" s="114"/>
      <c r="W246" s="114"/>
      <c r="X246" s="114"/>
      <c r="Y246" s="114"/>
      <c r="Z246" s="114"/>
      <c r="AA246" s="114"/>
      <c r="AB246" s="114"/>
      <c r="AC246" s="114"/>
    </row>
    <row r="247" spans="1:29" ht="15.75" customHeight="1" x14ac:dyDescent="0.25">
      <c r="A247" s="114"/>
      <c r="B247" s="114"/>
      <c r="C247" s="159"/>
      <c r="D247" s="159"/>
      <c r="E247" s="159"/>
      <c r="F247" s="159"/>
      <c r="G247" s="159"/>
      <c r="H247" s="159"/>
      <c r="I247" s="159"/>
      <c r="J247" s="159"/>
      <c r="K247" s="159"/>
      <c r="L247" s="114"/>
      <c r="M247" s="114"/>
      <c r="N247" s="114"/>
      <c r="O247" s="114"/>
      <c r="P247" s="114"/>
      <c r="Q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</row>
    <row r="248" spans="1:29" ht="15.75" customHeight="1" x14ac:dyDescent="0.25">
      <c r="A248" s="114"/>
      <c r="B248" s="114"/>
      <c r="C248" s="159"/>
      <c r="D248" s="159"/>
      <c r="E248" s="159"/>
      <c r="F248" s="159"/>
      <c r="G248" s="159"/>
      <c r="H248" s="159"/>
      <c r="I248" s="159"/>
      <c r="J248" s="159"/>
      <c r="K248" s="159"/>
      <c r="L248" s="114"/>
      <c r="M248" s="114"/>
      <c r="N248" s="114"/>
      <c r="O248" s="114"/>
      <c r="P248" s="114"/>
      <c r="Q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</row>
    <row r="249" spans="1:29" ht="15.75" customHeight="1" x14ac:dyDescent="0.25">
      <c r="A249" s="114"/>
      <c r="B249" s="114"/>
      <c r="C249" s="159"/>
      <c r="D249" s="159"/>
      <c r="E249" s="159"/>
      <c r="F249" s="159"/>
      <c r="G249" s="159"/>
      <c r="H249" s="159"/>
      <c r="I249" s="159"/>
      <c r="J249" s="159"/>
      <c r="K249" s="159"/>
      <c r="L249" s="114"/>
      <c r="M249" s="114"/>
      <c r="N249" s="114"/>
      <c r="O249" s="114"/>
      <c r="P249" s="114"/>
      <c r="Q249" s="114"/>
      <c r="S249" s="114"/>
      <c r="T249" s="114"/>
      <c r="U249" s="114"/>
      <c r="V249" s="114"/>
      <c r="W249" s="114"/>
      <c r="X249" s="114"/>
      <c r="Y249" s="114"/>
      <c r="Z249" s="114"/>
      <c r="AA249" s="114"/>
      <c r="AB249" s="114"/>
      <c r="AC249" s="114"/>
    </row>
    <row r="250" spans="1:29" ht="15.75" customHeight="1" x14ac:dyDescent="0.25">
      <c r="A250" s="114"/>
      <c r="B250" s="114"/>
      <c r="C250" s="159"/>
      <c r="D250" s="159"/>
      <c r="E250" s="159"/>
      <c r="F250" s="159"/>
      <c r="G250" s="159"/>
      <c r="H250" s="159"/>
      <c r="I250" s="159"/>
      <c r="J250" s="159"/>
      <c r="K250" s="159"/>
      <c r="L250" s="114"/>
      <c r="M250" s="114"/>
      <c r="N250" s="114"/>
      <c r="O250" s="114"/>
      <c r="P250" s="114"/>
      <c r="Q250" s="114"/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  <c r="AC250" s="114"/>
    </row>
    <row r="251" spans="1:29" ht="15.75" customHeight="1" x14ac:dyDescent="0.25">
      <c r="A251" s="114"/>
      <c r="B251" s="114"/>
      <c r="C251" s="159"/>
      <c r="D251" s="159"/>
      <c r="E251" s="159"/>
      <c r="F251" s="159"/>
      <c r="G251" s="159"/>
      <c r="H251" s="159"/>
      <c r="I251" s="159"/>
      <c r="J251" s="159"/>
      <c r="K251" s="159"/>
      <c r="L251" s="114"/>
      <c r="M251" s="114"/>
      <c r="N251" s="114"/>
      <c r="O251" s="114"/>
      <c r="P251" s="114"/>
      <c r="Q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</row>
    <row r="252" spans="1:29" ht="15.75" customHeight="1" x14ac:dyDescent="0.25">
      <c r="A252" s="114"/>
      <c r="B252" s="114"/>
      <c r="C252" s="159"/>
      <c r="D252" s="159"/>
      <c r="E252" s="159"/>
      <c r="F252" s="159"/>
      <c r="G252" s="159"/>
      <c r="H252" s="159"/>
      <c r="I252" s="159"/>
      <c r="J252" s="159"/>
      <c r="K252" s="159"/>
      <c r="L252" s="114"/>
      <c r="M252" s="114"/>
      <c r="N252" s="114"/>
      <c r="O252" s="114"/>
      <c r="P252" s="114"/>
      <c r="Q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</row>
    <row r="253" spans="1:29" ht="15.75" customHeight="1" x14ac:dyDescent="0.25">
      <c r="A253" s="114"/>
      <c r="B253" s="114"/>
      <c r="C253" s="159"/>
      <c r="D253" s="159"/>
      <c r="E253" s="159"/>
      <c r="F253" s="159"/>
      <c r="G253" s="159"/>
      <c r="H253" s="159"/>
      <c r="I253" s="159"/>
      <c r="J253" s="159"/>
      <c r="K253" s="159"/>
      <c r="L253" s="114"/>
      <c r="M253" s="114"/>
      <c r="N253" s="114"/>
      <c r="O253" s="114"/>
      <c r="P253" s="114"/>
      <c r="Q253" s="114"/>
      <c r="S253" s="114"/>
      <c r="T253" s="114"/>
      <c r="U253" s="114"/>
      <c r="V253" s="114"/>
      <c r="W253" s="114"/>
      <c r="X253" s="114"/>
      <c r="Y253" s="114"/>
      <c r="Z253" s="114"/>
      <c r="AA253" s="114"/>
      <c r="AB253" s="114"/>
      <c r="AC253" s="114"/>
    </row>
    <row r="254" spans="1:29" ht="15.75" customHeight="1" x14ac:dyDescent="0.25">
      <c r="A254" s="114"/>
      <c r="B254" s="114"/>
      <c r="C254" s="159"/>
      <c r="D254" s="159"/>
      <c r="E254" s="159"/>
      <c r="F254" s="159"/>
      <c r="G254" s="159"/>
      <c r="H254" s="159"/>
      <c r="I254" s="159"/>
      <c r="J254" s="159"/>
      <c r="K254" s="159"/>
      <c r="L254" s="114"/>
      <c r="M254" s="114"/>
      <c r="N254" s="114"/>
      <c r="O254" s="114"/>
      <c r="P254" s="114"/>
      <c r="Q254" s="114"/>
      <c r="S254" s="114"/>
      <c r="T254" s="114"/>
      <c r="U254" s="114"/>
      <c r="V254" s="114"/>
      <c r="W254" s="114"/>
      <c r="X254" s="114"/>
      <c r="Y254" s="114"/>
      <c r="Z254" s="114"/>
      <c r="AA254" s="114"/>
      <c r="AB254" s="114"/>
      <c r="AC254" s="114"/>
    </row>
    <row r="255" spans="1:29" ht="15.75" customHeight="1" x14ac:dyDescent="0.25">
      <c r="A255" s="114"/>
      <c r="B255" s="114"/>
      <c r="C255" s="159"/>
      <c r="D255" s="159"/>
      <c r="E255" s="159"/>
      <c r="F255" s="159"/>
      <c r="G255" s="159"/>
      <c r="H255" s="159"/>
      <c r="I255" s="159"/>
      <c r="J255" s="159"/>
      <c r="K255" s="159"/>
      <c r="L255" s="114"/>
      <c r="M255" s="114"/>
      <c r="N255" s="114"/>
      <c r="O255" s="114"/>
      <c r="P255" s="114"/>
      <c r="Q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</row>
    <row r="256" spans="1:29" ht="15.75" customHeight="1" x14ac:dyDescent="0.25">
      <c r="A256" s="114"/>
      <c r="B256" s="114"/>
      <c r="C256" s="159"/>
      <c r="D256" s="159"/>
      <c r="E256" s="159"/>
      <c r="F256" s="159"/>
      <c r="G256" s="159"/>
      <c r="H256" s="159"/>
      <c r="I256" s="159"/>
      <c r="J256" s="159"/>
      <c r="K256" s="159"/>
      <c r="L256" s="114"/>
      <c r="M256" s="114"/>
      <c r="N256" s="114"/>
      <c r="O256" s="114"/>
      <c r="P256" s="114"/>
      <c r="Q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</row>
    <row r="257" spans="1:29" ht="15.75" customHeight="1" x14ac:dyDescent="0.25">
      <c r="A257" s="114"/>
      <c r="B257" s="114"/>
      <c r="C257" s="159"/>
      <c r="D257" s="159"/>
      <c r="E257" s="159"/>
      <c r="F257" s="159"/>
      <c r="G257" s="159"/>
      <c r="H257" s="159"/>
      <c r="I257" s="159"/>
      <c r="J257" s="159"/>
      <c r="K257" s="159"/>
      <c r="L257" s="114"/>
      <c r="M257" s="114"/>
      <c r="N257" s="114"/>
      <c r="O257" s="114"/>
      <c r="P257" s="114"/>
      <c r="Q257" s="114"/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</row>
    <row r="258" spans="1:29" ht="15.75" customHeight="1" x14ac:dyDescent="0.25">
      <c r="A258" s="114"/>
      <c r="B258" s="114"/>
      <c r="C258" s="159"/>
      <c r="D258" s="159"/>
      <c r="E258" s="159"/>
      <c r="F258" s="159"/>
      <c r="G258" s="159"/>
      <c r="H258" s="159"/>
      <c r="I258" s="159"/>
      <c r="J258" s="159"/>
      <c r="K258" s="159"/>
      <c r="L258" s="114"/>
      <c r="M258" s="114"/>
      <c r="N258" s="114"/>
      <c r="O258" s="114"/>
      <c r="P258" s="114"/>
      <c r="Q258" s="114"/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</row>
    <row r="259" spans="1:29" ht="15.75" customHeight="1" x14ac:dyDescent="0.25">
      <c r="A259" s="114"/>
      <c r="B259" s="114"/>
      <c r="C259" s="159"/>
      <c r="D259" s="159"/>
      <c r="E259" s="159"/>
      <c r="F259" s="159"/>
      <c r="G259" s="159"/>
      <c r="H259" s="159"/>
      <c r="I259" s="159"/>
      <c r="J259" s="159"/>
      <c r="K259" s="159"/>
      <c r="L259" s="114"/>
      <c r="M259" s="114"/>
      <c r="N259" s="114"/>
      <c r="O259" s="114"/>
      <c r="P259" s="114"/>
      <c r="Q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</row>
    <row r="260" spans="1:29" ht="15.75" customHeight="1" x14ac:dyDescent="0.25">
      <c r="A260" s="114"/>
      <c r="B260" s="114"/>
      <c r="C260" s="159"/>
      <c r="D260" s="159"/>
      <c r="E260" s="159"/>
      <c r="F260" s="159"/>
      <c r="G260" s="159"/>
      <c r="H260" s="159"/>
      <c r="I260" s="159"/>
      <c r="J260" s="159"/>
      <c r="K260" s="159"/>
      <c r="L260" s="114"/>
      <c r="M260" s="114"/>
      <c r="N260" s="114"/>
      <c r="O260" s="114"/>
      <c r="P260" s="114"/>
      <c r="Q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</row>
    <row r="261" spans="1:29" ht="15.75" customHeight="1" x14ac:dyDescent="0.25">
      <c r="A261" s="114"/>
      <c r="B261" s="114"/>
      <c r="C261" s="159"/>
      <c r="D261" s="159"/>
      <c r="E261" s="159"/>
      <c r="F261" s="159"/>
      <c r="G261" s="159"/>
      <c r="H261" s="159"/>
      <c r="I261" s="159"/>
      <c r="J261" s="159"/>
      <c r="K261" s="159"/>
      <c r="L261" s="114"/>
      <c r="M261" s="114"/>
      <c r="N261" s="114"/>
      <c r="O261" s="114"/>
      <c r="P261" s="114"/>
      <c r="Q261" s="114"/>
      <c r="S261" s="114"/>
      <c r="T261" s="114"/>
      <c r="U261" s="114"/>
      <c r="V261" s="114"/>
      <c r="W261" s="114"/>
      <c r="X261" s="114"/>
      <c r="Y261" s="114"/>
      <c r="Z261" s="114"/>
      <c r="AA261" s="114"/>
      <c r="AB261" s="114"/>
      <c r="AC261" s="114"/>
    </row>
    <row r="262" spans="1:29" ht="15.75" customHeight="1" x14ac:dyDescent="0.25">
      <c r="A262" s="114"/>
      <c r="B262" s="114"/>
      <c r="C262" s="159"/>
      <c r="D262" s="159"/>
      <c r="E262" s="159"/>
      <c r="F262" s="159"/>
      <c r="G262" s="159"/>
      <c r="H262" s="159"/>
      <c r="I262" s="159"/>
      <c r="J262" s="159"/>
      <c r="K262" s="159"/>
      <c r="L262" s="114"/>
      <c r="M262" s="114"/>
      <c r="N262" s="114"/>
      <c r="O262" s="114"/>
      <c r="P262" s="114"/>
      <c r="Q262" s="114"/>
      <c r="S262" s="114"/>
      <c r="T262" s="114"/>
      <c r="U262" s="114"/>
      <c r="V262" s="114"/>
      <c r="W262" s="114"/>
      <c r="X262" s="114"/>
      <c r="Y262" s="114"/>
      <c r="Z262" s="114"/>
      <c r="AA262" s="114"/>
      <c r="AB262" s="114"/>
      <c r="AC262" s="114"/>
    </row>
    <row r="263" spans="1:29" ht="15.75" customHeight="1" x14ac:dyDescent="0.25">
      <c r="A263" s="114"/>
      <c r="B263" s="114"/>
      <c r="C263" s="159"/>
      <c r="D263" s="159"/>
      <c r="E263" s="159"/>
      <c r="F263" s="159"/>
      <c r="G263" s="159"/>
      <c r="H263" s="159"/>
      <c r="I263" s="159"/>
      <c r="J263" s="159"/>
      <c r="K263" s="159"/>
      <c r="L263" s="114"/>
      <c r="M263" s="114"/>
      <c r="N263" s="114"/>
      <c r="O263" s="114"/>
      <c r="P263" s="114"/>
      <c r="Q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</row>
    <row r="264" spans="1:29" ht="15.75" customHeight="1" x14ac:dyDescent="0.25">
      <c r="A264" s="114"/>
      <c r="B264" s="114"/>
      <c r="C264" s="159"/>
      <c r="D264" s="159"/>
      <c r="E264" s="159"/>
      <c r="F264" s="159"/>
      <c r="G264" s="159"/>
      <c r="H264" s="159"/>
      <c r="I264" s="159"/>
      <c r="J264" s="159"/>
      <c r="K264" s="159"/>
      <c r="L264" s="114"/>
      <c r="M264" s="114"/>
      <c r="N264" s="114"/>
      <c r="O264" s="114"/>
      <c r="P264" s="114"/>
      <c r="Q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</row>
    <row r="265" spans="1:29" ht="15.75" customHeight="1" x14ac:dyDescent="0.25">
      <c r="A265" s="114"/>
      <c r="B265" s="114"/>
      <c r="C265" s="159"/>
      <c r="D265" s="159"/>
      <c r="E265" s="159"/>
      <c r="F265" s="159"/>
      <c r="G265" s="159"/>
      <c r="H265" s="159"/>
      <c r="I265" s="159"/>
      <c r="J265" s="159"/>
      <c r="K265" s="159"/>
      <c r="L265" s="114"/>
      <c r="M265" s="114"/>
      <c r="N265" s="114"/>
      <c r="O265" s="114"/>
      <c r="P265" s="114"/>
      <c r="Q265" s="114"/>
      <c r="S265" s="114"/>
      <c r="T265" s="114"/>
      <c r="U265" s="114"/>
      <c r="V265" s="114"/>
      <c r="W265" s="114"/>
      <c r="X265" s="114"/>
      <c r="Y265" s="114"/>
      <c r="Z265" s="114"/>
      <c r="AA265" s="114"/>
      <c r="AB265" s="114"/>
      <c r="AC265" s="114"/>
    </row>
    <row r="266" spans="1:29" ht="15.75" customHeight="1" x14ac:dyDescent="0.25">
      <c r="A266" s="114"/>
      <c r="B266" s="114"/>
      <c r="C266" s="159"/>
      <c r="D266" s="159"/>
      <c r="E266" s="159"/>
      <c r="F266" s="159"/>
      <c r="G266" s="159"/>
      <c r="H266" s="159"/>
      <c r="I266" s="159"/>
      <c r="J266" s="159"/>
      <c r="K266" s="159"/>
      <c r="L266" s="114"/>
      <c r="M266" s="114"/>
      <c r="N266" s="114"/>
      <c r="O266" s="114"/>
      <c r="P266" s="114"/>
      <c r="Q266" s="114"/>
      <c r="S266" s="114"/>
      <c r="T266" s="114"/>
      <c r="U266" s="114"/>
      <c r="V266" s="114"/>
      <c r="W266" s="114"/>
      <c r="X266" s="114"/>
      <c r="Y266" s="114"/>
      <c r="Z266" s="114"/>
      <c r="AA266" s="114"/>
      <c r="AB266" s="114"/>
      <c r="AC266" s="114"/>
    </row>
    <row r="267" spans="1:29" ht="15.75" customHeight="1" x14ac:dyDescent="0.25">
      <c r="A267" s="114"/>
      <c r="B267" s="114"/>
      <c r="C267" s="159"/>
      <c r="D267" s="159"/>
      <c r="E267" s="159"/>
      <c r="F267" s="159"/>
      <c r="G267" s="159"/>
      <c r="H267" s="159"/>
      <c r="I267" s="159"/>
      <c r="J267" s="159"/>
      <c r="K267" s="159"/>
      <c r="L267" s="114"/>
      <c r="M267" s="114"/>
      <c r="N267" s="114"/>
      <c r="O267" s="114"/>
      <c r="P267" s="114"/>
      <c r="Q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</row>
    <row r="268" spans="1:29" ht="15.75" customHeight="1" x14ac:dyDescent="0.25">
      <c r="A268" s="114"/>
      <c r="B268" s="114"/>
      <c r="C268" s="159"/>
      <c r="D268" s="159"/>
      <c r="E268" s="159"/>
      <c r="F268" s="159"/>
      <c r="G268" s="159"/>
      <c r="H268" s="159"/>
      <c r="I268" s="159"/>
      <c r="J268" s="159"/>
      <c r="K268" s="159"/>
      <c r="L268" s="114"/>
      <c r="M268" s="114"/>
      <c r="N268" s="114"/>
      <c r="O268" s="114"/>
      <c r="P268" s="114"/>
      <c r="Q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</row>
    <row r="269" spans="1:29" ht="15.75" customHeight="1" x14ac:dyDescent="0.25">
      <c r="A269" s="114"/>
      <c r="B269" s="114"/>
      <c r="C269" s="159"/>
      <c r="D269" s="159"/>
      <c r="E269" s="159"/>
      <c r="F269" s="159"/>
      <c r="G269" s="159"/>
      <c r="H269" s="159"/>
      <c r="I269" s="159"/>
      <c r="J269" s="159"/>
      <c r="K269" s="159"/>
      <c r="L269" s="114"/>
      <c r="M269" s="114"/>
      <c r="N269" s="114"/>
      <c r="O269" s="114"/>
      <c r="P269" s="114"/>
      <c r="Q269" s="114"/>
      <c r="S269" s="114"/>
      <c r="T269" s="114"/>
      <c r="U269" s="114"/>
      <c r="V269" s="114"/>
      <c r="W269" s="114"/>
      <c r="X269" s="114"/>
      <c r="Y269" s="114"/>
      <c r="Z269" s="114"/>
      <c r="AA269" s="114"/>
      <c r="AB269" s="114"/>
      <c r="AC269" s="114"/>
    </row>
    <row r="270" spans="1:29" ht="15.75" customHeight="1" x14ac:dyDescent="0.25">
      <c r="A270" s="114"/>
      <c r="B270" s="114"/>
      <c r="C270" s="159"/>
      <c r="D270" s="159"/>
      <c r="E270" s="159"/>
      <c r="F270" s="159"/>
      <c r="G270" s="159"/>
      <c r="H270" s="159"/>
      <c r="I270" s="159"/>
      <c r="J270" s="159"/>
      <c r="K270" s="159"/>
      <c r="L270" s="114"/>
      <c r="M270" s="114"/>
      <c r="N270" s="114"/>
      <c r="O270" s="114"/>
      <c r="P270" s="114"/>
      <c r="Q270" s="114"/>
      <c r="S270" s="114"/>
      <c r="T270" s="114"/>
      <c r="U270" s="114"/>
      <c r="V270" s="114"/>
      <c r="W270" s="114"/>
      <c r="X270" s="114"/>
      <c r="Y270" s="114"/>
      <c r="Z270" s="114"/>
      <c r="AA270" s="114"/>
      <c r="AB270" s="114"/>
      <c r="AC270" s="114"/>
    </row>
    <row r="271" spans="1:29" ht="15.75" customHeight="1" x14ac:dyDescent="0.25">
      <c r="A271" s="114"/>
      <c r="B271" s="114"/>
      <c r="C271" s="159"/>
      <c r="D271" s="159"/>
      <c r="E271" s="159"/>
      <c r="F271" s="159"/>
      <c r="G271" s="159"/>
      <c r="H271" s="159"/>
      <c r="I271" s="159"/>
      <c r="J271" s="159"/>
      <c r="K271" s="159"/>
      <c r="L271" s="114"/>
      <c r="M271" s="114"/>
      <c r="N271" s="114"/>
      <c r="O271" s="114"/>
      <c r="P271" s="114"/>
      <c r="Q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</row>
    <row r="272" spans="1:29" ht="15.75" customHeight="1" x14ac:dyDescent="0.25">
      <c r="A272" s="114"/>
      <c r="B272" s="114"/>
      <c r="C272" s="159"/>
      <c r="D272" s="159"/>
      <c r="E272" s="159"/>
      <c r="F272" s="159"/>
      <c r="G272" s="159"/>
      <c r="H272" s="159"/>
      <c r="I272" s="159"/>
      <c r="J272" s="159"/>
      <c r="K272" s="159"/>
      <c r="L272" s="114"/>
      <c r="M272" s="114"/>
      <c r="N272" s="114"/>
      <c r="O272" s="114"/>
      <c r="P272" s="114"/>
      <c r="Q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</row>
    <row r="273" spans="1:29" ht="15.75" customHeight="1" x14ac:dyDescent="0.25">
      <c r="A273" s="114"/>
      <c r="B273" s="114"/>
      <c r="C273" s="159"/>
      <c r="D273" s="159"/>
      <c r="E273" s="159"/>
      <c r="F273" s="159"/>
      <c r="G273" s="159"/>
      <c r="H273" s="159"/>
      <c r="I273" s="159"/>
      <c r="J273" s="159"/>
      <c r="K273" s="159"/>
      <c r="L273" s="114"/>
      <c r="M273" s="114"/>
      <c r="N273" s="114"/>
      <c r="O273" s="114"/>
      <c r="P273" s="114"/>
      <c r="Q273" s="114"/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</row>
    <row r="274" spans="1:29" ht="15.75" customHeight="1" x14ac:dyDescent="0.25">
      <c r="A274" s="114"/>
      <c r="B274" s="114"/>
      <c r="C274" s="159"/>
      <c r="D274" s="159"/>
      <c r="E274" s="159"/>
      <c r="F274" s="159"/>
      <c r="G274" s="159"/>
      <c r="H274" s="159"/>
      <c r="I274" s="159"/>
      <c r="J274" s="159"/>
      <c r="K274" s="159"/>
      <c r="L274" s="114"/>
      <c r="M274" s="114"/>
      <c r="N274" s="114"/>
      <c r="O274" s="114"/>
      <c r="P274" s="114"/>
      <c r="Q274" s="114"/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</row>
    <row r="275" spans="1:29" ht="15.75" customHeight="1" x14ac:dyDescent="0.25">
      <c r="A275" s="114"/>
      <c r="B275" s="114"/>
      <c r="C275" s="159"/>
      <c r="D275" s="159"/>
      <c r="E275" s="159"/>
      <c r="F275" s="159"/>
      <c r="G275" s="159"/>
      <c r="H275" s="159"/>
      <c r="I275" s="159"/>
      <c r="J275" s="159"/>
      <c r="K275" s="159"/>
      <c r="L275" s="114"/>
      <c r="M275" s="114"/>
      <c r="N275" s="114"/>
      <c r="O275" s="114"/>
      <c r="P275" s="114"/>
      <c r="Q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</row>
    <row r="276" spans="1:29" ht="15.75" customHeight="1" x14ac:dyDescent="0.25">
      <c r="A276" s="114"/>
      <c r="B276" s="114"/>
      <c r="C276" s="159"/>
      <c r="D276" s="159"/>
      <c r="E276" s="159"/>
      <c r="F276" s="159"/>
      <c r="G276" s="159"/>
      <c r="H276" s="159"/>
      <c r="I276" s="159"/>
      <c r="J276" s="159"/>
      <c r="K276" s="159"/>
      <c r="L276" s="114"/>
      <c r="M276" s="114"/>
      <c r="N276" s="114"/>
      <c r="O276" s="114"/>
      <c r="P276" s="114"/>
      <c r="Q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</row>
    <row r="277" spans="1:29" ht="15.75" customHeight="1" x14ac:dyDescent="0.25">
      <c r="A277" s="114"/>
      <c r="B277" s="114"/>
      <c r="C277" s="159"/>
      <c r="D277" s="159"/>
      <c r="E277" s="159"/>
      <c r="F277" s="159"/>
      <c r="G277" s="159"/>
      <c r="H277" s="159"/>
      <c r="I277" s="159"/>
      <c r="J277" s="159"/>
      <c r="K277" s="159"/>
      <c r="L277" s="114"/>
      <c r="M277" s="114"/>
      <c r="N277" s="114"/>
      <c r="O277" s="114"/>
      <c r="P277" s="114"/>
      <c r="Q277" s="114"/>
      <c r="S277" s="114"/>
      <c r="T277" s="114"/>
      <c r="U277" s="114"/>
      <c r="V277" s="114"/>
      <c r="W277" s="114"/>
      <c r="X277" s="114"/>
      <c r="Y277" s="114"/>
      <c r="Z277" s="114"/>
      <c r="AA277" s="114"/>
      <c r="AB277" s="114"/>
      <c r="AC277" s="114"/>
    </row>
    <row r="278" spans="1:29" ht="15.75" customHeight="1" x14ac:dyDescent="0.25">
      <c r="A278" s="114"/>
      <c r="B278" s="114"/>
      <c r="C278" s="159"/>
      <c r="D278" s="159"/>
      <c r="E278" s="159"/>
      <c r="F278" s="159"/>
      <c r="G278" s="159"/>
      <c r="H278" s="159"/>
      <c r="I278" s="159"/>
      <c r="J278" s="159"/>
      <c r="K278" s="159"/>
      <c r="L278" s="114"/>
      <c r="M278" s="114"/>
      <c r="N278" s="114"/>
      <c r="O278" s="114"/>
      <c r="P278" s="114"/>
      <c r="Q278" s="114"/>
      <c r="S278" s="114"/>
      <c r="T278" s="114"/>
      <c r="U278" s="114"/>
      <c r="V278" s="114"/>
      <c r="W278" s="114"/>
      <c r="X278" s="114"/>
      <c r="Y278" s="114"/>
      <c r="Z278" s="114"/>
      <c r="AA278" s="114"/>
      <c r="AB278" s="114"/>
      <c r="AC278" s="114"/>
    </row>
    <row r="279" spans="1:29" ht="15.75" customHeight="1" x14ac:dyDescent="0.25">
      <c r="A279" s="114"/>
      <c r="B279" s="114"/>
      <c r="C279" s="159"/>
      <c r="D279" s="159"/>
      <c r="E279" s="159"/>
      <c r="F279" s="159"/>
      <c r="G279" s="159"/>
      <c r="H279" s="159"/>
      <c r="I279" s="159"/>
      <c r="J279" s="159"/>
      <c r="K279" s="159"/>
      <c r="L279" s="114"/>
      <c r="M279" s="114"/>
      <c r="N279" s="114"/>
      <c r="O279" s="114"/>
      <c r="P279" s="114"/>
      <c r="Q279" s="114"/>
      <c r="S279" s="114"/>
      <c r="T279" s="114"/>
      <c r="U279" s="114"/>
      <c r="V279" s="114"/>
      <c r="W279" s="114"/>
      <c r="X279" s="114"/>
      <c r="Y279" s="114"/>
      <c r="Z279" s="114"/>
      <c r="AA279" s="114"/>
      <c r="AB279" s="114"/>
      <c r="AC279" s="114"/>
    </row>
    <row r="280" spans="1:29" ht="15.75" customHeight="1" x14ac:dyDescent="0.25">
      <c r="A280" s="114"/>
      <c r="B280" s="114"/>
      <c r="C280" s="159"/>
      <c r="D280" s="159"/>
      <c r="E280" s="159"/>
      <c r="F280" s="159"/>
      <c r="G280" s="159"/>
      <c r="H280" s="159"/>
      <c r="I280" s="159"/>
      <c r="J280" s="159"/>
      <c r="K280" s="159"/>
      <c r="L280" s="114"/>
      <c r="M280" s="114"/>
      <c r="N280" s="114"/>
      <c r="O280" s="114"/>
      <c r="P280" s="114"/>
      <c r="Q280" s="114"/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</row>
    <row r="281" spans="1:29" ht="15.75" customHeight="1" x14ac:dyDescent="0.25">
      <c r="A281" s="114"/>
      <c r="B281" s="114"/>
      <c r="C281" s="159"/>
      <c r="D281" s="159"/>
      <c r="E281" s="159"/>
      <c r="F281" s="159"/>
      <c r="G281" s="159"/>
      <c r="H281" s="159"/>
      <c r="I281" s="159"/>
      <c r="J281" s="159"/>
      <c r="K281" s="159"/>
      <c r="L281" s="114"/>
      <c r="M281" s="114"/>
      <c r="N281" s="114"/>
      <c r="O281" s="114"/>
      <c r="P281" s="114"/>
      <c r="Q281" s="114"/>
      <c r="S281" s="114"/>
      <c r="T281" s="114"/>
      <c r="U281" s="114"/>
      <c r="V281" s="114"/>
      <c r="W281" s="114"/>
      <c r="X281" s="114"/>
      <c r="Y281" s="114"/>
      <c r="Z281" s="114"/>
      <c r="AA281" s="114"/>
      <c r="AB281" s="114"/>
      <c r="AC281" s="114"/>
    </row>
    <row r="282" spans="1:29" ht="15.75" customHeight="1" x14ac:dyDescent="0.25">
      <c r="A282" s="114"/>
      <c r="B282" s="114"/>
      <c r="C282" s="159"/>
      <c r="D282" s="159"/>
      <c r="E282" s="159"/>
      <c r="F282" s="159"/>
      <c r="G282" s="159"/>
      <c r="H282" s="159"/>
      <c r="I282" s="159"/>
      <c r="J282" s="159"/>
      <c r="K282" s="159"/>
      <c r="L282" s="114"/>
      <c r="M282" s="114"/>
      <c r="N282" s="114"/>
      <c r="O282" s="114"/>
      <c r="P282" s="114"/>
      <c r="Q282" s="114"/>
      <c r="S282" s="114"/>
      <c r="T282" s="114"/>
      <c r="U282" s="114"/>
      <c r="V282" s="114"/>
      <c r="W282" s="114"/>
      <c r="X282" s="114"/>
      <c r="Y282" s="114"/>
      <c r="Z282" s="114"/>
      <c r="AA282" s="114"/>
      <c r="AB282" s="114"/>
      <c r="AC282" s="114"/>
    </row>
    <row r="283" spans="1:29" ht="15.75" customHeight="1" x14ac:dyDescent="0.25">
      <c r="A283" s="114"/>
      <c r="B283" s="114"/>
      <c r="C283" s="159"/>
      <c r="D283" s="159"/>
      <c r="E283" s="159"/>
      <c r="F283" s="159"/>
      <c r="G283" s="159"/>
      <c r="H283" s="159"/>
      <c r="I283" s="159"/>
      <c r="J283" s="159"/>
      <c r="K283" s="159"/>
      <c r="L283" s="114"/>
      <c r="M283" s="114"/>
      <c r="N283" s="114"/>
      <c r="O283" s="114"/>
      <c r="P283" s="114"/>
      <c r="Q283" s="114"/>
      <c r="S283" s="114"/>
      <c r="T283" s="114"/>
      <c r="U283" s="114"/>
      <c r="V283" s="114"/>
      <c r="W283" s="114"/>
      <c r="X283" s="114"/>
      <c r="Y283" s="114"/>
      <c r="Z283" s="114"/>
      <c r="AA283" s="114"/>
      <c r="AB283" s="114"/>
      <c r="AC283" s="114"/>
    </row>
    <row r="284" spans="1:29" ht="15.75" customHeight="1" x14ac:dyDescent="0.25">
      <c r="A284" s="114"/>
      <c r="B284" s="114"/>
      <c r="C284" s="159"/>
      <c r="D284" s="159"/>
      <c r="E284" s="159"/>
      <c r="F284" s="159"/>
      <c r="G284" s="159"/>
      <c r="H284" s="159"/>
      <c r="I284" s="159"/>
      <c r="J284" s="159"/>
      <c r="K284" s="159"/>
      <c r="L284" s="114"/>
      <c r="M284" s="114"/>
      <c r="N284" s="114"/>
      <c r="O284" s="114"/>
      <c r="P284" s="114"/>
      <c r="Q284" s="114"/>
      <c r="S284" s="114"/>
      <c r="T284" s="114"/>
      <c r="U284" s="114"/>
      <c r="V284" s="114"/>
      <c r="W284" s="114"/>
      <c r="X284" s="114"/>
      <c r="Y284" s="114"/>
      <c r="Z284" s="114"/>
      <c r="AA284" s="114"/>
      <c r="AB284" s="114"/>
      <c r="AC284" s="114"/>
    </row>
    <row r="285" spans="1:29" ht="15.75" customHeight="1" x14ac:dyDescent="0.25">
      <c r="A285" s="114"/>
      <c r="B285" s="114"/>
      <c r="C285" s="159"/>
      <c r="D285" s="159"/>
      <c r="E285" s="159"/>
      <c r="F285" s="159"/>
      <c r="G285" s="159"/>
      <c r="H285" s="159"/>
      <c r="I285" s="159"/>
      <c r="J285" s="159"/>
      <c r="K285" s="159"/>
      <c r="L285" s="114"/>
      <c r="M285" s="114"/>
      <c r="N285" s="114"/>
      <c r="O285" s="114"/>
      <c r="P285" s="114"/>
      <c r="Q285" s="114"/>
      <c r="S285" s="114"/>
      <c r="T285" s="114"/>
      <c r="U285" s="114"/>
      <c r="V285" s="114"/>
      <c r="W285" s="114"/>
      <c r="X285" s="114"/>
      <c r="Y285" s="114"/>
      <c r="Z285" s="114"/>
      <c r="AA285" s="114"/>
      <c r="AB285" s="114"/>
      <c r="AC285" s="114"/>
    </row>
    <row r="286" spans="1:29" ht="15.75" customHeight="1" x14ac:dyDescent="0.25">
      <c r="A286" s="114"/>
      <c r="B286" s="114"/>
      <c r="C286" s="159"/>
      <c r="D286" s="159"/>
      <c r="E286" s="159"/>
      <c r="F286" s="159"/>
      <c r="G286" s="159"/>
      <c r="H286" s="159"/>
      <c r="I286" s="159"/>
      <c r="J286" s="159"/>
      <c r="K286" s="159"/>
      <c r="L286" s="114"/>
      <c r="M286" s="114"/>
      <c r="N286" s="114"/>
      <c r="O286" s="114"/>
      <c r="P286" s="114"/>
      <c r="Q286" s="114"/>
      <c r="S286" s="114"/>
      <c r="T286" s="114"/>
      <c r="U286" s="114"/>
      <c r="V286" s="114"/>
      <c r="W286" s="114"/>
      <c r="X286" s="114"/>
      <c r="Y286" s="114"/>
      <c r="Z286" s="114"/>
      <c r="AA286" s="114"/>
      <c r="AB286" s="114"/>
      <c r="AC286" s="114"/>
    </row>
    <row r="287" spans="1:29" ht="15.75" customHeight="1" x14ac:dyDescent="0.25">
      <c r="A287" s="114"/>
      <c r="B287" s="114"/>
      <c r="C287" s="159"/>
      <c r="D287" s="159"/>
      <c r="E287" s="159"/>
      <c r="F287" s="159"/>
      <c r="G287" s="159"/>
      <c r="H287" s="159"/>
      <c r="I287" s="159"/>
      <c r="J287" s="159"/>
      <c r="K287" s="159"/>
      <c r="L287" s="114"/>
      <c r="M287" s="114"/>
      <c r="N287" s="114"/>
      <c r="O287" s="114"/>
      <c r="P287" s="114"/>
      <c r="Q287" s="114"/>
      <c r="S287" s="114"/>
      <c r="T287" s="114"/>
      <c r="U287" s="114"/>
      <c r="V287" s="114"/>
      <c r="W287" s="114"/>
      <c r="X287" s="114"/>
      <c r="Y287" s="114"/>
      <c r="Z287" s="114"/>
      <c r="AA287" s="114"/>
      <c r="AB287" s="114"/>
      <c r="AC287" s="114"/>
    </row>
    <row r="288" spans="1:29" ht="15.75" customHeight="1" x14ac:dyDescent="0.25">
      <c r="A288" s="114"/>
      <c r="B288" s="114"/>
      <c r="C288" s="159"/>
      <c r="D288" s="159"/>
      <c r="E288" s="159"/>
      <c r="F288" s="159"/>
      <c r="G288" s="159"/>
      <c r="H288" s="159"/>
      <c r="I288" s="159"/>
      <c r="J288" s="159"/>
      <c r="K288" s="159"/>
      <c r="L288" s="114"/>
      <c r="M288" s="114"/>
      <c r="N288" s="114"/>
      <c r="O288" s="114"/>
      <c r="P288" s="114"/>
      <c r="Q288" s="114"/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  <c r="AC288" s="114"/>
    </row>
    <row r="289" spans="1:29" ht="15.75" customHeight="1" x14ac:dyDescent="0.25">
      <c r="A289" s="114"/>
      <c r="B289" s="114"/>
      <c r="C289" s="159"/>
      <c r="D289" s="159"/>
      <c r="E289" s="159"/>
      <c r="F289" s="159"/>
      <c r="G289" s="159"/>
      <c r="H289" s="159"/>
      <c r="I289" s="159"/>
      <c r="J289" s="159"/>
      <c r="K289" s="159"/>
      <c r="L289" s="114"/>
      <c r="M289" s="114"/>
      <c r="N289" s="114"/>
      <c r="O289" s="114"/>
      <c r="P289" s="114"/>
      <c r="Q289" s="114"/>
      <c r="S289" s="114"/>
      <c r="T289" s="114"/>
      <c r="U289" s="114"/>
      <c r="V289" s="114"/>
      <c r="W289" s="114"/>
      <c r="X289" s="114"/>
      <c r="Y289" s="114"/>
      <c r="Z289" s="114"/>
      <c r="AA289" s="114"/>
      <c r="AB289" s="114"/>
      <c r="AC289" s="114"/>
    </row>
    <row r="290" spans="1:29" ht="15.75" customHeight="1" x14ac:dyDescent="0.25">
      <c r="A290" s="114"/>
      <c r="B290" s="114"/>
      <c r="C290" s="159"/>
      <c r="D290" s="159"/>
      <c r="E290" s="159"/>
      <c r="F290" s="159"/>
      <c r="G290" s="159"/>
      <c r="H290" s="159"/>
      <c r="I290" s="159"/>
      <c r="J290" s="159"/>
      <c r="K290" s="159"/>
      <c r="L290" s="114"/>
      <c r="M290" s="114"/>
      <c r="N290" s="114"/>
      <c r="O290" s="114"/>
      <c r="P290" s="114"/>
      <c r="Q290" s="114"/>
      <c r="S290" s="114"/>
      <c r="T290" s="114"/>
      <c r="U290" s="114"/>
      <c r="V290" s="114"/>
      <c r="W290" s="114"/>
      <c r="X290" s="114"/>
      <c r="Y290" s="114"/>
      <c r="Z290" s="114"/>
      <c r="AA290" s="114"/>
      <c r="AB290" s="114"/>
      <c r="AC290" s="114"/>
    </row>
    <row r="291" spans="1:29" ht="15.75" customHeight="1" x14ac:dyDescent="0.25">
      <c r="A291" s="114"/>
      <c r="B291" s="114"/>
      <c r="C291" s="159"/>
      <c r="D291" s="159"/>
      <c r="E291" s="159"/>
      <c r="F291" s="159"/>
      <c r="G291" s="159"/>
      <c r="H291" s="159"/>
      <c r="I291" s="159"/>
      <c r="J291" s="159"/>
      <c r="K291" s="159"/>
      <c r="L291" s="114"/>
      <c r="M291" s="114"/>
      <c r="N291" s="114"/>
      <c r="O291" s="114"/>
      <c r="P291" s="114"/>
      <c r="Q291" s="114"/>
      <c r="S291" s="114"/>
      <c r="T291" s="114"/>
      <c r="U291" s="114"/>
      <c r="V291" s="114"/>
      <c r="W291" s="114"/>
      <c r="X291" s="114"/>
      <c r="Y291" s="114"/>
      <c r="Z291" s="114"/>
      <c r="AA291" s="114"/>
      <c r="AB291" s="114"/>
      <c r="AC291" s="114"/>
    </row>
    <row r="292" spans="1:29" ht="15.75" customHeight="1" x14ac:dyDescent="0.25">
      <c r="A292" s="114"/>
      <c r="B292" s="114"/>
      <c r="C292" s="159"/>
      <c r="D292" s="159"/>
      <c r="E292" s="159"/>
      <c r="F292" s="159"/>
      <c r="G292" s="159"/>
      <c r="H292" s="159"/>
      <c r="I292" s="159"/>
      <c r="J292" s="159"/>
      <c r="K292" s="159"/>
      <c r="L292" s="114"/>
      <c r="M292" s="114"/>
      <c r="N292" s="114"/>
      <c r="O292" s="114"/>
      <c r="P292" s="114"/>
      <c r="Q292" s="114"/>
      <c r="S292" s="114"/>
      <c r="T292" s="114"/>
      <c r="U292" s="114"/>
      <c r="V292" s="114"/>
      <c r="W292" s="114"/>
      <c r="X292" s="114"/>
      <c r="Y292" s="114"/>
      <c r="Z292" s="114"/>
      <c r="AA292" s="114"/>
      <c r="AB292" s="114"/>
      <c r="AC292" s="114"/>
    </row>
    <row r="293" spans="1:29" ht="15.75" customHeight="1" x14ac:dyDescent="0.25">
      <c r="A293" s="114"/>
      <c r="B293" s="114"/>
      <c r="C293" s="159"/>
      <c r="D293" s="159"/>
      <c r="E293" s="159"/>
      <c r="F293" s="159"/>
      <c r="G293" s="159"/>
      <c r="H293" s="159"/>
      <c r="I293" s="159"/>
      <c r="J293" s="159"/>
      <c r="K293" s="159"/>
      <c r="L293" s="114"/>
      <c r="M293" s="114"/>
      <c r="N293" s="114"/>
      <c r="O293" s="114"/>
      <c r="P293" s="114"/>
      <c r="Q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</row>
    <row r="294" spans="1:29" ht="15.75" customHeight="1" x14ac:dyDescent="0.25">
      <c r="A294" s="114"/>
      <c r="B294" s="114"/>
      <c r="C294" s="159"/>
      <c r="D294" s="159"/>
      <c r="E294" s="159"/>
      <c r="F294" s="159"/>
      <c r="G294" s="159"/>
      <c r="H294" s="159"/>
      <c r="I294" s="159"/>
      <c r="J294" s="159"/>
      <c r="K294" s="159"/>
      <c r="L294" s="114"/>
      <c r="M294" s="114"/>
      <c r="N294" s="114"/>
      <c r="O294" s="114"/>
      <c r="P294" s="114"/>
      <c r="Q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</row>
    <row r="295" spans="1:29" ht="15.75" customHeight="1" x14ac:dyDescent="0.25">
      <c r="A295" s="114"/>
      <c r="B295" s="114"/>
      <c r="C295" s="159"/>
      <c r="D295" s="159"/>
      <c r="E295" s="159"/>
      <c r="F295" s="159"/>
      <c r="G295" s="159"/>
      <c r="H295" s="159"/>
      <c r="I295" s="159"/>
      <c r="J295" s="159"/>
      <c r="K295" s="159"/>
      <c r="L295" s="114"/>
      <c r="M295" s="114"/>
      <c r="N295" s="114"/>
      <c r="O295" s="114"/>
      <c r="P295" s="114"/>
      <c r="Q295" s="114"/>
      <c r="S295" s="114"/>
      <c r="T295" s="114"/>
      <c r="U295" s="114"/>
      <c r="V295" s="114"/>
      <c r="W295" s="114"/>
      <c r="X295" s="114"/>
      <c r="Y295" s="114"/>
      <c r="Z295" s="114"/>
      <c r="AA295" s="114"/>
      <c r="AB295" s="114"/>
      <c r="AC295" s="114"/>
    </row>
    <row r="296" spans="1:29" ht="15.75" customHeight="1" x14ac:dyDescent="0.25">
      <c r="A296" s="114"/>
      <c r="B296" s="114"/>
      <c r="C296" s="159"/>
      <c r="D296" s="159"/>
      <c r="E296" s="159"/>
      <c r="F296" s="159"/>
      <c r="G296" s="159"/>
      <c r="H296" s="159"/>
      <c r="I296" s="159"/>
      <c r="J296" s="159"/>
      <c r="K296" s="159"/>
      <c r="L296" s="114"/>
      <c r="M296" s="114"/>
      <c r="N296" s="114"/>
      <c r="O296" s="114"/>
      <c r="P296" s="114"/>
      <c r="Q296" s="114"/>
      <c r="S296" s="114"/>
      <c r="T296" s="114"/>
      <c r="U296" s="114"/>
      <c r="V296" s="114"/>
      <c r="W296" s="114"/>
      <c r="X296" s="114"/>
      <c r="Y296" s="114"/>
      <c r="Z296" s="114"/>
      <c r="AA296" s="114"/>
      <c r="AB296" s="114"/>
      <c r="AC296" s="114"/>
    </row>
    <row r="297" spans="1:29" ht="15.75" customHeight="1" x14ac:dyDescent="0.25">
      <c r="A297" s="114"/>
      <c r="B297" s="114"/>
      <c r="C297" s="159"/>
      <c r="D297" s="159"/>
      <c r="E297" s="159"/>
      <c r="F297" s="159"/>
      <c r="G297" s="159"/>
      <c r="H297" s="159"/>
      <c r="I297" s="159"/>
      <c r="J297" s="159"/>
      <c r="K297" s="159"/>
      <c r="L297" s="114"/>
      <c r="M297" s="114"/>
      <c r="N297" s="114"/>
      <c r="O297" s="114"/>
      <c r="P297" s="114"/>
      <c r="Q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</row>
    <row r="298" spans="1:29" ht="15.75" customHeight="1" x14ac:dyDescent="0.25">
      <c r="A298" s="114"/>
      <c r="B298" s="114"/>
      <c r="C298" s="159"/>
      <c r="D298" s="159"/>
      <c r="E298" s="159"/>
      <c r="F298" s="159"/>
      <c r="G298" s="159"/>
      <c r="H298" s="159"/>
      <c r="I298" s="159"/>
      <c r="J298" s="159"/>
      <c r="K298" s="159"/>
      <c r="L298" s="114"/>
      <c r="M298" s="114"/>
      <c r="N298" s="114"/>
      <c r="O298" s="114"/>
      <c r="P298" s="114"/>
      <c r="Q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</row>
    <row r="299" spans="1:29" ht="15.75" customHeight="1" x14ac:dyDescent="0.25">
      <c r="A299" s="114"/>
      <c r="B299" s="114"/>
      <c r="C299" s="159"/>
      <c r="D299" s="159"/>
      <c r="E299" s="159"/>
      <c r="F299" s="159"/>
      <c r="G299" s="159"/>
      <c r="H299" s="159"/>
      <c r="I299" s="159"/>
      <c r="J299" s="159"/>
      <c r="K299" s="159"/>
      <c r="L299" s="114"/>
      <c r="M299" s="114"/>
      <c r="N299" s="114"/>
      <c r="O299" s="114"/>
      <c r="P299" s="114"/>
      <c r="Q299" s="114"/>
      <c r="S299" s="114"/>
      <c r="T299" s="114"/>
      <c r="U299" s="114"/>
      <c r="V299" s="114"/>
      <c r="W299" s="114"/>
      <c r="X299" s="114"/>
      <c r="Y299" s="114"/>
      <c r="Z299" s="114"/>
      <c r="AA299" s="114"/>
      <c r="AB299" s="114"/>
      <c r="AC299" s="114"/>
    </row>
    <row r="300" spans="1:29" ht="15.75" customHeight="1" x14ac:dyDescent="0.25">
      <c r="A300" s="114"/>
      <c r="B300" s="114"/>
      <c r="C300" s="159"/>
      <c r="D300" s="159"/>
      <c r="E300" s="159"/>
      <c r="F300" s="159"/>
      <c r="G300" s="159"/>
      <c r="H300" s="159"/>
      <c r="I300" s="159"/>
      <c r="J300" s="159"/>
      <c r="K300" s="159"/>
      <c r="L300" s="114"/>
      <c r="M300" s="114"/>
      <c r="N300" s="114"/>
      <c r="O300" s="114"/>
      <c r="P300" s="114"/>
      <c r="Q300" s="114"/>
      <c r="S300" s="114"/>
      <c r="T300" s="114"/>
      <c r="U300" s="114"/>
      <c r="V300" s="114"/>
      <c r="W300" s="114"/>
      <c r="X300" s="114"/>
      <c r="Y300" s="114"/>
      <c r="Z300" s="114"/>
      <c r="AA300" s="114"/>
      <c r="AB300" s="114"/>
      <c r="AC300" s="114"/>
    </row>
    <row r="301" spans="1:29" ht="15.75" customHeight="1" x14ac:dyDescent="0.25">
      <c r="A301" s="114"/>
      <c r="B301" s="114"/>
      <c r="C301" s="159"/>
      <c r="D301" s="159"/>
      <c r="E301" s="159"/>
      <c r="F301" s="159"/>
      <c r="G301" s="159"/>
      <c r="H301" s="159"/>
      <c r="I301" s="159"/>
      <c r="J301" s="159"/>
      <c r="K301" s="159"/>
      <c r="L301" s="114"/>
      <c r="M301" s="114"/>
      <c r="N301" s="114"/>
      <c r="O301" s="114"/>
      <c r="P301" s="114"/>
      <c r="Q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</row>
    <row r="302" spans="1:29" ht="15.75" customHeight="1" x14ac:dyDescent="0.25">
      <c r="A302" s="114"/>
      <c r="B302" s="114"/>
      <c r="C302" s="159"/>
      <c r="D302" s="159"/>
      <c r="E302" s="159"/>
      <c r="F302" s="159"/>
      <c r="G302" s="159"/>
      <c r="H302" s="159"/>
      <c r="I302" s="159"/>
      <c r="J302" s="159"/>
      <c r="K302" s="159"/>
      <c r="L302" s="114"/>
      <c r="M302" s="114"/>
      <c r="N302" s="114"/>
      <c r="O302" s="114"/>
      <c r="P302" s="114"/>
      <c r="Q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</row>
    <row r="303" spans="1:29" ht="15.75" customHeight="1" x14ac:dyDescent="0.25">
      <c r="A303" s="114"/>
      <c r="B303" s="114"/>
      <c r="C303" s="159"/>
      <c r="D303" s="159"/>
      <c r="E303" s="159"/>
      <c r="F303" s="159"/>
      <c r="G303" s="159"/>
      <c r="H303" s="159"/>
      <c r="I303" s="159"/>
      <c r="J303" s="159"/>
      <c r="K303" s="159"/>
      <c r="L303" s="114"/>
      <c r="M303" s="114"/>
      <c r="N303" s="114"/>
      <c r="O303" s="114"/>
      <c r="P303" s="114"/>
      <c r="Q303" s="114"/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  <c r="AC303" s="114"/>
    </row>
    <row r="304" spans="1:29" ht="15.75" customHeight="1" x14ac:dyDescent="0.25">
      <c r="A304" s="114"/>
      <c r="B304" s="114"/>
      <c r="C304" s="159"/>
      <c r="D304" s="159"/>
      <c r="E304" s="159"/>
      <c r="F304" s="159"/>
      <c r="G304" s="159"/>
      <c r="H304" s="159"/>
      <c r="I304" s="159"/>
      <c r="J304" s="159"/>
      <c r="K304" s="159"/>
      <c r="L304" s="114"/>
      <c r="M304" s="114"/>
      <c r="N304" s="114"/>
      <c r="O304" s="114"/>
      <c r="P304" s="114"/>
      <c r="Q304" s="114"/>
      <c r="S304" s="114"/>
      <c r="T304" s="114"/>
      <c r="U304" s="114"/>
      <c r="V304" s="114"/>
      <c r="W304" s="114"/>
      <c r="X304" s="114"/>
      <c r="Y304" s="114"/>
      <c r="Z304" s="114"/>
      <c r="AA304" s="114"/>
      <c r="AB304" s="114"/>
      <c r="AC304" s="114"/>
    </row>
    <row r="305" spans="1:29" ht="15.75" customHeight="1" x14ac:dyDescent="0.25">
      <c r="A305" s="114"/>
      <c r="B305" s="114"/>
      <c r="C305" s="159"/>
      <c r="D305" s="159"/>
      <c r="E305" s="159"/>
      <c r="F305" s="159"/>
      <c r="G305" s="159"/>
      <c r="H305" s="159"/>
      <c r="I305" s="159"/>
      <c r="J305" s="159"/>
      <c r="K305" s="159"/>
      <c r="L305" s="114"/>
      <c r="M305" s="114"/>
      <c r="N305" s="114"/>
      <c r="O305" s="114"/>
      <c r="P305" s="114"/>
      <c r="Q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</row>
    <row r="306" spans="1:29" ht="15.75" customHeight="1" x14ac:dyDescent="0.25">
      <c r="A306" s="114"/>
      <c r="B306" s="114"/>
      <c r="C306" s="159"/>
      <c r="D306" s="159"/>
      <c r="E306" s="159"/>
      <c r="F306" s="159"/>
      <c r="G306" s="159"/>
      <c r="H306" s="159"/>
      <c r="I306" s="159"/>
      <c r="J306" s="159"/>
      <c r="K306" s="159"/>
      <c r="L306" s="114"/>
      <c r="M306" s="114"/>
      <c r="N306" s="114"/>
      <c r="O306" s="114"/>
      <c r="P306" s="114"/>
      <c r="Q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</row>
    <row r="307" spans="1:29" ht="15.75" customHeight="1" x14ac:dyDescent="0.25">
      <c r="A307" s="114"/>
      <c r="B307" s="114"/>
      <c r="C307" s="159"/>
      <c r="D307" s="159"/>
      <c r="E307" s="159"/>
      <c r="F307" s="159"/>
      <c r="G307" s="159"/>
      <c r="H307" s="159"/>
      <c r="I307" s="159"/>
      <c r="J307" s="159"/>
      <c r="K307" s="159"/>
      <c r="L307" s="114"/>
      <c r="M307" s="114"/>
      <c r="N307" s="114"/>
      <c r="O307" s="114"/>
      <c r="P307" s="114"/>
      <c r="Q307" s="114"/>
      <c r="S307" s="114"/>
      <c r="T307" s="114"/>
      <c r="U307" s="114"/>
      <c r="V307" s="114"/>
      <c r="W307" s="114"/>
      <c r="X307" s="114"/>
      <c r="Y307" s="114"/>
      <c r="Z307" s="114"/>
      <c r="AA307" s="114"/>
      <c r="AB307" s="114"/>
      <c r="AC307" s="114"/>
    </row>
    <row r="308" spans="1:29" ht="15.75" customHeight="1" x14ac:dyDescent="0.25">
      <c r="A308" s="114"/>
      <c r="B308" s="114"/>
      <c r="C308" s="159"/>
      <c r="D308" s="159"/>
      <c r="E308" s="159"/>
      <c r="F308" s="159"/>
      <c r="G308" s="159"/>
      <c r="H308" s="159"/>
      <c r="I308" s="159"/>
      <c r="J308" s="159"/>
      <c r="K308" s="159"/>
      <c r="L308" s="114"/>
      <c r="M308" s="114"/>
      <c r="N308" s="114"/>
      <c r="O308" s="114"/>
      <c r="P308" s="114"/>
      <c r="Q308" s="114"/>
      <c r="S308" s="114"/>
      <c r="T308" s="114"/>
      <c r="U308" s="114"/>
      <c r="V308" s="114"/>
      <c r="W308" s="114"/>
      <c r="X308" s="114"/>
      <c r="Y308" s="114"/>
      <c r="Z308" s="114"/>
      <c r="AA308" s="114"/>
      <c r="AB308" s="114"/>
      <c r="AC308" s="114"/>
    </row>
    <row r="309" spans="1:29" ht="15.75" customHeight="1" x14ac:dyDescent="0.25">
      <c r="A309" s="114"/>
      <c r="B309" s="114"/>
      <c r="C309" s="159"/>
      <c r="D309" s="159"/>
      <c r="E309" s="159"/>
      <c r="F309" s="159"/>
      <c r="G309" s="159"/>
      <c r="H309" s="159"/>
      <c r="I309" s="159"/>
      <c r="J309" s="159"/>
      <c r="K309" s="159"/>
      <c r="L309" s="114"/>
      <c r="M309" s="114"/>
      <c r="N309" s="114"/>
      <c r="O309" s="114"/>
      <c r="P309" s="114"/>
      <c r="Q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</row>
    <row r="310" spans="1:29" ht="15.75" customHeight="1" x14ac:dyDescent="0.25">
      <c r="A310" s="114"/>
      <c r="B310" s="114"/>
      <c r="C310" s="159"/>
      <c r="D310" s="159"/>
      <c r="E310" s="159"/>
      <c r="F310" s="159"/>
      <c r="G310" s="159"/>
      <c r="H310" s="159"/>
      <c r="I310" s="159"/>
      <c r="J310" s="159"/>
      <c r="K310" s="159"/>
      <c r="L310" s="114"/>
      <c r="M310" s="114"/>
      <c r="N310" s="114"/>
      <c r="O310" s="114"/>
      <c r="P310" s="114"/>
      <c r="Q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</row>
    <row r="311" spans="1:29" ht="15.75" customHeight="1" x14ac:dyDescent="0.25">
      <c r="A311" s="114"/>
      <c r="B311" s="114"/>
      <c r="C311" s="159"/>
      <c r="D311" s="159"/>
      <c r="E311" s="159"/>
      <c r="F311" s="159"/>
      <c r="G311" s="159"/>
      <c r="H311" s="159"/>
      <c r="I311" s="159"/>
      <c r="J311" s="159"/>
      <c r="K311" s="159"/>
      <c r="L311" s="114"/>
      <c r="M311" s="114"/>
      <c r="N311" s="114"/>
      <c r="O311" s="114"/>
      <c r="P311" s="114"/>
      <c r="Q311" s="114"/>
      <c r="S311" s="114"/>
      <c r="T311" s="114"/>
      <c r="U311" s="114"/>
      <c r="V311" s="114"/>
      <c r="W311" s="114"/>
      <c r="X311" s="114"/>
      <c r="Y311" s="114"/>
      <c r="Z311" s="114"/>
      <c r="AA311" s="114"/>
      <c r="AB311" s="114"/>
      <c r="AC311" s="114"/>
    </row>
    <row r="312" spans="1:29" ht="15.75" customHeight="1" x14ac:dyDescent="0.25">
      <c r="A312" s="114"/>
      <c r="B312" s="114"/>
      <c r="C312" s="159"/>
      <c r="D312" s="159"/>
      <c r="E312" s="159"/>
      <c r="F312" s="159"/>
      <c r="G312" s="159"/>
      <c r="H312" s="159"/>
      <c r="I312" s="159"/>
      <c r="J312" s="159"/>
      <c r="K312" s="159"/>
      <c r="L312" s="114"/>
      <c r="M312" s="114"/>
      <c r="N312" s="114"/>
      <c r="O312" s="114"/>
      <c r="P312" s="114"/>
      <c r="Q312" s="114"/>
      <c r="S312" s="114"/>
      <c r="T312" s="114"/>
      <c r="U312" s="114"/>
      <c r="V312" s="114"/>
      <c r="W312" s="114"/>
      <c r="X312" s="114"/>
      <c r="Y312" s="114"/>
      <c r="Z312" s="114"/>
      <c r="AA312" s="114"/>
      <c r="AB312" s="114"/>
      <c r="AC312" s="114"/>
    </row>
    <row r="313" spans="1:29" ht="15.75" customHeight="1" x14ac:dyDescent="0.25">
      <c r="A313" s="114"/>
      <c r="B313" s="114"/>
      <c r="C313" s="159"/>
      <c r="D313" s="159"/>
      <c r="E313" s="159"/>
      <c r="F313" s="159"/>
      <c r="G313" s="159"/>
      <c r="H313" s="159"/>
      <c r="I313" s="159"/>
      <c r="J313" s="159"/>
      <c r="K313" s="159"/>
      <c r="L313" s="114"/>
      <c r="M313" s="114"/>
      <c r="N313" s="114"/>
      <c r="O313" s="114"/>
      <c r="P313" s="114"/>
      <c r="Q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</row>
    <row r="314" spans="1:29" ht="15.75" customHeight="1" x14ac:dyDescent="0.25">
      <c r="A314" s="114"/>
      <c r="B314" s="114"/>
      <c r="C314" s="159"/>
      <c r="D314" s="159"/>
      <c r="E314" s="159"/>
      <c r="F314" s="159"/>
      <c r="G314" s="159"/>
      <c r="H314" s="159"/>
      <c r="I314" s="159"/>
      <c r="J314" s="159"/>
      <c r="K314" s="159"/>
      <c r="L314" s="114"/>
      <c r="M314" s="114"/>
      <c r="N314" s="114"/>
      <c r="O314" s="114"/>
      <c r="P314" s="114"/>
      <c r="Q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</row>
    <row r="315" spans="1:29" ht="15.75" customHeight="1" x14ac:dyDescent="0.25">
      <c r="A315" s="114"/>
      <c r="B315" s="114"/>
      <c r="C315" s="159"/>
      <c r="D315" s="159"/>
      <c r="E315" s="159"/>
      <c r="F315" s="159"/>
      <c r="G315" s="159"/>
      <c r="H315" s="159"/>
      <c r="I315" s="159"/>
      <c r="J315" s="159"/>
      <c r="K315" s="159"/>
      <c r="L315" s="114"/>
      <c r="M315" s="114"/>
      <c r="N315" s="114"/>
      <c r="O315" s="114"/>
      <c r="P315" s="114"/>
      <c r="Q315" s="114"/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  <c r="AC315" s="114"/>
    </row>
    <row r="316" spans="1:29" ht="15.75" customHeight="1" x14ac:dyDescent="0.25">
      <c r="A316" s="114"/>
      <c r="B316" s="114"/>
      <c r="C316" s="159"/>
      <c r="D316" s="159"/>
      <c r="E316" s="159"/>
      <c r="F316" s="159"/>
      <c r="G316" s="159"/>
      <c r="H316" s="159"/>
      <c r="I316" s="159"/>
      <c r="J316" s="159"/>
      <c r="K316" s="159"/>
      <c r="L316" s="114"/>
      <c r="M316" s="114"/>
      <c r="N316" s="114"/>
      <c r="O316" s="114"/>
      <c r="P316" s="114"/>
      <c r="Q316" s="114"/>
      <c r="S316" s="114"/>
      <c r="T316" s="114"/>
      <c r="U316" s="114"/>
      <c r="V316" s="114"/>
      <c r="W316" s="114"/>
      <c r="X316" s="114"/>
      <c r="Y316" s="114"/>
      <c r="Z316" s="114"/>
      <c r="AA316" s="114"/>
      <c r="AB316" s="114"/>
      <c r="AC316" s="114"/>
    </row>
    <row r="317" spans="1:29" ht="15.75" customHeight="1" x14ac:dyDescent="0.25">
      <c r="A317" s="114"/>
      <c r="B317" s="114"/>
      <c r="C317" s="159"/>
      <c r="D317" s="159"/>
      <c r="E317" s="159"/>
      <c r="F317" s="159"/>
      <c r="G317" s="159"/>
      <c r="H317" s="159"/>
      <c r="I317" s="159"/>
      <c r="J317" s="159"/>
      <c r="K317" s="159"/>
      <c r="L317" s="114"/>
      <c r="M317" s="114"/>
      <c r="N317" s="114"/>
      <c r="O317" s="114"/>
      <c r="P317" s="114"/>
      <c r="Q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</row>
    <row r="318" spans="1:29" ht="15.75" customHeight="1" x14ac:dyDescent="0.25">
      <c r="A318" s="114"/>
      <c r="B318" s="114"/>
      <c r="C318" s="159"/>
      <c r="D318" s="159"/>
      <c r="E318" s="159"/>
      <c r="F318" s="159"/>
      <c r="G318" s="159"/>
      <c r="H318" s="159"/>
      <c r="I318" s="159"/>
      <c r="J318" s="159"/>
      <c r="K318" s="159"/>
      <c r="L318" s="114"/>
      <c r="M318" s="114"/>
      <c r="N318" s="114"/>
      <c r="O318" s="114"/>
      <c r="P318" s="114"/>
      <c r="Q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</row>
    <row r="319" spans="1:29" ht="15.75" customHeight="1" x14ac:dyDescent="0.25">
      <c r="A319" s="114"/>
      <c r="B319" s="114"/>
      <c r="C319" s="159"/>
      <c r="D319" s="159"/>
      <c r="E319" s="159"/>
      <c r="F319" s="159"/>
      <c r="G319" s="159"/>
      <c r="H319" s="159"/>
      <c r="I319" s="159"/>
      <c r="J319" s="159"/>
      <c r="K319" s="159"/>
      <c r="L319" s="114"/>
      <c r="M319" s="114"/>
      <c r="N319" s="114"/>
      <c r="O319" s="114"/>
      <c r="P319" s="114"/>
      <c r="Q319" s="114"/>
      <c r="S319" s="114"/>
      <c r="T319" s="114"/>
      <c r="U319" s="114"/>
      <c r="V319" s="114"/>
      <c r="W319" s="114"/>
      <c r="X319" s="114"/>
      <c r="Y319" s="114"/>
      <c r="Z319" s="114"/>
      <c r="AA319" s="114"/>
      <c r="AB319" s="114"/>
      <c r="AC319" s="114"/>
    </row>
    <row r="320" spans="1:29" ht="15.75" customHeight="1" x14ac:dyDescent="0.25">
      <c r="A320" s="114"/>
      <c r="B320" s="114"/>
      <c r="C320" s="159"/>
      <c r="D320" s="159"/>
      <c r="E320" s="159"/>
      <c r="F320" s="159"/>
      <c r="G320" s="159"/>
      <c r="H320" s="159"/>
      <c r="I320" s="159"/>
      <c r="J320" s="159"/>
      <c r="K320" s="159"/>
      <c r="L320" s="114"/>
      <c r="M320" s="114"/>
      <c r="N320" s="114"/>
      <c r="O320" s="114"/>
      <c r="P320" s="114"/>
      <c r="Q320" s="114"/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  <c r="AC320" s="114"/>
    </row>
    <row r="321" spans="1:29" ht="15.75" customHeight="1" x14ac:dyDescent="0.25">
      <c r="A321" s="114"/>
      <c r="B321" s="114"/>
      <c r="C321" s="159"/>
      <c r="D321" s="159"/>
      <c r="E321" s="159"/>
      <c r="F321" s="159"/>
      <c r="G321" s="159"/>
      <c r="H321" s="159"/>
      <c r="I321" s="159"/>
      <c r="J321" s="159"/>
      <c r="K321" s="159"/>
      <c r="L321" s="114"/>
      <c r="M321" s="114"/>
      <c r="N321" s="114"/>
      <c r="O321" s="114"/>
      <c r="P321" s="114"/>
      <c r="Q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</row>
    <row r="322" spans="1:29" ht="15.75" customHeight="1" x14ac:dyDescent="0.25">
      <c r="A322" s="114"/>
      <c r="B322" s="114"/>
      <c r="C322" s="159"/>
      <c r="D322" s="159"/>
      <c r="E322" s="159"/>
      <c r="F322" s="159"/>
      <c r="G322" s="159"/>
      <c r="H322" s="159"/>
      <c r="I322" s="159"/>
      <c r="J322" s="159"/>
      <c r="K322" s="159"/>
      <c r="L322" s="114"/>
      <c r="M322" s="114"/>
      <c r="N322" s="114"/>
      <c r="O322" s="114"/>
      <c r="P322" s="114"/>
      <c r="Q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</row>
    <row r="323" spans="1:29" ht="15.75" customHeight="1" x14ac:dyDescent="0.25">
      <c r="A323" s="114"/>
      <c r="B323" s="114"/>
      <c r="C323" s="159"/>
      <c r="D323" s="159"/>
      <c r="E323" s="159"/>
      <c r="F323" s="159"/>
      <c r="G323" s="159"/>
      <c r="H323" s="159"/>
      <c r="I323" s="159"/>
      <c r="J323" s="159"/>
      <c r="K323" s="159"/>
      <c r="L323" s="114"/>
      <c r="M323" s="114"/>
      <c r="N323" s="114"/>
      <c r="O323" s="114"/>
      <c r="P323" s="114"/>
      <c r="Q323" s="114"/>
      <c r="S323" s="114"/>
      <c r="T323" s="114"/>
      <c r="U323" s="114"/>
      <c r="V323" s="114"/>
      <c r="W323" s="114"/>
      <c r="X323" s="114"/>
      <c r="Y323" s="114"/>
      <c r="Z323" s="114"/>
      <c r="AA323" s="114"/>
      <c r="AB323" s="114"/>
      <c r="AC323" s="114"/>
    </row>
    <row r="324" spans="1:29" ht="15.75" customHeight="1" x14ac:dyDescent="0.25">
      <c r="A324" s="114"/>
      <c r="B324" s="114"/>
      <c r="C324" s="159"/>
      <c r="D324" s="159"/>
      <c r="E324" s="159"/>
      <c r="F324" s="159"/>
      <c r="G324" s="159"/>
      <c r="H324" s="159"/>
      <c r="I324" s="159"/>
      <c r="J324" s="159"/>
      <c r="K324" s="159"/>
      <c r="L324" s="114"/>
      <c r="M324" s="114"/>
      <c r="N324" s="114"/>
      <c r="O324" s="114"/>
      <c r="P324" s="114"/>
      <c r="Q324" s="114"/>
      <c r="S324" s="114"/>
      <c r="T324" s="114"/>
      <c r="U324" s="114"/>
      <c r="V324" s="114"/>
      <c r="W324" s="114"/>
      <c r="X324" s="114"/>
      <c r="Y324" s="114"/>
      <c r="Z324" s="114"/>
      <c r="AA324" s="114"/>
      <c r="AB324" s="114"/>
      <c r="AC324" s="114"/>
    </row>
    <row r="325" spans="1:29" ht="15.75" customHeight="1" x14ac:dyDescent="0.25">
      <c r="A325" s="114"/>
      <c r="B325" s="114"/>
      <c r="C325" s="159"/>
      <c r="D325" s="159"/>
      <c r="E325" s="159"/>
      <c r="F325" s="159"/>
      <c r="G325" s="159"/>
      <c r="H325" s="159"/>
      <c r="I325" s="159"/>
      <c r="J325" s="159"/>
      <c r="K325" s="159"/>
      <c r="L325" s="114"/>
      <c r="M325" s="114"/>
      <c r="N325" s="114"/>
      <c r="O325" s="114"/>
      <c r="P325" s="114"/>
      <c r="Q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</row>
    <row r="326" spans="1:29" ht="15.75" customHeight="1" x14ac:dyDescent="0.25">
      <c r="A326" s="114"/>
      <c r="B326" s="114"/>
      <c r="C326" s="159"/>
      <c r="D326" s="159"/>
      <c r="E326" s="159"/>
      <c r="F326" s="159"/>
      <c r="G326" s="159"/>
      <c r="H326" s="159"/>
      <c r="I326" s="159"/>
      <c r="J326" s="159"/>
      <c r="K326" s="159"/>
      <c r="L326" s="114"/>
      <c r="M326" s="114"/>
      <c r="N326" s="114"/>
      <c r="O326" s="114"/>
      <c r="P326" s="114"/>
      <c r="Q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</row>
    <row r="327" spans="1:29" ht="15.75" customHeight="1" x14ac:dyDescent="0.25">
      <c r="A327" s="114"/>
      <c r="B327" s="114"/>
      <c r="C327" s="159"/>
      <c r="D327" s="159"/>
      <c r="E327" s="159"/>
      <c r="F327" s="159"/>
      <c r="G327" s="159"/>
      <c r="H327" s="159"/>
      <c r="I327" s="159"/>
      <c r="J327" s="159"/>
      <c r="K327" s="159"/>
      <c r="L327" s="114"/>
      <c r="M327" s="114"/>
      <c r="N327" s="114"/>
      <c r="O327" s="114"/>
      <c r="P327" s="114"/>
      <c r="Q327" s="114"/>
      <c r="S327" s="114"/>
      <c r="T327" s="114"/>
      <c r="U327" s="114"/>
      <c r="V327" s="114"/>
      <c r="W327" s="114"/>
      <c r="X327" s="114"/>
      <c r="Y327" s="114"/>
      <c r="Z327" s="114"/>
      <c r="AA327" s="114"/>
      <c r="AB327" s="114"/>
      <c r="AC327" s="114"/>
    </row>
    <row r="328" spans="1:29" ht="15.75" customHeight="1" x14ac:dyDescent="0.25">
      <c r="A328" s="114"/>
      <c r="B328" s="114"/>
      <c r="C328" s="159"/>
      <c r="D328" s="159"/>
      <c r="E328" s="159"/>
      <c r="F328" s="159"/>
      <c r="G328" s="159"/>
      <c r="H328" s="159"/>
      <c r="I328" s="159"/>
      <c r="J328" s="159"/>
      <c r="K328" s="159"/>
      <c r="L328" s="114"/>
      <c r="M328" s="114"/>
      <c r="N328" s="114"/>
      <c r="O328" s="114"/>
      <c r="P328" s="114"/>
      <c r="Q328" s="114"/>
      <c r="S328" s="114"/>
      <c r="T328" s="114"/>
      <c r="U328" s="114"/>
      <c r="V328" s="114"/>
      <c r="W328" s="114"/>
      <c r="X328" s="114"/>
      <c r="Y328" s="114"/>
      <c r="Z328" s="114"/>
      <c r="AA328" s="114"/>
      <c r="AB328" s="114"/>
      <c r="AC328" s="114"/>
    </row>
    <row r="329" spans="1:29" ht="15.75" customHeight="1" x14ac:dyDescent="0.25">
      <c r="A329" s="114"/>
      <c r="B329" s="114"/>
      <c r="C329" s="159"/>
      <c r="D329" s="159"/>
      <c r="E329" s="159"/>
      <c r="F329" s="159"/>
      <c r="G329" s="159"/>
      <c r="H329" s="159"/>
      <c r="I329" s="159"/>
      <c r="J329" s="159"/>
      <c r="K329" s="159"/>
      <c r="L329" s="114"/>
      <c r="M329" s="114"/>
      <c r="N329" s="114"/>
      <c r="O329" s="114"/>
      <c r="P329" s="114"/>
      <c r="Q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</row>
    <row r="330" spans="1:29" ht="15.75" customHeight="1" x14ac:dyDescent="0.25">
      <c r="A330" s="114"/>
      <c r="B330" s="114"/>
      <c r="C330" s="159"/>
      <c r="D330" s="159"/>
      <c r="E330" s="159"/>
      <c r="F330" s="159"/>
      <c r="G330" s="159"/>
      <c r="H330" s="159"/>
      <c r="I330" s="159"/>
      <c r="J330" s="159"/>
      <c r="K330" s="159"/>
      <c r="L330" s="114"/>
      <c r="M330" s="114"/>
      <c r="N330" s="114"/>
      <c r="O330" s="114"/>
      <c r="P330" s="114"/>
      <c r="Q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</row>
    <row r="331" spans="1:29" ht="15.75" customHeight="1" x14ac:dyDescent="0.25">
      <c r="A331" s="114"/>
      <c r="B331" s="114"/>
      <c r="C331" s="159"/>
      <c r="D331" s="159"/>
      <c r="E331" s="159"/>
      <c r="F331" s="159"/>
      <c r="G331" s="159"/>
      <c r="H331" s="159"/>
      <c r="I331" s="159"/>
      <c r="J331" s="159"/>
      <c r="K331" s="159"/>
      <c r="L331" s="114"/>
      <c r="M331" s="114"/>
      <c r="N331" s="114"/>
      <c r="O331" s="114"/>
      <c r="P331" s="114"/>
      <c r="Q331" s="114"/>
      <c r="S331" s="114"/>
      <c r="T331" s="114"/>
      <c r="U331" s="114"/>
      <c r="V331" s="114"/>
      <c r="W331" s="114"/>
      <c r="X331" s="114"/>
      <c r="Y331" s="114"/>
      <c r="Z331" s="114"/>
      <c r="AA331" s="114"/>
      <c r="AB331" s="114"/>
      <c r="AC331" s="114"/>
    </row>
    <row r="332" spans="1:29" ht="15.75" customHeight="1" x14ac:dyDescent="0.25">
      <c r="A332" s="114"/>
      <c r="B332" s="114"/>
      <c r="C332" s="159"/>
      <c r="D332" s="159"/>
      <c r="E332" s="159"/>
      <c r="F332" s="159"/>
      <c r="G332" s="159"/>
      <c r="H332" s="159"/>
      <c r="I332" s="159"/>
      <c r="J332" s="159"/>
      <c r="K332" s="159"/>
      <c r="L332" s="114"/>
      <c r="M332" s="114"/>
      <c r="N332" s="114"/>
      <c r="O332" s="114"/>
      <c r="P332" s="114"/>
      <c r="Q332" s="114"/>
      <c r="S332" s="114"/>
      <c r="T332" s="114"/>
      <c r="U332" s="114"/>
      <c r="V332" s="114"/>
      <c r="W332" s="114"/>
      <c r="X332" s="114"/>
      <c r="Y332" s="114"/>
      <c r="Z332" s="114"/>
      <c r="AA332" s="114"/>
      <c r="AB332" s="114"/>
      <c r="AC332" s="114"/>
    </row>
    <row r="333" spans="1:29" ht="15.75" customHeight="1" x14ac:dyDescent="0.25">
      <c r="A333" s="114"/>
      <c r="B333" s="114"/>
      <c r="C333" s="159"/>
      <c r="D333" s="159"/>
      <c r="E333" s="159"/>
      <c r="F333" s="159"/>
      <c r="G333" s="159"/>
      <c r="H333" s="159"/>
      <c r="I333" s="159"/>
      <c r="J333" s="159"/>
      <c r="K333" s="159"/>
      <c r="L333" s="114"/>
      <c r="M333" s="114"/>
      <c r="N333" s="114"/>
      <c r="O333" s="114"/>
      <c r="P333" s="114"/>
      <c r="Q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</row>
    <row r="334" spans="1:29" ht="15.75" customHeight="1" x14ac:dyDescent="0.25">
      <c r="A334" s="114"/>
      <c r="B334" s="114"/>
      <c r="C334" s="159"/>
      <c r="D334" s="159"/>
      <c r="E334" s="159"/>
      <c r="F334" s="159"/>
      <c r="G334" s="159"/>
      <c r="H334" s="159"/>
      <c r="I334" s="159"/>
      <c r="J334" s="159"/>
      <c r="K334" s="159"/>
      <c r="L334" s="114"/>
      <c r="M334" s="114"/>
      <c r="N334" s="114"/>
      <c r="O334" s="114"/>
      <c r="P334" s="114"/>
      <c r="Q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</row>
    <row r="335" spans="1:29" ht="15.75" customHeight="1" x14ac:dyDescent="0.25">
      <c r="A335" s="114"/>
      <c r="B335" s="114"/>
      <c r="C335" s="159"/>
      <c r="D335" s="159"/>
      <c r="E335" s="159"/>
      <c r="F335" s="159"/>
      <c r="G335" s="159"/>
      <c r="H335" s="159"/>
      <c r="I335" s="159"/>
      <c r="J335" s="159"/>
      <c r="K335" s="159"/>
      <c r="L335" s="114"/>
      <c r="M335" s="114"/>
      <c r="N335" s="114"/>
      <c r="O335" s="114"/>
      <c r="P335" s="114"/>
      <c r="Q335" s="114"/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</row>
    <row r="336" spans="1:29" ht="15.75" customHeight="1" x14ac:dyDescent="0.25">
      <c r="A336" s="114"/>
      <c r="B336" s="114"/>
      <c r="C336" s="159"/>
      <c r="D336" s="159"/>
      <c r="E336" s="159"/>
      <c r="F336" s="159"/>
      <c r="G336" s="159"/>
      <c r="H336" s="159"/>
      <c r="I336" s="159"/>
      <c r="J336" s="159"/>
      <c r="K336" s="159"/>
      <c r="L336" s="114"/>
      <c r="M336" s="114"/>
      <c r="N336" s="114"/>
      <c r="O336" s="114"/>
      <c r="P336" s="114"/>
      <c r="Q336" s="114"/>
      <c r="S336" s="114"/>
      <c r="T336" s="114"/>
      <c r="U336" s="114"/>
      <c r="V336" s="114"/>
      <c r="W336" s="114"/>
      <c r="X336" s="114"/>
      <c r="Y336" s="114"/>
      <c r="Z336" s="114"/>
      <c r="AA336" s="114"/>
      <c r="AB336" s="114"/>
      <c r="AC336" s="114"/>
    </row>
    <row r="337" spans="1:29" ht="15.75" customHeight="1" x14ac:dyDescent="0.25">
      <c r="A337" s="114"/>
      <c r="B337" s="114"/>
      <c r="C337" s="159"/>
      <c r="D337" s="159"/>
      <c r="E337" s="159"/>
      <c r="F337" s="159"/>
      <c r="G337" s="159"/>
      <c r="H337" s="159"/>
      <c r="I337" s="159"/>
      <c r="J337" s="159"/>
      <c r="K337" s="159"/>
      <c r="L337" s="114"/>
      <c r="M337" s="114"/>
      <c r="N337" s="114"/>
      <c r="O337" s="114"/>
      <c r="P337" s="114"/>
      <c r="Q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</row>
    <row r="338" spans="1:29" ht="15.75" customHeight="1" x14ac:dyDescent="0.25">
      <c r="A338" s="114"/>
      <c r="B338" s="114"/>
      <c r="C338" s="159"/>
      <c r="D338" s="159"/>
      <c r="E338" s="159"/>
      <c r="F338" s="159"/>
      <c r="G338" s="159"/>
      <c r="H338" s="159"/>
      <c r="I338" s="159"/>
      <c r="J338" s="159"/>
      <c r="K338" s="159"/>
      <c r="L338" s="114"/>
      <c r="M338" s="114"/>
      <c r="N338" s="114"/>
      <c r="O338" s="114"/>
      <c r="P338" s="114"/>
      <c r="Q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</row>
    <row r="339" spans="1:29" ht="15.75" customHeight="1" x14ac:dyDescent="0.25">
      <c r="A339" s="114"/>
      <c r="B339" s="114"/>
      <c r="C339" s="159"/>
      <c r="D339" s="159"/>
      <c r="E339" s="159"/>
      <c r="F339" s="159"/>
      <c r="G339" s="159"/>
      <c r="H339" s="159"/>
      <c r="I339" s="159"/>
      <c r="J339" s="159"/>
      <c r="K339" s="159"/>
      <c r="L339" s="114"/>
      <c r="M339" s="114"/>
      <c r="N339" s="114"/>
      <c r="O339" s="114"/>
      <c r="P339" s="114"/>
      <c r="Q339" s="114"/>
      <c r="S339" s="114"/>
      <c r="T339" s="114"/>
      <c r="U339" s="114"/>
      <c r="V339" s="114"/>
      <c r="W339" s="114"/>
      <c r="X339" s="114"/>
      <c r="Y339" s="114"/>
      <c r="Z339" s="114"/>
      <c r="AA339" s="114"/>
      <c r="AB339" s="114"/>
      <c r="AC339" s="114"/>
    </row>
    <row r="340" spans="1:29" ht="15.75" customHeight="1" x14ac:dyDescent="0.25">
      <c r="A340" s="114"/>
      <c r="B340" s="114"/>
      <c r="C340" s="159"/>
      <c r="D340" s="159"/>
      <c r="E340" s="159"/>
      <c r="F340" s="159"/>
      <c r="G340" s="159"/>
      <c r="H340" s="159"/>
      <c r="I340" s="159"/>
      <c r="J340" s="159"/>
      <c r="K340" s="159"/>
      <c r="L340" s="114"/>
      <c r="M340" s="114"/>
      <c r="N340" s="114"/>
      <c r="O340" s="114"/>
      <c r="P340" s="114"/>
      <c r="Q340" s="114"/>
      <c r="S340" s="114"/>
      <c r="T340" s="114"/>
      <c r="U340" s="114"/>
      <c r="V340" s="114"/>
      <c r="W340" s="114"/>
      <c r="X340" s="114"/>
      <c r="Y340" s="114"/>
      <c r="Z340" s="114"/>
      <c r="AA340" s="114"/>
      <c r="AB340" s="114"/>
      <c r="AC340" s="114"/>
    </row>
    <row r="341" spans="1:29" ht="15.75" customHeight="1" x14ac:dyDescent="0.25">
      <c r="A341" s="114"/>
      <c r="B341" s="114"/>
      <c r="C341" s="159"/>
      <c r="D341" s="159"/>
      <c r="E341" s="159"/>
      <c r="F341" s="159"/>
      <c r="G341" s="159"/>
      <c r="H341" s="159"/>
      <c r="I341" s="159"/>
      <c r="J341" s="159"/>
      <c r="K341" s="159"/>
      <c r="L341" s="114"/>
      <c r="M341" s="114"/>
      <c r="N341" s="114"/>
      <c r="O341" s="114"/>
      <c r="P341" s="114"/>
      <c r="Q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</row>
    <row r="342" spans="1:29" ht="15.75" customHeight="1" x14ac:dyDescent="0.25">
      <c r="A342" s="114"/>
      <c r="B342" s="114"/>
      <c r="C342" s="159"/>
      <c r="D342" s="159"/>
      <c r="E342" s="159"/>
      <c r="F342" s="159"/>
      <c r="G342" s="159"/>
      <c r="H342" s="159"/>
      <c r="I342" s="159"/>
      <c r="J342" s="159"/>
      <c r="K342" s="159"/>
      <c r="L342" s="114"/>
      <c r="M342" s="114"/>
      <c r="N342" s="114"/>
      <c r="O342" s="114"/>
      <c r="P342" s="114"/>
      <c r="Q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</row>
    <row r="343" spans="1:29" ht="15.75" customHeight="1" x14ac:dyDescent="0.25">
      <c r="A343" s="114"/>
      <c r="B343" s="114"/>
      <c r="C343" s="159"/>
      <c r="D343" s="159"/>
      <c r="E343" s="159"/>
      <c r="F343" s="159"/>
      <c r="G343" s="159"/>
      <c r="H343" s="159"/>
      <c r="I343" s="159"/>
      <c r="J343" s="159"/>
      <c r="K343" s="159"/>
      <c r="L343" s="114"/>
      <c r="M343" s="114"/>
      <c r="N343" s="114"/>
      <c r="O343" s="114"/>
      <c r="P343" s="114"/>
      <c r="Q343" s="114"/>
      <c r="S343" s="114"/>
      <c r="T343" s="114"/>
      <c r="U343" s="114"/>
      <c r="V343" s="114"/>
      <c r="W343" s="114"/>
      <c r="X343" s="114"/>
      <c r="Y343" s="114"/>
      <c r="Z343" s="114"/>
      <c r="AA343" s="114"/>
      <c r="AB343" s="114"/>
      <c r="AC343" s="114"/>
    </row>
    <row r="344" spans="1:29" ht="15.75" customHeight="1" x14ac:dyDescent="0.25">
      <c r="A344" s="114"/>
      <c r="B344" s="114"/>
      <c r="C344" s="159"/>
      <c r="D344" s="159"/>
      <c r="E344" s="159"/>
      <c r="F344" s="159"/>
      <c r="G344" s="159"/>
      <c r="H344" s="159"/>
      <c r="I344" s="159"/>
      <c r="J344" s="159"/>
      <c r="K344" s="159"/>
      <c r="L344" s="114"/>
      <c r="M344" s="114"/>
      <c r="N344" s="114"/>
      <c r="O344" s="114"/>
      <c r="P344" s="114"/>
      <c r="Q344" s="114"/>
      <c r="S344" s="114"/>
      <c r="T344" s="114"/>
      <c r="U344" s="114"/>
      <c r="V344" s="114"/>
      <c r="W344" s="114"/>
      <c r="X344" s="114"/>
      <c r="Y344" s="114"/>
      <c r="Z344" s="114"/>
      <c r="AA344" s="114"/>
      <c r="AB344" s="114"/>
      <c r="AC344" s="114"/>
    </row>
    <row r="345" spans="1:29" ht="15.75" customHeight="1" x14ac:dyDescent="0.25">
      <c r="A345" s="114"/>
      <c r="B345" s="114"/>
      <c r="C345" s="159"/>
      <c r="D345" s="159"/>
      <c r="E345" s="159"/>
      <c r="F345" s="159"/>
      <c r="G345" s="159"/>
      <c r="H345" s="159"/>
      <c r="I345" s="159"/>
      <c r="J345" s="159"/>
      <c r="K345" s="159"/>
      <c r="L345" s="114"/>
      <c r="M345" s="114"/>
      <c r="N345" s="114"/>
      <c r="O345" s="114"/>
      <c r="P345" s="114"/>
      <c r="Q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</row>
    <row r="346" spans="1:29" ht="15.75" customHeight="1" x14ac:dyDescent="0.25">
      <c r="A346" s="114"/>
      <c r="B346" s="114"/>
      <c r="C346" s="159"/>
      <c r="D346" s="159"/>
      <c r="E346" s="159"/>
      <c r="F346" s="159"/>
      <c r="G346" s="159"/>
      <c r="H346" s="159"/>
      <c r="I346" s="159"/>
      <c r="J346" s="159"/>
      <c r="K346" s="159"/>
      <c r="L346" s="114"/>
      <c r="M346" s="114"/>
      <c r="N346" s="114"/>
      <c r="O346" s="114"/>
      <c r="P346" s="114"/>
      <c r="Q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</row>
    <row r="347" spans="1:29" ht="15.75" customHeight="1" x14ac:dyDescent="0.25">
      <c r="A347" s="114"/>
      <c r="B347" s="114"/>
      <c r="C347" s="159"/>
      <c r="D347" s="159"/>
      <c r="E347" s="159"/>
      <c r="F347" s="159"/>
      <c r="G347" s="159"/>
      <c r="H347" s="159"/>
      <c r="I347" s="159"/>
      <c r="J347" s="159"/>
      <c r="K347" s="159"/>
      <c r="L347" s="114"/>
      <c r="M347" s="114"/>
      <c r="N347" s="114"/>
      <c r="O347" s="114"/>
      <c r="P347" s="114"/>
      <c r="Q347" s="114"/>
      <c r="S347" s="114"/>
      <c r="T347" s="114"/>
      <c r="U347" s="114"/>
      <c r="V347" s="114"/>
      <c r="W347" s="114"/>
      <c r="X347" s="114"/>
      <c r="Y347" s="114"/>
      <c r="Z347" s="114"/>
      <c r="AA347" s="114"/>
      <c r="AB347" s="114"/>
      <c r="AC347" s="114"/>
    </row>
    <row r="348" spans="1:29" ht="15.75" customHeight="1" x14ac:dyDescent="0.25">
      <c r="A348" s="114"/>
      <c r="B348" s="114"/>
      <c r="C348" s="159"/>
      <c r="D348" s="159"/>
      <c r="E348" s="159"/>
      <c r="F348" s="159"/>
      <c r="G348" s="159"/>
      <c r="H348" s="159"/>
      <c r="I348" s="159"/>
      <c r="J348" s="159"/>
      <c r="K348" s="159"/>
      <c r="L348" s="114"/>
      <c r="M348" s="114"/>
      <c r="N348" s="114"/>
      <c r="O348" s="114"/>
      <c r="P348" s="114"/>
      <c r="Q348" s="114"/>
      <c r="S348" s="114"/>
      <c r="T348" s="114"/>
      <c r="U348" s="114"/>
      <c r="V348" s="114"/>
      <c r="W348" s="114"/>
      <c r="X348" s="114"/>
      <c r="Y348" s="114"/>
      <c r="Z348" s="114"/>
      <c r="AA348" s="114"/>
      <c r="AB348" s="114"/>
      <c r="AC348" s="114"/>
    </row>
    <row r="349" spans="1:29" ht="15.75" customHeight="1" x14ac:dyDescent="0.25">
      <c r="A349" s="114"/>
      <c r="B349" s="114"/>
      <c r="C349" s="159"/>
      <c r="D349" s="159"/>
      <c r="E349" s="159"/>
      <c r="F349" s="159"/>
      <c r="G349" s="159"/>
      <c r="H349" s="159"/>
      <c r="I349" s="159"/>
      <c r="J349" s="159"/>
      <c r="K349" s="159"/>
      <c r="L349" s="114"/>
      <c r="M349" s="114"/>
      <c r="N349" s="114"/>
      <c r="O349" s="114"/>
      <c r="P349" s="114"/>
      <c r="Q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</row>
    <row r="350" spans="1:29" ht="15.75" customHeight="1" x14ac:dyDescent="0.25">
      <c r="A350" s="114"/>
      <c r="B350" s="114"/>
      <c r="C350" s="159"/>
      <c r="D350" s="159"/>
      <c r="E350" s="159"/>
      <c r="F350" s="159"/>
      <c r="G350" s="159"/>
      <c r="H350" s="159"/>
      <c r="I350" s="159"/>
      <c r="J350" s="159"/>
      <c r="K350" s="159"/>
      <c r="L350" s="114"/>
      <c r="M350" s="114"/>
      <c r="N350" s="114"/>
      <c r="O350" s="114"/>
      <c r="P350" s="114"/>
      <c r="Q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</row>
    <row r="351" spans="1:29" ht="15.75" customHeight="1" x14ac:dyDescent="0.25">
      <c r="A351" s="114"/>
      <c r="B351" s="114"/>
      <c r="C351" s="159"/>
      <c r="D351" s="159"/>
      <c r="E351" s="159"/>
      <c r="F351" s="159"/>
      <c r="G351" s="159"/>
      <c r="H351" s="159"/>
      <c r="I351" s="159"/>
      <c r="J351" s="159"/>
      <c r="K351" s="159"/>
      <c r="L351" s="114"/>
      <c r="M351" s="114"/>
      <c r="N351" s="114"/>
      <c r="O351" s="114"/>
      <c r="P351" s="114"/>
      <c r="Q351" s="114"/>
      <c r="S351" s="114"/>
      <c r="T351" s="114"/>
      <c r="U351" s="114"/>
      <c r="V351" s="114"/>
      <c r="W351" s="114"/>
      <c r="X351" s="114"/>
      <c r="Y351" s="114"/>
      <c r="Z351" s="114"/>
      <c r="AA351" s="114"/>
      <c r="AB351" s="114"/>
      <c r="AC351" s="114"/>
    </row>
    <row r="352" spans="1:29" ht="15.75" customHeight="1" x14ac:dyDescent="0.25">
      <c r="A352" s="114"/>
      <c r="B352" s="114"/>
      <c r="C352" s="159"/>
      <c r="D352" s="159"/>
      <c r="E352" s="159"/>
      <c r="F352" s="159"/>
      <c r="G352" s="159"/>
      <c r="H352" s="159"/>
      <c r="I352" s="159"/>
      <c r="J352" s="159"/>
      <c r="K352" s="159"/>
      <c r="L352" s="114"/>
      <c r="M352" s="114"/>
      <c r="N352" s="114"/>
      <c r="O352" s="114"/>
      <c r="P352" s="114"/>
      <c r="Q352" s="114"/>
      <c r="S352" s="114"/>
      <c r="T352" s="114"/>
      <c r="U352" s="114"/>
      <c r="V352" s="114"/>
      <c r="W352" s="114"/>
      <c r="X352" s="114"/>
      <c r="Y352" s="114"/>
      <c r="Z352" s="114"/>
      <c r="AA352" s="114"/>
      <c r="AB352" s="114"/>
      <c r="AC352" s="114"/>
    </row>
    <row r="353" spans="1:29" ht="15.75" customHeight="1" x14ac:dyDescent="0.25">
      <c r="A353" s="114"/>
      <c r="B353" s="114"/>
      <c r="C353" s="159"/>
      <c r="D353" s="159"/>
      <c r="E353" s="159"/>
      <c r="F353" s="159"/>
      <c r="G353" s="159"/>
      <c r="H353" s="159"/>
      <c r="I353" s="159"/>
      <c r="J353" s="159"/>
      <c r="K353" s="159"/>
      <c r="L353" s="114"/>
      <c r="M353" s="114"/>
      <c r="N353" s="114"/>
      <c r="O353" s="114"/>
      <c r="P353" s="114"/>
      <c r="Q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</row>
    <row r="354" spans="1:29" ht="15.75" customHeight="1" x14ac:dyDescent="0.25">
      <c r="A354" s="114"/>
      <c r="B354" s="114"/>
      <c r="C354" s="159"/>
      <c r="D354" s="159"/>
      <c r="E354" s="159"/>
      <c r="F354" s="159"/>
      <c r="G354" s="159"/>
      <c r="H354" s="159"/>
      <c r="I354" s="159"/>
      <c r="J354" s="159"/>
      <c r="K354" s="159"/>
      <c r="L354" s="114"/>
      <c r="M354" s="114"/>
      <c r="N354" s="114"/>
      <c r="O354" s="114"/>
      <c r="P354" s="114"/>
      <c r="Q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</row>
    <row r="355" spans="1:29" ht="15.75" customHeight="1" x14ac:dyDescent="0.25">
      <c r="A355" s="114"/>
      <c r="B355" s="114"/>
      <c r="C355" s="159"/>
      <c r="D355" s="159"/>
      <c r="E355" s="159"/>
      <c r="F355" s="159"/>
      <c r="G355" s="159"/>
      <c r="H355" s="159"/>
      <c r="I355" s="159"/>
      <c r="J355" s="159"/>
      <c r="K355" s="159"/>
      <c r="L355" s="114"/>
      <c r="M355" s="114"/>
      <c r="N355" s="114"/>
      <c r="O355" s="114"/>
      <c r="P355" s="114"/>
      <c r="Q355" s="114"/>
      <c r="S355" s="114"/>
      <c r="T355" s="114"/>
      <c r="U355" s="114"/>
      <c r="V355" s="114"/>
      <c r="W355" s="114"/>
      <c r="X355" s="114"/>
      <c r="Y355" s="114"/>
      <c r="Z355" s="114"/>
      <c r="AA355" s="114"/>
      <c r="AB355" s="114"/>
      <c r="AC355" s="114"/>
    </row>
    <row r="356" spans="1:29" ht="15.75" customHeight="1" x14ac:dyDescent="0.25">
      <c r="A356" s="114"/>
      <c r="B356" s="114"/>
      <c r="C356" s="159"/>
      <c r="D356" s="159"/>
      <c r="E356" s="159"/>
      <c r="F356" s="159"/>
      <c r="G356" s="159"/>
      <c r="H356" s="159"/>
      <c r="I356" s="159"/>
      <c r="J356" s="159"/>
      <c r="K356" s="159"/>
      <c r="L356" s="114"/>
      <c r="M356" s="114"/>
      <c r="N356" s="114"/>
      <c r="O356" s="114"/>
      <c r="P356" s="114"/>
      <c r="Q356" s="114"/>
      <c r="S356" s="114"/>
      <c r="T356" s="114"/>
      <c r="U356" s="114"/>
      <c r="V356" s="114"/>
      <c r="W356" s="114"/>
      <c r="X356" s="114"/>
      <c r="Y356" s="114"/>
      <c r="Z356" s="114"/>
      <c r="AA356" s="114"/>
      <c r="AB356" s="114"/>
      <c r="AC356" s="114"/>
    </row>
    <row r="357" spans="1:29" ht="15.75" customHeight="1" x14ac:dyDescent="0.25">
      <c r="A357" s="114"/>
      <c r="B357" s="114"/>
      <c r="C357" s="159"/>
      <c r="D357" s="159"/>
      <c r="E357" s="159"/>
      <c r="F357" s="159"/>
      <c r="G357" s="159"/>
      <c r="H357" s="159"/>
      <c r="I357" s="159"/>
      <c r="J357" s="159"/>
      <c r="K357" s="159"/>
      <c r="L357" s="114"/>
      <c r="M357" s="114"/>
      <c r="N357" s="114"/>
      <c r="O357" s="114"/>
      <c r="P357" s="114"/>
      <c r="Q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</row>
    <row r="358" spans="1:29" ht="15.75" customHeight="1" x14ac:dyDescent="0.25">
      <c r="A358" s="114"/>
      <c r="B358" s="114"/>
      <c r="C358" s="159"/>
      <c r="D358" s="159"/>
      <c r="E358" s="159"/>
      <c r="F358" s="159"/>
      <c r="G358" s="159"/>
      <c r="H358" s="159"/>
      <c r="I358" s="159"/>
      <c r="J358" s="159"/>
      <c r="K358" s="159"/>
      <c r="L358" s="114"/>
      <c r="M358" s="114"/>
      <c r="N358" s="114"/>
      <c r="O358" s="114"/>
      <c r="P358" s="114"/>
      <c r="Q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</row>
    <row r="359" spans="1:29" ht="15.75" customHeight="1" x14ac:dyDescent="0.25">
      <c r="A359" s="114"/>
      <c r="B359" s="114"/>
      <c r="C359" s="159"/>
      <c r="D359" s="159"/>
      <c r="E359" s="159"/>
      <c r="F359" s="159"/>
      <c r="G359" s="159"/>
      <c r="H359" s="159"/>
      <c r="I359" s="159"/>
      <c r="J359" s="159"/>
      <c r="K359" s="159"/>
      <c r="L359" s="114"/>
      <c r="M359" s="114"/>
      <c r="N359" s="114"/>
      <c r="O359" s="114"/>
      <c r="P359" s="114"/>
      <c r="Q359" s="114"/>
      <c r="S359" s="114"/>
      <c r="T359" s="114"/>
      <c r="U359" s="114"/>
      <c r="V359" s="114"/>
      <c r="W359" s="114"/>
      <c r="X359" s="114"/>
      <c r="Y359" s="114"/>
      <c r="Z359" s="114"/>
      <c r="AA359" s="114"/>
      <c r="AB359" s="114"/>
      <c r="AC359" s="114"/>
    </row>
    <row r="360" spans="1:29" ht="15.75" customHeight="1" x14ac:dyDescent="0.25">
      <c r="A360" s="114"/>
      <c r="B360" s="114"/>
      <c r="C360" s="159"/>
      <c r="D360" s="159"/>
      <c r="E360" s="159"/>
      <c r="F360" s="159"/>
      <c r="G360" s="159"/>
      <c r="H360" s="159"/>
      <c r="I360" s="159"/>
      <c r="J360" s="159"/>
      <c r="K360" s="159"/>
      <c r="L360" s="114"/>
      <c r="M360" s="114"/>
      <c r="N360" s="114"/>
      <c r="O360" s="114"/>
      <c r="P360" s="114"/>
      <c r="Q360" s="114"/>
      <c r="S360" s="114"/>
      <c r="T360" s="114"/>
      <c r="U360" s="114"/>
      <c r="V360" s="114"/>
      <c r="W360" s="114"/>
      <c r="X360" s="114"/>
      <c r="Y360" s="114"/>
      <c r="Z360" s="114"/>
      <c r="AA360" s="114"/>
      <c r="AB360" s="114"/>
      <c r="AC360" s="114"/>
    </row>
    <row r="361" spans="1:29" ht="15.75" customHeight="1" x14ac:dyDescent="0.25">
      <c r="A361" s="114"/>
      <c r="B361" s="114"/>
      <c r="C361" s="159"/>
      <c r="D361" s="159"/>
      <c r="E361" s="159"/>
      <c r="F361" s="159"/>
      <c r="G361" s="159"/>
      <c r="H361" s="159"/>
      <c r="I361" s="159"/>
      <c r="J361" s="159"/>
      <c r="K361" s="159"/>
      <c r="L361" s="114"/>
      <c r="M361" s="114"/>
      <c r="N361" s="114"/>
      <c r="O361" s="114"/>
      <c r="P361" s="114"/>
      <c r="Q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</row>
    <row r="362" spans="1:29" ht="15.75" customHeight="1" x14ac:dyDescent="0.25">
      <c r="A362" s="114"/>
      <c r="B362" s="114"/>
      <c r="C362" s="159"/>
      <c r="D362" s="159"/>
      <c r="E362" s="159"/>
      <c r="F362" s="159"/>
      <c r="G362" s="159"/>
      <c r="H362" s="159"/>
      <c r="I362" s="159"/>
      <c r="J362" s="159"/>
      <c r="K362" s="159"/>
      <c r="L362" s="114"/>
      <c r="M362" s="114"/>
      <c r="N362" s="114"/>
      <c r="O362" s="114"/>
      <c r="P362" s="114"/>
      <c r="Q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</row>
    <row r="363" spans="1:29" ht="15.75" customHeight="1" x14ac:dyDescent="0.25">
      <c r="A363" s="114"/>
      <c r="B363" s="114"/>
      <c r="C363" s="159"/>
      <c r="D363" s="159"/>
      <c r="E363" s="159"/>
      <c r="F363" s="159"/>
      <c r="G363" s="159"/>
      <c r="H363" s="159"/>
      <c r="I363" s="159"/>
      <c r="J363" s="159"/>
      <c r="K363" s="159"/>
      <c r="L363" s="114"/>
      <c r="M363" s="114"/>
      <c r="N363" s="114"/>
      <c r="O363" s="114"/>
      <c r="P363" s="114"/>
      <c r="Q363" s="114"/>
      <c r="S363" s="114"/>
      <c r="T363" s="114"/>
      <c r="U363" s="114"/>
      <c r="V363" s="114"/>
      <c r="W363" s="114"/>
      <c r="X363" s="114"/>
      <c r="Y363" s="114"/>
      <c r="Z363" s="114"/>
      <c r="AA363" s="114"/>
      <c r="AB363" s="114"/>
      <c r="AC363" s="114"/>
    </row>
    <row r="364" spans="1:29" ht="15.75" customHeight="1" x14ac:dyDescent="0.25">
      <c r="A364" s="114"/>
      <c r="B364" s="114"/>
      <c r="C364" s="159"/>
      <c r="D364" s="159"/>
      <c r="E364" s="159"/>
      <c r="F364" s="159"/>
      <c r="G364" s="159"/>
      <c r="H364" s="159"/>
      <c r="I364" s="159"/>
      <c r="J364" s="159"/>
      <c r="K364" s="159"/>
      <c r="L364" s="114"/>
      <c r="M364" s="114"/>
      <c r="N364" s="114"/>
      <c r="O364" s="114"/>
      <c r="P364" s="114"/>
      <c r="Q364" s="114"/>
      <c r="S364" s="114"/>
      <c r="T364" s="114"/>
      <c r="U364" s="114"/>
      <c r="V364" s="114"/>
      <c r="W364" s="114"/>
      <c r="X364" s="114"/>
      <c r="Y364" s="114"/>
      <c r="Z364" s="114"/>
      <c r="AA364" s="114"/>
      <c r="AB364" s="114"/>
      <c r="AC364" s="114"/>
    </row>
    <row r="365" spans="1:29" ht="15.75" customHeight="1" x14ac:dyDescent="0.25">
      <c r="A365" s="114"/>
      <c r="B365" s="114"/>
      <c r="C365" s="159"/>
      <c r="D365" s="159"/>
      <c r="E365" s="159"/>
      <c r="F365" s="159"/>
      <c r="G365" s="159"/>
      <c r="H365" s="159"/>
      <c r="I365" s="159"/>
      <c r="J365" s="159"/>
      <c r="K365" s="159"/>
      <c r="L365" s="114"/>
      <c r="M365" s="114"/>
      <c r="N365" s="114"/>
      <c r="O365" s="114"/>
      <c r="P365" s="114"/>
      <c r="Q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</row>
    <row r="366" spans="1:29" ht="15.75" customHeight="1" x14ac:dyDescent="0.25">
      <c r="A366" s="114"/>
      <c r="B366" s="114"/>
      <c r="C366" s="159"/>
      <c r="D366" s="159"/>
      <c r="E366" s="159"/>
      <c r="F366" s="159"/>
      <c r="G366" s="159"/>
      <c r="H366" s="159"/>
      <c r="I366" s="159"/>
      <c r="J366" s="159"/>
      <c r="K366" s="159"/>
      <c r="L366" s="114"/>
      <c r="M366" s="114"/>
      <c r="N366" s="114"/>
      <c r="O366" s="114"/>
      <c r="P366" s="114"/>
      <c r="Q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</row>
    <row r="367" spans="1:29" ht="15.75" customHeight="1" x14ac:dyDescent="0.25">
      <c r="A367" s="114"/>
      <c r="B367" s="114"/>
      <c r="C367" s="159"/>
      <c r="D367" s="159"/>
      <c r="E367" s="159"/>
      <c r="F367" s="159"/>
      <c r="G367" s="159"/>
      <c r="H367" s="159"/>
      <c r="I367" s="159"/>
      <c r="J367" s="159"/>
      <c r="K367" s="159"/>
      <c r="L367" s="114"/>
      <c r="M367" s="114"/>
      <c r="N367" s="114"/>
      <c r="O367" s="114"/>
      <c r="P367" s="114"/>
      <c r="Q367" s="114"/>
      <c r="S367" s="114"/>
      <c r="T367" s="114"/>
      <c r="U367" s="114"/>
      <c r="V367" s="114"/>
      <c r="W367" s="114"/>
      <c r="X367" s="114"/>
      <c r="Y367" s="114"/>
      <c r="Z367" s="114"/>
      <c r="AA367" s="114"/>
      <c r="AB367" s="114"/>
      <c r="AC367" s="114"/>
    </row>
    <row r="368" spans="1:29" ht="15.75" customHeight="1" x14ac:dyDescent="0.25">
      <c r="A368" s="114"/>
      <c r="B368" s="114"/>
      <c r="C368" s="159"/>
      <c r="D368" s="159"/>
      <c r="E368" s="159"/>
      <c r="F368" s="159"/>
      <c r="G368" s="159"/>
      <c r="H368" s="159"/>
      <c r="I368" s="159"/>
      <c r="J368" s="159"/>
      <c r="K368" s="159"/>
      <c r="L368" s="114"/>
      <c r="M368" s="114"/>
      <c r="N368" s="114"/>
      <c r="O368" s="114"/>
      <c r="P368" s="114"/>
      <c r="Q368" s="114"/>
      <c r="S368" s="114"/>
      <c r="T368" s="114"/>
      <c r="U368" s="114"/>
      <c r="V368" s="114"/>
      <c r="W368" s="114"/>
      <c r="X368" s="114"/>
      <c r="Y368" s="114"/>
      <c r="Z368" s="114"/>
      <c r="AA368" s="114"/>
      <c r="AB368" s="114"/>
      <c r="AC368" s="114"/>
    </row>
    <row r="369" spans="1:29" ht="15.75" customHeight="1" x14ac:dyDescent="0.25">
      <c r="A369" s="114"/>
      <c r="B369" s="114"/>
      <c r="C369" s="159"/>
      <c r="D369" s="159"/>
      <c r="E369" s="159"/>
      <c r="F369" s="159"/>
      <c r="G369" s="159"/>
      <c r="H369" s="159"/>
      <c r="I369" s="159"/>
      <c r="J369" s="159"/>
      <c r="K369" s="159"/>
      <c r="L369" s="114"/>
      <c r="M369" s="114"/>
      <c r="N369" s="114"/>
      <c r="O369" s="114"/>
      <c r="P369" s="114"/>
      <c r="Q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</row>
    <row r="370" spans="1:29" ht="15.75" customHeight="1" x14ac:dyDescent="0.25">
      <c r="A370" s="114"/>
      <c r="B370" s="114"/>
      <c r="C370" s="159"/>
      <c r="D370" s="159"/>
      <c r="E370" s="159"/>
      <c r="F370" s="159"/>
      <c r="G370" s="159"/>
      <c r="H370" s="159"/>
      <c r="I370" s="159"/>
      <c r="J370" s="159"/>
      <c r="K370" s="159"/>
      <c r="L370" s="114"/>
      <c r="M370" s="114"/>
      <c r="N370" s="114"/>
      <c r="O370" s="114"/>
      <c r="P370" s="114"/>
      <c r="Q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</row>
    <row r="371" spans="1:29" ht="15.75" customHeight="1" x14ac:dyDescent="0.25">
      <c r="A371" s="114"/>
      <c r="B371" s="114"/>
      <c r="C371" s="159"/>
      <c r="D371" s="159"/>
      <c r="E371" s="159"/>
      <c r="F371" s="159"/>
      <c r="G371" s="159"/>
      <c r="H371" s="159"/>
      <c r="I371" s="159"/>
      <c r="J371" s="159"/>
      <c r="K371" s="159"/>
      <c r="L371" s="114"/>
      <c r="M371" s="114"/>
      <c r="N371" s="114"/>
      <c r="O371" s="114"/>
      <c r="P371" s="114"/>
      <c r="Q371" s="114"/>
      <c r="S371" s="114"/>
      <c r="T371" s="114"/>
      <c r="U371" s="114"/>
      <c r="V371" s="114"/>
      <c r="W371" s="114"/>
      <c r="X371" s="114"/>
      <c r="Y371" s="114"/>
      <c r="Z371" s="114"/>
      <c r="AA371" s="114"/>
      <c r="AB371" s="114"/>
      <c r="AC371" s="114"/>
    </row>
    <row r="372" spans="1:29" ht="15.75" customHeight="1" x14ac:dyDescent="0.25">
      <c r="A372" s="114"/>
      <c r="B372" s="114"/>
      <c r="C372" s="159"/>
      <c r="D372" s="159"/>
      <c r="E372" s="159"/>
      <c r="F372" s="159"/>
      <c r="G372" s="159"/>
      <c r="H372" s="159"/>
      <c r="I372" s="159"/>
      <c r="J372" s="159"/>
      <c r="K372" s="159"/>
      <c r="L372" s="114"/>
      <c r="M372" s="114"/>
      <c r="N372" s="114"/>
      <c r="O372" s="114"/>
      <c r="P372" s="114"/>
      <c r="Q372" s="114"/>
      <c r="S372" s="114"/>
      <c r="T372" s="114"/>
      <c r="U372" s="114"/>
      <c r="V372" s="114"/>
      <c r="W372" s="114"/>
      <c r="X372" s="114"/>
      <c r="Y372" s="114"/>
      <c r="Z372" s="114"/>
      <c r="AA372" s="114"/>
      <c r="AB372" s="114"/>
      <c r="AC372" s="114"/>
    </row>
    <row r="373" spans="1:29" ht="15.75" customHeight="1" x14ac:dyDescent="0.25">
      <c r="A373" s="114"/>
      <c r="B373" s="114"/>
      <c r="C373" s="159"/>
      <c r="D373" s="159"/>
      <c r="E373" s="159"/>
      <c r="F373" s="159"/>
      <c r="G373" s="159"/>
      <c r="H373" s="159"/>
      <c r="I373" s="159"/>
      <c r="J373" s="159"/>
      <c r="K373" s="159"/>
      <c r="L373" s="114"/>
      <c r="M373" s="114"/>
      <c r="N373" s="114"/>
      <c r="O373" s="114"/>
      <c r="P373" s="114"/>
      <c r="Q373" s="114"/>
      <c r="S373" s="114"/>
      <c r="T373" s="114"/>
      <c r="U373" s="114"/>
      <c r="V373" s="114"/>
      <c r="W373" s="114"/>
      <c r="X373" s="114"/>
      <c r="Y373" s="114"/>
      <c r="Z373" s="114"/>
      <c r="AA373" s="114"/>
      <c r="AB373" s="114"/>
      <c r="AC373" s="114"/>
    </row>
    <row r="374" spans="1:29" ht="15.75" customHeight="1" x14ac:dyDescent="0.25">
      <c r="A374" s="114"/>
      <c r="B374" s="114"/>
      <c r="C374" s="159"/>
      <c r="D374" s="159"/>
      <c r="E374" s="159"/>
      <c r="F374" s="159"/>
      <c r="G374" s="159"/>
      <c r="H374" s="159"/>
      <c r="I374" s="159"/>
      <c r="J374" s="159"/>
      <c r="K374" s="159"/>
      <c r="L374" s="114"/>
      <c r="M374" s="114"/>
      <c r="N374" s="114"/>
      <c r="O374" s="114"/>
      <c r="P374" s="114"/>
      <c r="Q374" s="114"/>
      <c r="S374" s="114"/>
      <c r="T374" s="114"/>
      <c r="U374" s="114"/>
      <c r="V374" s="114"/>
      <c r="W374" s="114"/>
      <c r="X374" s="114"/>
      <c r="Y374" s="114"/>
      <c r="Z374" s="114"/>
      <c r="AA374" s="114"/>
      <c r="AB374" s="114"/>
      <c r="AC374" s="114"/>
    </row>
    <row r="375" spans="1:29" ht="15.75" customHeight="1" x14ac:dyDescent="0.25">
      <c r="A375" s="114"/>
      <c r="B375" s="114"/>
      <c r="C375" s="159"/>
      <c r="D375" s="159"/>
      <c r="E375" s="159"/>
      <c r="F375" s="159"/>
      <c r="G375" s="159"/>
      <c r="H375" s="159"/>
      <c r="I375" s="159"/>
      <c r="J375" s="159"/>
      <c r="K375" s="159"/>
      <c r="L375" s="114"/>
      <c r="M375" s="114"/>
      <c r="N375" s="114"/>
      <c r="O375" s="114"/>
      <c r="P375" s="114"/>
      <c r="Q375" s="114"/>
      <c r="S375" s="114"/>
      <c r="T375" s="114"/>
      <c r="U375" s="114"/>
      <c r="V375" s="114"/>
      <c r="W375" s="114"/>
      <c r="X375" s="114"/>
      <c r="Y375" s="114"/>
      <c r="Z375" s="114"/>
      <c r="AA375" s="114"/>
      <c r="AB375" s="114"/>
      <c r="AC375" s="114"/>
    </row>
    <row r="376" spans="1:29" ht="15.75" customHeight="1" x14ac:dyDescent="0.25">
      <c r="A376" s="114"/>
      <c r="B376" s="114"/>
      <c r="C376" s="159"/>
      <c r="D376" s="159"/>
      <c r="E376" s="159"/>
      <c r="F376" s="159"/>
      <c r="G376" s="159"/>
      <c r="H376" s="159"/>
      <c r="I376" s="159"/>
      <c r="J376" s="159"/>
      <c r="K376" s="159"/>
      <c r="L376" s="114"/>
      <c r="M376" s="114"/>
      <c r="N376" s="114"/>
      <c r="O376" s="114"/>
      <c r="P376" s="114"/>
      <c r="Q376" s="114"/>
      <c r="S376" s="114"/>
      <c r="T376" s="114"/>
      <c r="U376" s="114"/>
      <c r="V376" s="114"/>
      <c r="W376" s="114"/>
      <c r="X376" s="114"/>
      <c r="Y376" s="114"/>
      <c r="Z376" s="114"/>
      <c r="AA376" s="114"/>
      <c r="AB376" s="114"/>
      <c r="AC376" s="114"/>
    </row>
    <row r="377" spans="1:29" ht="15.75" customHeight="1" x14ac:dyDescent="0.25">
      <c r="A377" s="114"/>
      <c r="B377" s="114"/>
      <c r="C377" s="159"/>
      <c r="D377" s="159"/>
      <c r="E377" s="159"/>
      <c r="F377" s="159"/>
      <c r="G377" s="159"/>
      <c r="H377" s="159"/>
      <c r="I377" s="159"/>
      <c r="J377" s="159"/>
      <c r="K377" s="159"/>
      <c r="L377" s="114"/>
      <c r="M377" s="114"/>
      <c r="N377" s="114"/>
      <c r="O377" s="114"/>
      <c r="P377" s="114"/>
      <c r="Q377" s="114"/>
      <c r="S377" s="114"/>
      <c r="T377" s="114"/>
      <c r="U377" s="114"/>
      <c r="V377" s="114"/>
      <c r="W377" s="114"/>
      <c r="X377" s="114"/>
      <c r="Y377" s="114"/>
      <c r="Z377" s="114"/>
      <c r="AA377" s="114"/>
      <c r="AB377" s="114"/>
      <c r="AC377" s="114"/>
    </row>
    <row r="378" spans="1:29" ht="15.75" customHeight="1" x14ac:dyDescent="0.25">
      <c r="A378" s="114"/>
      <c r="B378" s="114"/>
      <c r="C378" s="159"/>
      <c r="D378" s="159"/>
      <c r="E378" s="159"/>
      <c r="F378" s="159"/>
      <c r="G378" s="159"/>
      <c r="H378" s="159"/>
      <c r="I378" s="159"/>
      <c r="J378" s="159"/>
      <c r="K378" s="159"/>
      <c r="L378" s="114"/>
      <c r="M378" s="114"/>
      <c r="N378" s="114"/>
      <c r="O378" s="114"/>
      <c r="P378" s="114"/>
      <c r="Q378" s="114"/>
      <c r="S378" s="114"/>
      <c r="T378" s="114"/>
      <c r="U378" s="114"/>
      <c r="V378" s="114"/>
      <c r="W378" s="114"/>
      <c r="X378" s="114"/>
      <c r="Y378" s="114"/>
      <c r="Z378" s="114"/>
      <c r="AA378" s="114"/>
      <c r="AB378" s="114"/>
      <c r="AC378" s="114"/>
    </row>
    <row r="379" spans="1:29" ht="15.75" customHeight="1" x14ac:dyDescent="0.25">
      <c r="A379" s="114"/>
      <c r="B379" s="114"/>
      <c r="C379" s="159"/>
      <c r="D379" s="159"/>
      <c r="E379" s="159"/>
      <c r="F379" s="159"/>
      <c r="G379" s="159"/>
      <c r="H379" s="159"/>
      <c r="I379" s="159"/>
      <c r="J379" s="159"/>
      <c r="K379" s="159"/>
      <c r="L379" s="114"/>
      <c r="M379" s="114"/>
      <c r="N379" s="114"/>
      <c r="O379" s="114"/>
      <c r="P379" s="114"/>
      <c r="Q379" s="114"/>
      <c r="S379" s="114"/>
      <c r="T379" s="114"/>
      <c r="U379" s="114"/>
      <c r="V379" s="114"/>
      <c r="W379" s="114"/>
      <c r="X379" s="114"/>
      <c r="Y379" s="114"/>
      <c r="Z379" s="114"/>
      <c r="AA379" s="114"/>
      <c r="AB379" s="114"/>
      <c r="AC379" s="114"/>
    </row>
    <row r="380" spans="1:29" ht="15.75" customHeight="1" x14ac:dyDescent="0.25">
      <c r="A380" s="114"/>
      <c r="B380" s="114"/>
      <c r="C380" s="159"/>
      <c r="D380" s="159"/>
      <c r="E380" s="159"/>
      <c r="F380" s="159"/>
      <c r="G380" s="159"/>
      <c r="H380" s="159"/>
      <c r="I380" s="159"/>
      <c r="J380" s="159"/>
      <c r="K380" s="159"/>
      <c r="L380" s="114"/>
      <c r="M380" s="114"/>
      <c r="N380" s="114"/>
      <c r="O380" s="114"/>
      <c r="P380" s="114"/>
      <c r="Q380" s="114"/>
      <c r="S380" s="114"/>
      <c r="T380" s="114"/>
      <c r="U380" s="114"/>
      <c r="V380" s="114"/>
      <c r="W380" s="114"/>
      <c r="X380" s="114"/>
      <c r="Y380" s="114"/>
      <c r="Z380" s="114"/>
      <c r="AA380" s="114"/>
      <c r="AB380" s="114"/>
      <c r="AC380" s="114"/>
    </row>
    <row r="381" spans="1:29" ht="15.75" customHeight="1" x14ac:dyDescent="0.25">
      <c r="A381" s="114"/>
      <c r="B381" s="114"/>
      <c r="C381" s="159"/>
      <c r="D381" s="159"/>
      <c r="E381" s="159"/>
      <c r="F381" s="159"/>
      <c r="G381" s="159"/>
      <c r="H381" s="159"/>
      <c r="I381" s="159"/>
      <c r="J381" s="159"/>
      <c r="K381" s="159"/>
      <c r="L381" s="114"/>
      <c r="M381" s="114"/>
      <c r="N381" s="114"/>
      <c r="O381" s="114"/>
      <c r="P381" s="114"/>
      <c r="Q381" s="114"/>
      <c r="S381" s="114"/>
      <c r="T381" s="114"/>
      <c r="U381" s="114"/>
      <c r="V381" s="114"/>
      <c r="W381" s="114"/>
      <c r="X381" s="114"/>
      <c r="Y381" s="114"/>
      <c r="Z381" s="114"/>
      <c r="AA381" s="114"/>
      <c r="AB381" s="114"/>
      <c r="AC381" s="114"/>
    </row>
    <row r="382" spans="1:29" ht="15.75" customHeight="1" x14ac:dyDescent="0.25">
      <c r="A382" s="114"/>
      <c r="B382" s="114"/>
      <c r="C382" s="159"/>
      <c r="D382" s="159"/>
      <c r="E382" s="159"/>
      <c r="F382" s="159"/>
      <c r="G382" s="159"/>
      <c r="H382" s="159"/>
      <c r="I382" s="159"/>
      <c r="J382" s="159"/>
      <c r="K382" s="159"/>
      <c r="L382" s="114"/>
      <c r="M382" s="114"/>
      <c r="N382" s="114"/>
      <c r="O382" s="114"/>
      <c r="P382" s="114"/>
      <c r="Q382" s="114"/>
      <c r="S382" s="114"/>
      <c r="T382" s="114"/>
      <c r="U382" s="114"/>
      <c r="V382" s="114"/>
      <c r="W382" s="114"/>
      <c r="X382" s="114"/>
      <c r="Y382" s="114"/>
      <c r="Z382" s="114"/>
      <c r="AA382" s="114"/>
      <c r="AB382" s="114"/>
      <c r="AC382" s="114"/>
    </row>
    <row r="383" spans="1:29" ht="15.75" customHeight="1" x14ac:dyDescent="0.25">
      <c r="A383" s="114"/>
      <c r="B383" s="114"/>
      <c r="C383" s="159"/>
      <c r="D383" s="159"/>
      <c r="E383" s="159"/>
      <c r="F383" s="159"/>
      <c r="G383" s="159"/>
      <c r="H383" s="159"/>
      <c r="I383" s="159"/>
      <c r="J383" s="159"/>
      <c r="K383" s="159"/>
      <c r="L383" s="114"/>
      <c r="M383" s="114"/>
      <c r="N383" s="114"/>
      <c r="O383" s="114"/>
      <c r="P383" s="114"/>
      <c r="Q383" s="114"/>
      <c r="S383" s="114"/>
      <c r="T383" s="114"/>
      <c r="U383" s="114"/>
      <c r="V383" s="114"/>
      <c r="W383" s="114"/>
      <c r="X383" s="114"/>
      <c r="Y383" s="114"/>
      <c r="Z383" s="114"/>
      <c r="AA383" s="114"/>
      <c r="AB383" s="114"/>
      <c r="AC383" s="114"/>
    </row>
    <row r="384" spans="1:29" ht="15.75" customHeight="1" x14ac:dyDescent="0.25">
      <c r="A384" s="114"/>
      <c r="B384" s="114"/>
      <c r="C384" s="159"/>
      <c r="D384" s="159"/>
      <c r="E384" s="159"/>
      <c r="F384" s="159"/>
      <c r="G384" s="159"/>
      <c r="H384" s="159"/>
      <c r="I384" s="159"/>
      <c r="J384" s="159"/>
      <c r="K384" s="159"/>
      <c r="L384" s="114"/>
      <c r="M384" s="114"/>
      <c r="N384" s="114"/>
      <c r="O384" s="114"/>
      <c r="P384" s="114"/>
      <c r="Q384" s="114"/>
      <c r="S384" s="114"/>
      <c r="T384" s="114"/>
      <c r="U384" s="114"/>
      <c r="V384" s="114"/>
      <c r="W384" s="114"/>
      <c r="X384" s="114"/>
      <c r="Y384" s="114"/>
      <c r="Z384" s="114"/>
      <c r="AA384" s="114"/>
      <c r="AB384" s="114"/>
      <c r="AC384" s="114"/>
    </row>
    <row r="385" spans="1:29" ht="15.75" customHeight="1" x14ac:dyDescent="0.25">
      <c r="A385" s="114"/>
      <c r="B385" s="114"/>
      <c r="C385" s="159"/>
      <c r="D385" s="159"/>
      <c r="E385" s="159"/>
      <c r="F385" s="159"/>
      <c r="G385" s="159"/>
      <c r="H385" s="159"/>
      <c r="I385" s="159"/>
      <c r="J385" s="159"/>
      <c r="K385" s="159"/>
      <c r="L385" s="114"/>
      <c r="M385" s="114"/>
      <c r="N385" s="114"/>
      <c r="O385" s="114"/>
      <c r="P385" s="114"/>
      <c r="Q385" s="114"/>
      <c r="S385" s="114"/>
      <c r="T385" s="114"/>
      <c r="U385" s="114"/>
      <c r="V385" s="114"/>
      <c r="W385" s="114"/>
      <c r="X385" s="114"/>
      <c r="Y385" s="114"/>
      <c r="Z385" s="114"/>
      <c r="AA385" s="114"/>
      <c r="AB385" s="114"/>
      <c r="AC385" s="114"/>
    </row>
    <row r="386" spans="1:29" ht="15.75" customHeight="1" x14ac:dyDescent="0.25">
      <c r="A386" s="114"/>
      <c r="B386" s="114"/>
      <c r="C386" s="159"/>
      <c r="D386" s="159"/>
      <c r="E386" s="159"/>
      <c r="F386" s="159"/>
      <c r="G386" s="159"/>
      <c r="H386" s="159"/>
      <c r="I386" s="159"/>
      <c r="J386" s="159"/>
      <c r="K386" s="159"/>
      <c r="L386" s="114"/>
      <c r="M386" s="114"/>
      <c r="N386" s="114"/>
      <c r="O386" s="114"/>
      <c r="P386" s="114"/>
      <c r="Q386" s="114"/>
      <c r="S386" s="114"/>
      <c r="T386" s="114"/>
      <c r="U386" s="114"/>
      <c r="V386" s="114"/>
      <c r="W386" s="114"/>
      <c r="X386" s="114"/>
      <c r="Y386" s="114"/>
      <c r="Z386" s="114"/>
      <c r="AA386" s="114"/>
      <c r="AB386" s="114"/>
      <c r="AC386" s="114"/>
    </row>
    <row r="387" spans="1:29" ht="15.75" customHeight="1" x14ac:dyDescent="0.25">
      <c r="A387" s="114"/>
      <c r="B387" s="114"/>
      <c r="C387" s="159"/>
      <c r="D387" s="159"/>
      <c r="E387" s="159"/>
      <c r="F387" s="159"/>
      <c r="G387" s="159"/>
      <c r="H387" s="159"/>
      <c r="I387" s="159"/>
      <c r="J387" s="159"/>
      <c r="K387" s="159"/>
      <c r="L387" s="114"/>
      <c r="M387" s="114"/>
      <c r="N387" s="114"/>
      <c r="O387" s="114"/>
      <c r="P387" s="114"/>
      <c r="Q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</row>
    <row r="388" spans="1:29" ht="15.75" customHeight="1" x14ac:dyDescent="0.25">
      <c r="A388" s="114"/>
      <c r="B388" s="114"/>
      <c r="C388" s="159"/>
      <c r="D388" s="159"/>
      <c r="E388" s="159"/>
      <c r="F388" s="159"/>
      <c r="G388" s="159"/>
      <c r="H388" s="159"/>
      <c r="I388" s="159"/>
      <c r="J388" s="159"/>
      <c r="K388" s="159"/>
      <c r="L388" s="114"/>
      <c r="M388" s="114"/>
      <c r="N388" s="114"/>
      <c r="O388" s="114"/>
      <c r="P388" s="114"/>
      <c r="Q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</row>
    <row r="389" spans="1:29" ht="15.75" customHeight="1" x14ac:dyDescent="0.25">
      <c r="A389" s="114"/>
      <c r="B389" s="114"/>
      <c r="C389" s="159"/>
      <c r="D389" s="159"/>
      <c r="E389" s="159"/>
      <c r="F389" s="159"/>
      <c r="G389" s="159"/>
      <c r="H389" s="159"/>
      <c r="I389" s="159"/>
      <c r="J389" s="159"/>
      <c r="K389" s="159"/>
      <c r="L389" s="114"/>
      <c r="M389" s="114"/>
      <c r="N389" s="114"/>
      <c r="O389" s="114"/>
      <c r="P389" s="114"/>
      <c r="Q389" s="114"/>
      <c r="S389" s="114"/>
      <c r="T389" s="114"/>
      <c r="U389" s="114"/>
      <c r="V389" s="114"/>
      <c r="W389" s="114"/>
      <c r="X389" s="114"/>
      <c r="Y389" s="114"/>
      <c r="Z389" s="114"/>
      <c r="AA389" s="114"/>
      <c r="AB389" s="114"/>
      <c r="AC389" s="114"/>
    </row>
    <row r="390" spans="1:29" ht="15.75" customHeight="1" x14ac:dyDescent="0.25">
      <c r="A390" s="114"/>
      <c r="B390" s="114"/>
      <c r="C390" s="159"/>
      <c r="D390" s="159"/>
      <c r="E390" s="159"/>
      <c r="F390" s="159"/>
      <c r="G390" s="159"/>
      <c r="H390" s="159"/>
      <c r="I390" s="159"/>
      <c r="J390" s="159"/>
      <c r="K390" s="159"/>
      <c r="L390" s="114"/>
      <c r="M390" s="114"/>
      <c r="N390" s="114"/>
      <c r="O390" s="114"/>
      <c r="P390" s="114"/>
      <c r="Q390" s="114"/>
      <c r="S390" s="114"/>
      <c r="T390" s="114"/>
      <c r="U390" s="114"/>
      <c r="V390" s="114"/>
      <c r="W390" s="114"/>
      <c r="X390" s="114"/>
      <c r="Y390" s="114"/>
      <c r="Z390" s="114"/>
      <c r="AA390" s="114"/>
      <c r="AB390" s="114"/>
      <c r="AC390" s="114"/>
    </row>
    <row r="391" spans="1:29" ht="15.75" customHeight="1" x14ac:dyDescent="0.25">
      <c r="A391" s="114"/>
      <c r="B391" s="114"/>
      <c r="C391" s="159"/>
      <c r="D391" s="159"/>
      <c r="E391" s="159"/>
      <c r="F391" s="159"/>
      <c r="G391" s="159"/>
      <c r="H391" s="159"/>
      <c r="I391" s="159"/>
      <c r="J391" s="159"/>
      <c r="K391" s="159"/>
      <c r="L391" s="114"/>
      <c r="M391" s="114"/>
      <c r="N391" s="114"/>
      <c r="O391" s="114"/>
      <c r="P391" s="114"/>
      <c r="Q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</row>
    <row r="392" spans="1:29" ht="15.75" customHeight="1" x14ac:dyDescent="0.25">
      <c r="A392" s="114"/>
      <c r="B392" s="114"/>
      <c r="C392" s="159"/>
      <c r="D392" s="159"/>
      <c r="E392" s="159"/>
      <c r="F392" s="159"/>
      <c r="G392" s="159"/>
      <c r="H392" s="159"/>
      <c r="I392" s="159"/>
      <c r="J392" s="159"/>
      <c r="K392" s="159"/>
      <c r="L392" s="114"/>
      <c r="M392" s="114"/>
      <c r="N392" s="114"/>
      <c r="O392" s="114"/>
      <c r="P392" s="114"/>
      <c r="Q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</row>
    <row r="393" spans="1:29" ht="15.75" customHeight="1" x14ac:dyDescent="0.25">
      <c r="A393" s="114"/>
      <c r="B393" s="114"/>
      <c r="C393" s="159"/>
      <c r="D393" s="159"/>
      <c r="E393" s="159"/>
      <c r="F393" s="159"/>
      <c r="G393" s="159"/>
      <c r="H393" s="159"/>
      <c r="I393" s="159"/>
      <c r="J393" s="159"/>
      <c r="K393" s="159"/>
      <c r="L393" s="114"/>
      <c r="M393" s="114"/>
      <c r="N393" s="114"/>
      <c r="O393" s="114"/>
      <c r="P393" s="114"/>
      <c r="Q393" s="114"/>
      <c r="S393" s="114"/>
      <c r="T393" s="114"/>
      <c r="U393" s="114"/>
      <c r="V393" s="114"/>
      <c r="W393" s="114"/>
      <c r="X393" s="114"/>
      <c r="Y393" s="114"/>
      <c r="Z393" s="114"/>
      <c r="AA393" s="114"/>
      <c r="AB393" s="114"/>
      <c r="AC393" s="114"/>
    </row>
    <row r="394" spans="1:29" ht="15.75" customHeight="1" x14ac:dyDescent="0.25">
      <c r="A394" s="114"/>
      <c r="B394" s="114"/>
      <c r="C394" s="159"/>
      <c r="D394" s="159"/>
      <c r="E394" s="159"/>
      <c r="F394" s="159"/>
      <c r="G394" s="159"/>
      <c r="H394" s="159"/>
      <c r="I394" s="159"/>
      <c r="J394" s="159"/>
      <c r="K394" s="159"/>
      <c r="L394" s="114"/>
      <c r="M394" s="114"/>
      <c r="N394" s="114"/>
      <c r="O394" s="114"/>
      <c r="P394" s="114"/>
      <c r="Q394" s="114"/>
      <c r="S394" s="114"/>
      <c r="T394" s="114"/>
      <c r="U394" s="114"/>
      <c r="V394" s="114"/>
      <c r="W394" s="114"/>
      <c r="X394" s="114"/>
      <c r="Y394" s="114"/>
      <c r="Z394" s="114"/>
      <c r="AA394" s="114"/>
      <c r="AB394" s="114"/>
      <c r="AC394" s="114"/>
    </row>
    <row r="395" spans="1:29" ht="15.75" customHeight="1" x14ac:dyDescent="0.25">
      <c r="A395" s="114"/>
      <c r="B395" s="114"/>
      <c r="C395" s="159"/>
      <c r="D395" s="159"/>
      <c r="E395" s="159"/>
      <c r="F395" s="159"/>
      <c r="G395" s="159"/>
      <c r="H395" s="159"/>
      <c r="I395" s="159"/>
      <c r="J395" s="159"/>
      <c r="K395" s="114"/>
      <c r="L395" s="114"/>
      <c r="M395" s="114"/>
      <c r="N395" s="114"/>
      <c r="O395" s="114"/>
      <c r="P395" s="114"/>
      <c r="Q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</row>
    <row r="396" spans="1:29" ht="15.75" customHeight="1" x14ac:dyDescent="0.25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</row>
    <row r="397" spans="1:29" ht="15.75" customHeight="1" x14ac:dyDescent="0.25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S397" s="114"/>
      <c r="T397" s="114"/>
      <c r="U397" s="114"/>
      <c r="V397" s="114"/>
      <c r="W397" s="114"/>
      <c r="X397" s="114"/>
      <c r="Y397" s="114"/>
      <c r="Z397" s="114"/>
      <c r="AA397" s="114"/>
      <c r="AB397" s="114"/>
      <c r="AC397" s="114"/>
    </row>
    <row r="398" spans="1:29" ht="15.75" customHeight="1" x14ac:dyDescent="0.25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S398" s="114"/>
      <c r="T398" s="114"/>
      <c r="U398" s="114"/>
      <c r="V398" s="114"/>
      <c r="W398" s="114"/>
      <c r="X398" s="114"/>
      <c r="Y398" s="114"/>
      <c r="Z398" s="114"/>
      <c r="AA398" s="114"/>
      <c r="AB398" s="114"/>
      <c r="AC398" s="114"/>
    </row>
    <row r="399" spans="1:29" ht="15.75" customHeight="1" x14ac:dyDescent="0.25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</row>
    <row r="400" spans="1:29" ht="15.75" customHeight="1" x14ac:dyDescent="0.25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</row>
    <row r="401" spans="1:29" ht="15.75" customHeight="1" x14ac:dyDescent="0.25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S401" s="114"/>
      <c r="T401" s="114"/>
      <c r="U401" s="114"/>
      <c r="V401" s="114"/>
      <c r="W401" s="114"/>
      <c r="X401" s="114"/>
      <c r="Y401" s="114"/>
      <c r="Z401" s="114"/>
      <c r="AA401" s="114"/>
      <c r="AB401" s="114"/>
      <c r="AC401" s="114"/>
    </row>
    <row r="402" spans="1:29" ht="15.75" customHeight="1" x14ac:dyDescent="0.25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S402" s="114"/>
      <c r="T402" s="114"/>
      <c r="U402" s="114"/>
      <c r="V402" s="114"/>
      <c r="W402" s="114"/>
      <c r="X402" s="114"/>
      <c r="Y402" s="114"/>
      <c r="Z402" s="114"/>
      <c r="AA402" s="114"/>
      <c r="AB402" s="114"/>
      <c r="AC402" s="114"/>
    </row>
    <row r="403" spans="1:29" ht="15.75" customHeight="1" x14ac:dyDescent="0.25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</row>
    <row r="404" spans="1:29" ht="15.75" customHeight="1" x14ac:dyDescent="0.25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</row>
    <row r="405" spans="1:29" ht="15.75" customHeight="1" x14ac:dyDescent="0.25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S405" s="114"/>
      <c r="T405" s="114"/>
      <c r="U405" s="114"/>
      <c r="V405" s="114"/>
      <c r="W405" s="114"/>
      <c r="X405" s="114"/>
      <c r="Y405" s="114"/>
      <c r="Z405" s="114"/>
      <c r="AA405" s="114"/>
      <c r="AB405" s="114"/>
      <c r="AC405" s="114"/>
    </row>
    <row r="406" spans="1:29" ht="15.75" customHeight="1" x14ac:dyDescent="0.25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S406" s="114"/>
      <c r="T406" s="114"/>
      <c r="U406" s="114"/>
      <c r="V406" s="114"/>
      <c r="W406" s="114"/>
      <c r="X406" s="114"/>
      <c r="Y406" s="114"/>
      <c r="Z406" s="114"/>
      <c r="AA406" s="114"/>
      <c r="AB406" s="114"/>
      <c r="AC406" s="114"/>
    </row>
    <row r="407" spans="1:29" ht="15.75" customHeight="1" x14ac:dyDescent="0.25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</row>
    <row r="408" spans="1:29" ht="15.75" customHeight="1" x14ac:dyDescent="0.25">
      <c r="A408" s="159"/>
      <c r="B408" s="114"/>
      <c r="C408" s="159"/>
      <c r="D408" s="159"/>
      <c r="E408" s="159"/>
      <c r="F408" s="159"/>
      <c r="G408" s="159"/>
      <c r="H408" s="159"/>
      <c r="I408" s="159"/>
      <c r="J408" s="114"/>
      <c r="K408" s="114"/>
      <c r="L408" s="114"/>
      <c r="M408" s="114"/>
      <c r="N408" s="114"/>
      <c r="O408" s="114"/>
      <c r="P408" s="114"/>
      <c r="Q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</row>
    <row r="409" spans="1:29" ht="15.75" customHeight="1" x14ac:dyDescent="0.25">
      <c r="A409" s="159"/>
      <c r="B409" s="159"/>
      <c r="C409" s="159"/>
      <c r="D409" s="159"/>
      <c r="E409" s="159"/>
      <c r="F409" s="159"/>
      <c r="G409" s="159"/>
      <c r="H409" s="159"/>
      <c r="I409" s="159"/>
      <c r="J409" s="114"/>
      <c r="K409" s="114"/>
      <c r="L409" s="114"/>
      <c r="M409" s="114"/>
      <c r="N409" s="114"/>
      <c r="O409" s="114"/>
      <c r="P409" s="114"/>
      <c r="Q409" s="114"/>
      <c r="S409" s="114"/>
      <c r="T409" s="114"/>
      <c r="U409" s="114"/>
      <c r="V409" s="114"/>
      <c r="W409" s="114"/>
      <c r="X409" s="114"/>
      <c r="Y409" s="114"/>
      <c r="Z409" s="114"/>
      <c r="AA409" s="114"/>
      <c r="AB409" s="114"/>
      <c r="AC409" s="114"/>
    </row>
    <row r="410" spans="1:29" ht="15.75" customHeight="1" x14ac:dyDescent="0.25">
      <c r="A410" s="159"/>
      <c r="B410" s="159"/>
      <c r="C410" s="159"/>
      <c r="D410" s="159"/>
      <c r="E410" s="159"/>
      <c r="F410" s="159"/>
      <c r="G410" s="159"/>
      <c r="H410" s="159"/>
      <c r="I410" s="159"/>
      <c r="J410" s="114"/>
      <c r="K410" s="114"/>
      <c r="L410" s="114"/>
      <c r="M410" s="114"/>
      <c r="N410" s="114"/>
      <c r="O410" s="114"/>
      <c r="P410" s="114"/>
      <c r="Q410" s="114"/>
      <c r="S410" s="114"/>
      <c r="T410" s="114"/>
      <c r="U410" s="114"/>
      <c r="V410" s="114"/>
      <c r="W410" s="114"/>
      <c r="X410" s="114"/>
      <c r="Y410" s="114"/>
      <c r="Z410" s="114"/>
      <c r="AA410" s="114"/>
      <c r="AB410" s="114"/>
      <c r="AC410" s="114"/>
    </row>
    <row r="411" spans="1:29" ht="15.75" customHeight="1" x14ac:dyDescent="0.25">
      <c r="A411" s="159"/>
      <c r="B411" s="159"/>
      <c r="C411" s="159"/>
      <c r="D411" s="159"/>
      <c r="E411" s="159"/>
      <c r="F411" s="159"/>
      <c r="G411" s="159"/>
      <c r="H411" s="159"/>
      <c r="I411" s="159"/>
      <c r="J411" s="114"/>
      <c r="K411" s="114"/>
      <c r="L411" s="114"/>
      <c r="M411" s="114"/>
      <c r="N411" s="114"/>
      <c r="O411" s="114"/>
      <c r="P411" s="114"/>
      <c r="Q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</row>
    <row r="412" spans="1:29" ht="15.75" customHeight="1" x14ac:dyDescent="0.25">
      <c r="A412" s="159"/>
      <c r="B412" s="159"/>
      <c r="C412" s="159"/>
      <c r="D412" s="159"/>
      <c r="E412" s="159"/>
      <c r="F412" s="159"/>
      <c r="G412" s="159"/>
      <c r="H412" s="159"/>
      <c r="I412" s="159"/>
      <c r="J412" s="114"/>
      <c r="K412" s="114"/>
      <c r="L412" s="114"/>
      <c r="M412" s="114"/>
      <c r="N412" s="114"/>
      <c r="O412" s="114"/>
      <c r="P412" s="114"/>
      <c r="Q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</row>
    <row r="413" spans="1:29" ht="15.75" customHeight="1" x14ac:dyDescent="0.25">
      <c r="A413" s="159"/>
      <c r="B413" s="159"/>
      <c r="C413" s="159"/>
      <c r="D413" s="159"/>
      <c r="E413" s="159"/>
      <c r="F413" s="159"/>
      <c r="G413" s="159"/>
      <c r="H413" s="159"/>
      <c r="I413" s="159"/>
      <c r="J413" s="114"/>
      <c r="K413" s="114"/>
      <c r="L413" s="114"/>
      <c r="M413" s="114"/>
      <c r="N413" s="114"/>
      <c r="O413" s="114"/>
      <c r="P413" s="114"/>
      <c r="Q413" s="114"/>
      <c r="S413" s="114"/>
      <c r="T413" s="114"/>
      <c r="U413" s="114"/>
      <c r="V413" s="114"/>
      <c r="W413" s="114"/>
      <c r="X413" s="114"/>
      <c r="Y413" s="114"/>
      <c r="Z413" s="114"/>
      <c r="AA413" s="114"/>
      <c r="AB413" s="114"/>
      <c r="AC413" s="114"/>
    </row>
    <row r="414" spans="1:29" ht="15.75" customHeight="1" x14ac:dyDescent="0.25">
      <c r="A414" s="159"/>
      <c r="B414" s="159"/>
      <c r="C414" s="159"/>
      <c r="D414" s="159"/>
      <c r="E414" s="159"/>
      <c r="F414" s="159"/>
      <c r="G414" s="159"/>
      <c r="H414" s="159"/>
      <c r="I414" s="159"/>
      <c r="J414" s="114"/>
      <c r="K414" s="114"/>
      <c r="L414" s="114"/>
      <c r="M414" s="114"/>
      <c r="N414" s="114"/>
      <c r="O414" s="114"/>
      <c r="P414" s="114"/>
      <c r="Q414" s="114"/>
      <c r="S414" s="114"/>
      <c r="T414" s="114"/>
      <c r="U414" s="114"/>
      <c r="V414" s="114"/>
      <c r="W414" s="114"/>
      <c r="X414" s="114"/>
      <c r="Y414" s="114"/>
      <c r="Z414" s="114"/>
      <c r="AA414" s="114"/>
      <c r="AB414" s="114"/>
      <c r="AC414" s="114"/>
    </row>
    <row r="415" spans="1:29" ht="15.75" customHeight="1" x14ac:dyDescent="0.25">
      <c r="A415" s="159"/>
      <c r="B415" s="159"/>
      <c r="C415" s="159"/>
      <c r="D415" s="159"/>
      <c r="E415" s="159"/>
      <c r="F415" s="159"/>
      <c r="G415" s="159"/>
      <c r="H415" s="159"/>
      <c r="I415" s="159"/>
      <c r="J415" s="114"/>
      <c r="K415" s="114"/>
      <c r="L415" s="114"/>
      <c r="M415" s="114"/>
      <c r="N415" s="114"/>
      <c r="O415" s="114"/>
      <c r="P415" s="114"/>
      <c r="Q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</row>
    <row r="416" spans="1:29" ht="15.75" customHeight="1" x14ac:dyDescent="0.25">
      <c r="A416" s="159"/>
      <c r="B416" s="159"/>
      <c r="C416" s="159"/>
      <c r="D416" s="159"/>
      <c r="E416" s="159"/>
      <c r="F416" s="159"/>
      <c r="G416" s="159"/>
      <c r="H416" s="159"/>
      <c r="I416" s="159"/>
      <c r="J416" s="114"/>
      <c r="K416" s="114"/>
      <c r="L416" s="114"/>
      <c r="M416" s="114"/>
      <c r="N416" s="114"/>
      <c r="O416" s="114"/>
      <c r="P416" s="114"/>
      <c r="Q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</row>
    <row r="417" spans="1:29" ht="15.75" customHeight="1" x14ac:dyDescent="0.25">
      <c r="A417" s="159"/>
      <c r="B417" s="159"/>
      <c r="C417" s="159"/>
      <c r="D417" s="159"/>
      <c r="E417" s="159"/>
      <c r="F417" s="159"/>
      <c r="G417" s="159"/>
      <c r="H417" s="159"/>
      <c r="I417" s="159"/>
      <c r="J417" s="114"/>
      <c r="K417" s="114"/>
      <c r="L417" s="114"/>
      <c r="M417" s="114"/>
      <c r="N417" s="114"/>
      <c r="O417" s="114"/>
      <c r="P417" s="114"/>
      <c r="Q417" s="114"/>
      <c r="S417" s="114"/>
      <c r="T417" s="114"/>
      <c r="U417" s="114"/>
      <c r="V417" s="114"/>
      <c r="W417" s="114"/>
      <c r="X417" s="114"/>
      <c r="Y417" s="114"/>
      <c r="Z417" s="114"/>
      <c r="AA417" s="114"/>
      <c r="AB417" s="114"/>
      <c r="AC417" s="114"/>
    </row>
    <row r="418" spans="1:29" ht="15.75" customHeight="1" x14ac:dyDescent="0.25">
      <c r="A418" s="159"/>
      <c r="B418" s="159"/>
      <c r="C418" s="159"/>
      <c r="D418" s="159"/>
      <c r="E418" s="159"/>
      <c r="F418" s="159"/>
      <c r="G418" s="159"/>
      <c r="H418" s="159"/>
      <c r="I418" s="159"/>
      <c r="J418" s="114"/>
      <c r="K418" s="114"/>
      <c r="L418" s="114"/>
      <c r="M418" s="114"/>
      <c r="N418" s="114"/>
      <c r="O418" s="114"/>
      <c r="P418" s="114"/>
      <c r="Q418" s="114"/>
      <c r="S418" s="114"/>
      <c r="T418" s="114"/>
      <c r="U418" s="114"/>
      <c r="V418" s="114"/>
      <c r="W418" s="114"/>
      <c r="X418" s="114"/>
      <c r="Y418" s="114"/>
      <c r="Z418" s="114"/>
      <c r="AA418" s="114"/>
      <c r="AB418" s="114"/>
      <c r="AC418" s="114"/>
    </row>
    <row r="419" spans="1:29" ht="15.75" customHeight="1" x14ac:dyDescent="0.25">
      <c r="A419" s="159"/>
      <c r="B419" s="159"/>
      <c r="C419" s="159"/>
      <c r="D419" s="159"/>
      <c r="E419" s="159"/>
      <c r="F419" s="159"/>
      <c r="G419" s="159"/>
      <c r="H419" s="159"/>
      <c r="I419" s="159"/>
      <c r="J419" s="114"/>
      <c r="K419" s="114"/>
      <c r="L419" s="114"/>
      <c r="M419" s="114"/>
      <c r="N419" s="114"/>
      <c r="O419" s="114"/>
      <c r="P419" s="114"/>
      <c r="Q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</row>
    <row r="420" spans="1:29" ht="15.75" customHeight="1" x14ac:dyDescent="0.25">
      <c r="A420" s="159"/>
      <c r="B420" s="159"/>
      <c r="C420" s="159"/>
      <c r="D420" s="159"/>
      <c r="E420" s="159"/>
      <c r="F420" s="159"/>
      <c r="G420" s="159"/>
      <c r="H420" s="159"/>
      <c r="I420" s="159"/>
      <c r="J420" s="114"/>
      <c r="K420" s="114"/>
      <c r="L420" s="114"/>
      <c r="M420" s="114"/>
      <c r="N420" s="114"/>
      <c r="O420" s="114"/>
      <c r="P420" s="114"/>
      <c r="Q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</row>
    <row r="421" spans="1:29" ht="15.75" customHeight="1" x14ac:dyDescent="0.25">
      <c r="A421" s="159"/>
      <c r="B421" s="159"/>
      <c r="C421" s="159"/>
      <c r="D421" s="159"/>
      <c r="E421" s="159"/>
      <c r="F421" s="159"/>
      <c r="G421" s="159"/>
      <c r="H421" s="159"/>
      <c r="I421" s="159"/>
      <c r="J421" s="114"/>
      <c r="K421" s="114"/>
      <c r="L421" s="114"/>
      <c r="M421" s="114"/>
      <c r="N421" s="114"/>
      <c r="O421" s="114"/>
      <c r="P421" s="114"/>
      <c r="Q421" s="114"/>
      <c r="S421" s="114"/>
      <c r="T421" s="114"/>
      <c r="U421" s="114"/>
      <c r="V421" s="114"/>
      <c r="W421" s="114"/>
      <c r="X421" s="114"/>
      <c r="Y421" s="114"/>
      <c r="Z421" s="114"/>
      <c r="AA421" s="114"/>
      <c r="AB421" s="114"/>
      <c r="AC421" s="114"/>
    </row>
    <row r="422" spans="1:29" ht="15.75" customHeight="1" x14ac:dyDescent="0.25">
      <c r="A422" s="159"/>
      <c r="B422" s="159"/>
      <c r="C422" s="159"/>
      <c r="D422" s="159"/>
      <c r="E422" s="159"/>
      <c r="F422" s="159"/>
      <c r="G422" s="159"/>
      <c r="H422" s="159"/>
      <c r="I422" s="159"/>
      <c r="J422" s="114"/>
      <c r="K422" s="114"/>
      <c r="L422" s="114"/>
      <c r="M422" s="114"/>
      <c r="N422" s="114"/>
      <c r="O422" s="114"/>
      <c r="P422" s="114"/>
      <c r="Q422" s="114"/>
      <c r="S422" s="114"/>
      <c r="T422" s="114"/>
      <c r="U422" s="114"/>
      <c r="V422" s="114"/>
      <c r="W422" s="114"/>
      <c r="X422" s="114"/>
      <c r="Y422" s="114"/>
      <c r="Z422" s="114"/>
      <c r="AA422" s="114"/>
      <c r="AB422" s="114"/>
      <c r="AC422" s="114"/>
    </row>
    <row r="423" spans="1:29" ht="15.75" customHeight="1" x14ac:dyDescent="0.25">
      <c r="A423" s="159"/>
      <c r="B423" s="159"/>
      <c r="C423" s="159"/>
      <c r="D423" s="159"/>
      <c r="E423" s="159"/>
      <c r="F423" s="159"/>
      <c r="G423" s="159"/>
      <c r="H423" s="159"/>
      <c r="I423" s="159"/>
      <c r="J423" s="114"/>
      <c r="K423" s="114"/>
      <c r="L423" s="114"/>
      <c r="M423" s="114"/>
      <c r="N423" s="114"/>
      <c r="O423" s="114"/>
      <c r="P423" s="114"/>
      <c r="Q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</row>
    <row r="424" spans="1:29" ht="15.75" customHeight="1" x14ac:dyDescent="0.25">
      <c r="A424" s="159"/>
      <c r="B424" s="159"/>
      <c r="C424" s="159"/>
      <c r="D424" s="159"/>
      <c r="E424" s="159"/>
      <c r="F424" s="159"/>
      <c r="G424" s="159"/>
      <c r="H424" s="159"/>
      <c r="I424" s="159"/>
      <c r="J424" s="114"/>
      <c r="K424" s="114"/>
      <c r="L424" s="114"/>
      <c r="M424" s="114"/>
      <c r="N424" s="114"/>
      <c r="O424" s="114"/>
      <c r="P424" s="114"/>
      <c r="Q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</row>
    <row r="425" spans="1:29" ht="15.75" customHeight="1" x14ac:dyDescent="0.25">
      <c r="A425" s="159"/>
      <c r="B425" s="159"/>
      <c r="C425" s="159"/>
      <c r="D425" s="159"/>
      <c r="E425" s="159"/>
      <c r="F425" s="159"/>
      <c r="G425" s="159"/>
      <c r="H425" s="159"/>
      <c r="I425" s="159"/>
      <c r="J425" s="114"/>
      <c r="K425" s="114"/>
      <c r="L425" s="114"/>
      <c r="M425" s="114"/>
      <c r="N425" s="114"/>
      <c r="O425" s="114"/>
      <c r="P425" s="114"/>
      <c r="Q425" s="114"/>
      <c r="S425" s="114"/>
      <c r="T425" s="114"/>
      <c r="U425" s="114"/>
      <c r="V425" s="114"/>
      <c r="W425" s="114"/>
      <c r="X425" s="114"/>
      <c r="Y425" s="114"/>
      <c r="Z425" s="114"/>
      <c r="AA425" s="114"/>
      <c r="AB425" s="114"/>
      <c r="AC425" s="114"/>
    </row>
    <row r="426" spans="1:29" ht="15.75" customHeight="1" x14ac:dyDescent="0.25">
      <c r="A426" s="159"/>
      <c r="B426" s="159"/>
      <c r="C426" s="159"/>
      <c r="D426" s="159"/>
      <c r="E426" s="159"/>
      <c r="F426" s="159"/>
      <c r="G426" s="159"/>
      <c r="H426" s="159"/>
      <c r="I426" s="159"/>
      <c r="J426" s="114"/>
      <c r="K426" s="114"/>
      <c r="L426" s="114"/>
      <c r="M426" s="114"/>
      <c r="N426" s="114"/>
      <c r="O426" s="114"/>
      <c r="P426" s="114"/>
      <c r="Q426" s="114"/>
      <c r="S426" s="114"/>
      <c r="T426" s="114"/>
      <c r="U426" s="114"/>
      <c r="V426" s="114"/>
      <c r="W426" s="114"/>
      <c r="X426" s="114"/>
      <c r="Y426" s="114"/>
      <c r="Z426" s="114"/>
      <c r="AA426" s="114"/>
      <c r="AB426" s="114"/>
      <c r="AC426" s="114"/>
    </row>
    <row r="427" spans="1:29" ht="15.75" customHeight="1" x14ac:dyDescent="0.25">
      <c r="A427" s="159"/>
      <c r="B427" s="159"/>
      <c r="C427" s="159"/>
      <c r="D427" s="159"/>
      <c r="E427" s="159"/>
      <c r="F427" s="159"/>
      <c r="G427" s="159"/>
      <c r="H427" s="159"/>
      <c r="I427" s="159"/>
      <c r="J427" s="114"/>
      <c r="K427" s="114"/>
      <c r="L427" s="114"/>
      <c r="M427" s="114"/>
      <c r="N427" s="114"/>
      <c r="O427" s="114"/>
      <c r="P427" s="114"/>
      <c r="Q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</row>
    <row r="428" spans="1:29" ht="15.75" customHeight="1" x14ac:dyDescent="0.25">
      <c r="A428" s="159"/>
      <c r="B428" s="159"/>
      <c r="C428" s="159"/>
      <c r="D428" s="159"/>
      <c r="E428" s="159"/>
      <c r="F428" s="159"/>
      <c r="G428" s="159"/>
      <c r="H428" s="159"/>
      <c r="I428" s="159"/>
      <c r="J428" s="114"/>
      <c r="K428" s="114"/>
      <c r="L428" s="114"/>
      <c r="M428" s="114"/>
      <c r="N428" s="114"/>
      <c r="O428" s="114"/>
      <c r="P428" s="114"/>
      <c r="Q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</row>
    <row r="429" spans="1:29" ht="15.75" customHeight="1" x14ac:dyDescent="0.25">
      <c r="A429" s="159"/>
      <c r="B429" s="159"/>
      <c r="C429" s="159"/>
      <c r="D429" s="159"/>
      <c r="E429" s="159"/>
      <c r="F429" s="159"/>
      <c r="G429" s="159"/>
      <c r="H429" s="159"/>
      <c r="I429" s="159"/>
      <c r="J429" s="114"/>
      <c r="K429" s="114"/>
      <c r="L429" s="114"/>
      <c r="M429" s="114"/>
      <c r="N429" s="114"/>
      <c r="O429" s="114"/>
      <c r="P429" s="114"/>
      <c r="Q429" s="114"/>
      <c r="S429" s="114"/>
      <c r="T429" s="114"/>
      <c r="U429" s="114"/>
      <c r="V429" s="114"/>
      <c r="W429" s="114"/>
      <c r="X429" s="114"/>
      <c r="Y429" s="114"/>
      <c r="Z429" s="114"/>
      <c r="AA429" s="114"/>
      <c r="AB429" s="114"/>
      <c r="AC429" s="114"/>
    </row>
    <row r="430" spans="1:29" ht="15.75" customHeight="1" x14ac:dyDescent="0.25">
      <c r="A430" s="159"/>
      <c r="B430" s="159"/>
      <c r="C430" s="159"/>
      <c r="D430" s="159"/>
      <c r="E430" s="159"/>
      <c r="F430" s="159"/>
      <c r="G430" s="159"/>
      <c r="H430" s="159"/>
      <c r="I430" s="159"/>
      <c r="J430" s="114"/>
      <c r="K430" s="114"/>
      <c r="L430" s="114"/>
      <c r="M430" s="114"/>
      <c r="N430" s="114"/>
      <c r="O430" s="114"/>
      <c r="P430" s="114"/>
      <c r="Q430" s="114"/>
      <c r="S430" s="114"/>
      <c r="T430" s="114"/>
      <c r="U430" s="114"/>
      <c r="V430" s="114"/>
      <c r="W430" s="114"/>
      <c r="X430" s="114"/>
      <c r="Y430" s="114"/>
      <c r="Z430" s="114"/>
      <c r="AA430" s="114"/>
      <c r="AB430" s="114"/>
      <c r="AC430" s="114"/>
    </row>
    <row r="431" spans="1:29" ht="15.75" customHeight="1" x14ac:dyDescent="0.25">
      <c r="A431" s="159"/>
      <c r="B431" s="159"/>
      <c r="C431" s="159"/>
      <c r="D431" s="159"/>
      <c r="E431" s="159"/>
      <c r="F431" s="159"/>
      <c r="G431" s="159"/>
      <c r="H431" s="159"/>
      <c r="I431" s="159"/>
      <c r="J431" s="114"/>
      <c r="K431" s="114"/>
      <c r="L431" s="114"/>
      <c r="M431" s="114"/>
      <c r="N431" s="114"/>
      <c r="O431" s="114"/>
      <c r="P431" s="114"/>
      <c r="Q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</row>
    <row r="432" spans="1:29" ht="15.75" customHeight="1" x14ac:dyDescent="0.25">
      <c r="A432" s="159"/>
      <c r="B432" s="159"/>
      <c r="C432" s="159"/>
      <c r="D432" s="159"/>
      <c r="E432" s="159"/>
      <c r="F432" s="159"/>
      <c r="G432" s="159"/>
      <c r="H432" s="159"/>
      <c r="I432" s="159"/>
      <c r="J432" s="114"/>
      <c r="K432" s="114"/>
      <c r="L432" s="114"/>
      <c r="M432" s="114"/>
      <c r="N432" s="114"/>
      <c r="O432" s="114"/>
      <c r="P432" s="114"/>
      <c r="Q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</row>
    <row r="433" spans="1:29" ht="15.75" customHeight="1" x14ac:dyDescent="0.25">
      <c r="A433" s="159"/>
      <c r="B433" s="159"/>
      <c r="C433" s="159"/>
      <c r="D433" s="159"/>
      <c r="E433" s="159"/>
      <c r="F433" s="159"/>
      <c r="G433" s="159"/>
      <c r="H433" s="159"/>
      <c r="I433" s="159"/>
      <c r="J433" s="114"/>
      <c r="K433" s="114"/>
      <c r="L433" s="114"/>
      <c r="M433" s="114"/>
      <c r="N433" s="114"/>
      <c r="O433" s="114"/>
      <c r="P433" s="114"/>
      <c r="Q433" s="114"/>
      <c r="S433" s="114"/>
      <c r="T433" s="114"/>
      <c r="U433" s="114"/>
      <c r="V433" s="114"/>
      <c r="W433" s="114"/>
      <c r="X433" s="114"/>
      <c r="Y433" s="114"/>
      <c r="Z433" s="114"/>
      <c r="AA433" s="114"/>
      <c r="AB433" s="114"/>
      <c r="AC433" s="114"/>
    </row>
    <row r="434" spans="1:29" ht="15.75" customHeight="1" x14ac:dyDescent="0.25">
      <c r="A434" s="159"/>
      <c r="B434" s="159"/>
      <c r="C434" s="159"/>
      <c r="D434" s="159"/>
      <c r="E434" s="159"/>
      <c r="F434" s="159"/>
      <c r="G434" s="159"/>
      <c r="H434" s="159"/>
      <c r="I434" s="159"/>
      <c r="J434" s="114"/>
      <c r="K434" s="114"/>
      <c r="L434" s="114"/>
      <c r="M434" s="114"/>
      <c r="N434" s="114"/>
      <c r="O434" s="114"/>
      <c r="P434" s="114"/>
      <c r="Q434" s="114"/>
      <c r="S434" s="114"/>
      <c r="T434" s="114"/>
      <c r="U434" s="114"/>
      <c r="V434" s="114"/>
      <c r="W434" s="114"/>
      <c r="X434" s="114"/>
      <c r="Y434" s="114"/>
      <c r="Z434" s="114"/>
      <c r="AA434" s="114"/>
      <c r="AB434" s="114"/>
      <c r="AC434" s="114"/>
    </row>
    <row r="435" spans="1:29" ht="15.75" customHeight="1" x14ac:dyDescent="0.25">
      <c r="A435" s="159"/>
      <c r="B435" s="159"/>
      <c r="C435" s="159"/>
      <c r="D435" s="159"/>
      <c r="E435" s="159"/>
      <c r="F435" s="159"/>
      <c r="G435" s="159"/>
      <c r="H435" s="159"/>
      <c r="I435" s="159"/>
      <c r="J435" s="114"/>
      <c r="K435" s="114"/>
      <c r="L435" s="114"/>
      <c r="M435" s="114"/>
      <c r="N435" s="114"/>
      <c r="O435" s="114"/>
      <c r="P435" s="114"/>
      <c r="Q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</row>
    <row r="436" spans="1:29" ht="15.75" customHeight="1" x14ac:dyDescent="0.25">
      <c r="A436" s="159"/>
      <c r="B436" s="159"/>
      <c r="C436" s="159"/>
      <c r="D436" s="159"/>
      <c r="E436" s="159"/>
      <c r="F436" s="159"/>
      <c r="G436" s="159"/>
      <c r="H436" s="159"/>
      <c r="I436" s="159"/>
      <c r="J436" s="114"/>
      <c r="K436" s="114"/>
      <c r="L436" s="114"/>
      <c r="M436" s="114"/>
      <c r="N436" s="114"/>
      <c r="O436" s="114"/>
      <c r="P436" s="114"/>
      <c r="Q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</row>
    <row r="437" spans="1:29" ht="15.75" customHeight="1" x14ac:dyDescent="0.25">
      <c r="A437" s="159"/>
      <c r="B437" s="159"/>
      <c r="C437" s="159"/>
      <c r="D437" s="159"/>
      <c r="E437" s="159"/>
      <c r="F437" s="159"/>
      <c r="G437" s="159"/>
      <c r="H437" s="159"/>
      <c r="I437" s="159"/>
      <c r="J437" s="114"/>
      <c r="K437" s="114"/>
      <c r="L437" s="114"/>
      <c r="M437" s="114"/>
      <c r="N437" s="114"/>
      <c r="O437" s="114"/>
      <c r="P437" s="114"/>
      <c r="Q437" s="114"/>
      <c r="S437" s="114"/>
      <c r="T437" s="114"/>
      <c r="U437" s="114"/>
      <c r="V437" s="114"/>
      <c r="W437" s="114"/>
      <c r="X437" s="114"/>
      <c r="Y437" s="114"/>
      <c r="Z437" s="114"/>
      <c r="AA437" s="114"/>
      <c r="AB437" s="114"/>
      <c r="AC437" s="114"/>
    </row>
    <row r="438" spans="1:29" ht="15.75" customHeight="1" x14ac:dyDescent="0.25">
      <c r="A438" s="159"/>
      <c r="B438" s="159"/>
      <c r="C438" s="159"/>
      <c r="D438" s="159"/>
      <c r="E438" s="159"/>
      <c r="F438" s="159"/>
      <c r="G438" s="159"/>
      <c r="H438" s="159"/>
      <c r="I438" s="159"/>
      <c r="J438" s="114"/>
      <c r="K438" s="114"/>
      <c r="L438" s="114"/>
      <c r="M438" s="114"/>
      <c r="N438" s="114"/>
      <c r="O438" s="114"/>
      <c r="P438" s="114"/>
      <c r="Q438" s="114"/>
      <c r="S438" s="114"/>
      <c r="T438" s="114"/>
      <c r="U438" s="114"/>
      <c r="V438" s="114"/>
      <c r="W438" s="114"/>
      <c r="X438" s="114"/>
      <c r="Y438" s="114"/>
      <c r="Z438" s="114"/>
      <c r="AA438" s="114"/>
      <c r="AB438" s="114"/>
      <c r="AC438" s="114"/>
    </row>
    <row r="439" spans="1:29" ht="15.75" customHeight="1" x14ac:dyDescent="0.25">
      <c r="A439" s="159"/>
      <c r="B439" s="159"/>
      <c r="C439" s="159"/>
      <c r="D439" s="159"/>
      <c r="E439" s="159"/>
      <c r="F439" s="159"/>
      <c r="G439" s="159"/>
      <c r="H439" s="159"/>
      <c r="I439" s="159"/>
      <c r="J439" s="114"/>
      <c r="K439" s="114"/>
      <c r="L439" s="114"/>
      <c r="M439" s="114"/>
      <c r="N439" s="114"/>
      <c r="O439" s="114"/>
      <c r="P439" s="114"/>
      <c r="Q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</row>
    <row r="440" spans="1:29" ht="15.75" customHeight="1" x14ac:dyDescent="0.25">
      <c r="A440" s="159"/>
      <c r="B440" s="159"/>
      <c r="C440" s="159"/>
      <c r="D440" s="159"/>
      <c r="E440" s="159"/>
      <c r="F440" s="159"/>
      <c r="G440" s="159"/>
      <c r="H440" s="159"/>
      <c r="I440" s="159"/>
      <c r="J440" s="114"/>
      <c r="K440" s="114"/>
      <c r="L440" s="114"/>
      <c r="M440" s="114"/>
      <c r="N440" s="114"/>
      <c r="O440" s="114"/>
      <c r="P440" s="114"/>
      <c r="Q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</row>
    <row r="441" spans="1:29" ht="15.75" customHeight="1" x14ac:dyDescent="0.25">
      <c r="A441" s="159"/>
      <c r="B441" s="159"/>
      <c r="C441" s="159"/>
      <c r="D441" s="159"/>
      <c r="E441" s="159"/>
      <c r="F441" s="159"/>
      <c r="G441" s="159"/>
      <c r="H441" s="159"/>
      <c r="I441" s="159"/>
      <c r="J441" s="114"/>
      <c r="K441" s="114"/>
      <c r="L441" s="114"/>
      <c r="M441" s="114"/>
      <c r="N441" s="114"/>
      <c r="O441" s="114"/>
      <c r="P441" s="114"/>
      <c r="Q441" s="114"/>
      <c r="S441" s="114"/>
      <c r="T441" s="114"/>
      <c r="U441" s="114"/>
      <c r="V441" s="114"/>
      <c r="W441" s="114"/>
      <c r="X441" s="114"/>
      <c r="Y441" s="114"/>
      <c r="Z441" s="114"/>
      <c r="AA441" s="114"/>
      <c r="AB441" s="114"/>
      <c r="AC441" s="114"/>
    </row>
    <row r="442" spans="1:29" ht="15.75" customHeight="1" x14ac:dyDescent="0.25">
      <c r="A442" s="159"/>
      <c r="B442" s="159"/>
      <c r="C442" s="159"/>
      <c r="D442" s="159"/>
      <c r="E442" s="159"/>
      <c r="F442" s="159"/>
      <c r="G442" s="159"/>
      <c r="H442" s="159"/>
      <c r="I442" s="159"/>
      <c r="J442" s="114"/>
      <c r="K442" s="114"/>
      <c r="L442" s="114"/>
      <c r="M442" s="114"/>
      <c r="N442" s="114"/>
      <c r="O442" s="114"/>
      <c r="P442" s="114"/>
      <c r="Q442" s="114"/>
      <c r="S442" s="114"/>
      <c r="T442" s="114"/>
      <c r="U442" s="114"/>
      <c r="V442" s="114"/>
      <c r="W442" s="114"/>
      <c r="X442" s="114"/>
      <c r="Y442" s="114"/>
      <c r="Z442" s="114"/>
      <c r="AA442" s="114"/>
      <c r="AB442" s="114"/>
      <c r="AC442" s="114"/>
    </row>
    <row r="443" spans="1:29" ht="15.75" customHeight="1" x14ac:dyDescent="0.25">
      <c r="A443" s="159"/>
      <c r="B443" s="159"/>
      <c r="C443" s="159"/>
      <c r="D443" s="159"/>
      <c r="E443" s="159"/>
      <c r="F443" s="159"/>
      <c r="G443" s="159"/>
      <c r="H443" s="159"/>
      <c r="I443" s="159"/>
      <c r="J443" s="114"/>
      <c r="K443" s="114"/>
      <c r="L443" s="114"/>
      <c r="M443" s="114"/>
      <c r="N443" s="114"/>
      <c r="O443" s="114"/>
      <c r="P443" s="114"/>
      <c r="Q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</row>
    <row r="444" spans="1:29" ht="15.75" customHeight="1" x14ac:dyDescent="0.25">
      <c r="A444" s="159"/>
      <c r="B444" s="159"/>
      <c r="C444" s="159"/>
      <c r="D444" s="159"/>
      <c r="E444" s="159"/>
      <c r="F444" s="159"/>
      <c r="G444" s="159"/>
      <c r="H444" s="159"/>
      <c r="I444" s="159"/>
      <c r="J444" s="114"/>
      <c r="K444" s="114"/>
      <c r="L444" s="114"/>
      <c r="M444" s="114"/>
      <c r="N444" s="114"/>
      <c r="O444" s="114"/>
      <c r="P444" s="114"/>
      <c r="Q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</row>
    <row r="445" spans="1:29" ht="15.75" customHeight="1" x14ac:dyDescent="0.25">
      <c r="A445" s="159"/>
      <c r="B445" s="159"/>
      <c r="C445" s="159"/>
      <c r="D445" s="159"/>
      <c r="E445" s="159"/>
      <c r="F445" s="159"/>
      <c r="G445" s="159"/>
      <c r="H445" s="159"/>
      <c r="I445" s="159"/>
      <c r="J445" s="114"/>
      <c r="K445" s="114"/>
      <c r="L445" s="114"/>
      <c r="M445" s="114"/>
      <c r="N445" s="114"/>
      <c r="O445" s="114"/>
      <c r="P445" s="114"/>
      <c r="Q445" s="114"/>
      <c r="S445" s="114"/>
      <c r="T445" s="114"/>
      <c r="U445" s="114"/>
      <c r="V445" s="114"/>
      <c r="W445" s="114"/>
      <c r="X445" s="114"/>
      <c r="Y445" s="114"/>
      <c r="Z445" s="114"/>
      <c r="AA445" s="114"/>
      <c r="AB445" s="114"/>
      <c r="AC445" s="114"/>
    </row>
    <row r="446" spans="1:29" ht="15.75" customHeight="1" x14ac:dyDescent="0.25">
      <c r="A446" s="159"/>
      <c r="B446" s="159"/>
      <c r="C446" s="159"/>
      <c r="D446" s="159"/>
      <c r="E446" s="159"/>
      <c r="F446" s="159"/>
      <c r="G446" s="159"/>
      <c r="H446" s="159"/>
      <c r="I446" s="159"/>
      <c r="J446" s="114"/>
      <c r="K446" s="114"/>
      <c r="L446" s="114"/>
      <c r="M446" s="114"/>
      <c r="N446" s="114"/>
      <c r="O446" s="114"/>
      <c r="P446" s="114"/>
      <c r="Q446" s="114"/>
      <c r="S446" s="114"/>
      <c r="T446" s="114"/>
      <c r="U446" s="114"/>
      <c r="V446" s="114"/>
      <c r="W446" s="114"/>
      <c r="X446" s="114"/>
      <c r="Y446" s="114"/>
      <c r="Z446" s="114"/>
      <c r="AA446" s="114"/>
      <c r="AB446" s="114"/>
      <c r="AC446" s="114"/>
    </row>
    <row r="447" spans="1:29" ht="15.75" customHeight="1" x14ac:dyDescent="0.25">
      <c r="A447" s="159"/>
      <c r="B447" s="159"/>
      <c r="C447" s="159"/>
      <c r="D447" s="159"/>
      <c r="E447" s="159"/>
      <c r="F447" s="159"/>
      <c r="G447" s="159"/>
      <c r="H447" s="159"/>
      <c r="I447" s="159"/>
      <c r="J447" s="114"/>
      <c r="K447" s="114"/>
      <c r="L447" s="114"/>
      <c r="M447" s="114"/>
      <c r="N447" s="114"/>
      <c r="O447" s="114"/>
      <c r="P447" s="114"/>
      <c r="Q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</row>
    <row r="448" spans="1:29" ht="15.75" customHeight="1" x14ac:dyDescent="0.25">
      <c r="A448" s="159"/>
      <c r="B448" s="159"/>
      <c r="C448" s="159"/>
      <c r="D448" s="159"/>
      <c r="E448" s="159"/>
      <c r="F448" s="159"/>
      <c r="G448" s="159"/>
      <c r="H448" s="159"/>
      <c r="I448" s="159"/>
      <c r="J448" s="114"/>
      <c r="K448" s="114"/>
      <c r="L448" s="114"/>
      <c r="M448" s="114"/>
      <c r="N448" s="114"/>
      <c r="O448" s="114"/>
      <c r="P448" s="114"/>
      <c r="Q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</row>
    <row r="449" spans="1:29" ht="15.75" customHeight="1" x14ac:dyDescent="0.25">
      <c r="A449" s="159"/>
      <c r="B449" s="159"/>
      <c r="C449" s="159"/>
      <c r="D449" s="159"/>
      <c r="E449" s="159"/>
      <c r="F449" s="159"/>
      <c r="G449" s="159"/>
      <c r="H449" s="159"/>
      <c r="I449" s="159"/>
      <c r="J449" s="114"/>
      <c r="K449" s="114"/>
      <c r="L449" s="114"/>
      <c r="M449" s="114"/>
      <c r="N449" s="114"/>
      <c r="O449" s="114"/>
      <c r="P449" s="114"/>
      <c r="Q449" s="114"/>
      <c r="S449" s="114"/>
      <c r="T449" s="114"/>
      <c r="U449" s="114"/>
      <c r="V449" s="114"/>
      <c r="W449" s="114"/>
      <c r="X449" s="114"/>
      <c r="Y449" s="114"/>
      <c r="Z449" s="114"/>
      <c r="AA449" s="114"/>
      <c r="AB449" s="114"/>
      <c r="AC449" s="114"/>
    </row>
    <row r="450" spans="1:29" ht="15.75" customHeight="1" x14ac:dyDescent="0.25">
      <c r="A450" s="159"/>
      <c r="B450" s="159"/>
      <c r="C450" s="159"/>
      <c r="D450" s="159"/>
      <c r="E450" s="159"/>
      <c r="F450" s="159"/>
      <c r="G450" s="159"/>
      <c r="H450" s="159"/>
      <c r="I450" s="159"/>
      <c r="J450" s="114"/>
      <c r="K450" s="114"/>
      <c r="L450" s="114"/>
      <c r="M450" s="114"/>
      <c r="N450" s="114"/>
      <c r="O450" s="114"/>
      <c r="P450" s="114"/>
      <c r="Q450" s="114"/>
      <c r="S450" s="114"/>
      <c r="T450" s="114"/>
      <c r="U450" s="114"/>
      <c r="V450" s="114"/>
      <c r="W450" s="114"/>
      <c r="X450" s="114"/>
      <c r="Y450" s="114"/>
      <c r="Z450" s="114"/>
      <c r="AA450" s="114"/>
      <c r="AB450" s="114"/>
      <c r="AC450" s="114"/>
    </row>
    <row r="451" spans="1:29" ht="15.75" customHeight="1" x14ac:dyDescent="0.25">
      <c r="A451" s="159"/>
      <c r="B451" s="159"/>
      <c r="C451" s="159"/>
      <c r="D451" s="159"/>
      <c r="E451" s="159"/>
      <c r="F451" s="159"/>
      <c r="G451" s="159"/>
      <c r="H451" s="159"/>
      <c r="I451" s="159"/>
      <c r="J451" s="114"/>
      <c r="K451" s="114"/>
      <c r="L451" s="114"/>
      <c r="M451" s="114"/>
      <c r="N451" s="114"/>
      <c r="O451" s="114"/>
      <c r="P451" s="114"/>
      <c r="Q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</row>
    <row r="452" spans="1:29" ht="15.75" customHeight="1" x14ac:dyDescent="0.25">
      <c r="A452" s="159"/>
      <c r="B452" s="159"/>
      <c r="C452" s="159"/>
      <c r="D452" s="159"/>
      <c r="E452" s="159"/>
      <c r="F452" s="159"/>
      <c r="G452" s="159"/>
      <c r="H452" s="159"/>
      <c r="I452" s="159"/>
      <c r="J452" s="114"/>
      <c r="K452" s="114"/>
      <c r="L452" s="114"/>
      <c r="M452" s="114"/>
      <c r="N452" s="114"/>
      <c r="O452" s="114"/>
      <c r="P452" s="114"/>
      <c r="Q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</row>
    <row r="453" spans="1:29" ht="15.75" customHeight="1" x14ac:dyDescent="0.25">
      <c r="A453" s="159"/>
      <c r="B453" s="159"/>
      <c r="C453" s="159"/>
      <c r="D453" s="159"/>
      <c r="E453" s="159"/>
      <c r="F453" s="159"/>
      <c r="G453" s="159"/>
      <c r="H453" s="159"/>
      <c r="I453" s="159"/>
      <c r="J453" s="114"/>
      <c r="K453" s="114"/>
      <c r="L453" s="114"/>
      <c r="M453" s="114"/>
      <c r="N453" s="114"/>
      <c r="O453" s="114"/>
      <c r="P453" s="114"/>
      <c r="Q453" s="114"/>
      <c r="S453" s="114"/>
      <c r="T453" s="114"/>
      <c r="U453" s="114"/>
      <c r="V453" s="114"/>
      <c r="W453" s="114"/>
      <c r="X453" s="114"/>
      <c r="Y453" s="114"/>
      <c r="Z453" s="114"/>
      <c r="AA453" s="114"/>
      <c r="AB453" s="114"/>
      <c r="AC453" s="114"/>
    </row>
    <row r="454" spans="1:29" ht="15.75" customHeight="1" x14ac:dyDescent="0.25">
      <c r="A454" s="159"/>
      <c r="B454" s="159"/>
      <c r="C454" s="159"/>
      <c r="D454" s="159"/>
      <c r="E454" s="159"/>
      <c r="F454" s="159"/>
      <c r="G454" s="159"/>
      <c r="H454" s="159"/>
      <c r="I454" s="159"/>
      <c r="J454" s="114"/>
      <c r="K454" s="114"/>
      <c r="L454" s="114"/>
      <c r="M454" s="114"/>
      <c r="N454" s="114"/>
      <c r="O454" s="114"/>
      <c r="P454" s="114"/>
      <c r="Q454" s="114"/>
      <c r="S454" s="114"/>
      <c r="T454" s="114"/>
      <c r="U454" s="114"/>
      <c r="V454" s="114"/>
      <c r="W454" s="114"/>
      <c r="X454" s="114"/>
      <c r="Y454" s="114"/>
      <c r="Z454" s="114"/>
      <c r="AA454" s="114"/>
      <c r="AB454" s="114"/>
      <c r="AC454" s="114"/>
    </row>
    <row r="455" spans="1:29" ht="15.75" customHeight="1" x14ac:dyDescent="0.25">
      <c r="A455" s="159"/>
      <c r="B455" s="159"/>
      <c r="C455" s="159"/>
      <c r="D455" s="159"/>
      <c r="E455" s="159"/>
      <c r="F455" s="159"/>
      <c r="G455" s="159"/>
      <c r="H455" s="159"/>
      <c r="I455" s="159"/>
      <c r="J455" s="114"/>
      <c r="K455" s="114"/>
      <c r="L455" s="114"/>
      <c r="M455" s="114"/>
      <c r="N455" s="114"/>
      <c r="O455" s="114"/>
      <c r="P455" s="114"/>
      <c r="Q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</row>
    <row r="456" spans="1:29" ht="15.75" customHeight="1" x14ac:dyDescent="0.25">
      <c r="A456" s="159"/>
      <c r="B456" s="159"/>
      <c r="C456" s="159"/>
      <c r="D456" s="159"/>
      <c r="E456" s="159"/>
      <c r="F456" s="159"/>
      <c r="G456" s="159"/>
      <c r="H456" s="159"/>
      <c r="I456" s="159"/>
      <c r="J456" s="114"/>
      <c r="K456" s="114"/>
      <c r="L456" s="114"/>
      <c r="M456" s="114"/>
      <c r="N456" s="114"/>
      <c r="O456" s="114"/>
      <c r="P456" s="114"/>
      <c r="Q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</row>
    <row r="457" spans="1:29" ht="15.75" customHeight="1" x14ac:dyDescent="0.25">
      <c r="A457" s="159"/>
      <c r="B457" s="159"/>
      <c r="C457" s="159"/>
      <c r="D457" s="159"/>
      <c r="E457" s="159"/>
      <c r="F457" s="159"/>
      <c r="G457" s="159"/>
      <c r="H457" s="159"/>
      <c r="I457" s="159"/>
      <c r="J457" s="114"/>
      <c r="K457" s="114"/>
      <c r="L457" s="114"/>
      <c r="M457" s="114"/>
      <c r="N457" s="114"/>
      <c r="O457" s="114"/>
      <c r="P457" s="114"/>
      <c r="Q457" s="114"/>
      <c r="S457" s="114"/>
      <c r="T457" s="114"/>
      <c r="U457" s="114"/>
      <c r="V457" s="114"/>
      <c r="W457" s="114"/>
      <c r="X457" s="114"/>
      <c r="Y457" s="114"/>
      <c r="Z457" s="114"/>
      <c r="AA457" s="114"/>
      <c r="AB457" s="114"/>
      <c r="AC457" s="114"/>
    </row>
    <row r="458" spans="1:29" ht="15.75" customHeight="1" x14ac:dyDescent="0.25">
      <c r="A458" s="159"/>
      <c r="B458" s="159"/>
      <c r="C458" s="159"/>
      <c r="D458" s="159"/>
      <c r="E458" s="159"/>
      <c r="F458" s="159"/>
      <c r="G458" s="159"/>
      <c r="H458" s="159"/>
      <c r="I458" s="159"/>
      <c r="J458" s="114"/>
      <c r="K458" s="114"/>
      <c r="L458" s="114"/>
      <c r="M458" s="114"/>
      <c r="N458" s="114"/>
      <c r="O458" s="114"/>
      <c r="P458" s="114"/>
      <c r="Q458" s="114"/>
      <c r="S458" s="114"/>
      <c r="T458" s="114"/>
      <c r="U458" s="114"/>
      <c r="V458" s="114"/>
      <c r="W458" s="114"/>
      <c r="X458" s="114"/>
      <c r="Y458" s="114"/>
      <c r="Z458" s="114"/>
      <c r="AA458" s="114"/>
      <c r="AB458" s="114"/>
      <c r="AC458" s="114"/>
    </row>
    <row r="459" spans="1:29" ht="15.75" customHeight="1" x14ac:dyDescent="0.25">
      <c r="A459" s="159"/>
      <c r="B459" s="159"/>
      <c r="C459" s="159"/>
      <c r="D459" s="159"/>
      <c r="E459" s="159"/>
      <c r="F459" s="159"/>
      <c r="G459" s="159"/>
      <c r="H459" s="159"/>
      <c r="I459" s="159"/>
      <c r="J459" s="114"/>
      <c r="K459" s="114"/>
      <c r="L459" s="114"/>
      <c r="M459" s="114"/>
      <c r="N459" s="114"/>
      <c r="O459" s="114"/>
      <c r="P459" s="114"/>
      <c r="Q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</row>
    <row r="460" spans="1:29" ht="15.75" customHeight="1" x14ac:dyDescent="0.25">
      <c r="A460" s="159"/>
      <c r="B460" s="159"/>
      <c r="C460" s="159"/>
      <c r="D460" s="159"/>
      <c r="E460" s="159"/>
      <c r="F460" s="159"/>
      <c r="G460" s="159"/>
      <c r="H460" s="159"/>
      <c r="I460" s="159"/>
      <c r="J460" s="114"/>
      <c r="K460" s="114"/>
      <c r="L460" s="114"/>
      <c r="M460" s="114"/>
      <c r="N460" s="114"/>
      <c r="O460" s="114"/>
      <c r="P460" s="114"/>
      <c r="Q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</row>
    <row r="461" spans="1:29" ht="15.75" customHeight="1" x14ac:dyDescent="0.25">
      <c r="A461" s="159"/>
      <c r="B461" s="159"/>
      <c r="C461" s="159"/>
      <c r="D461" s="159"/>
      <c r="E461" s="159"/>
      <c r="F461" s="159"/>
      <c r="G461" s="159"/>
      <c r="H461" s="159"/>
      <c r="I461" s="159"/>
      <c r="J461" s="114"/>
      <c r="K461" s="114"/>
      <c r="L461" s="114"/>
      <c r="M461" s="114"/>
      <c r="N461" s="114"/>
      <c r="O461" s="114"/>
      <c r="P461" s="114"/>
      <c r="Q461" s="114"/>
      <c r="S461" s="114"/>
      <c r="T461" s="114"/>
      <c r="U461" s="114"/>
      <c r="V461" s="114"/>
      <c r="W461" s="114"/>
      <c r="X461" s="114"/>
      <c r="Y461" s="114"/>
      <c r="Z461" s="114"/>
      <c r="AA461" s="114"/>
      <c r="AB461" s="114"/>
      <c r="AC461" s="114"/>
    </row>
    <row r="462" spans="1:29" ht="15.75" customHeight="1" x14ac:dyDescent="0.25">
      <c r="A462" s="159"/>
      <c r="B462" s="159"/>
      <c r="C462" s="159"/>
      <c r="D462" s="159"/>
      <c r="E462" s="159"/>
      <c r="F462" s="159"/>
      <c r="G462" s="159"/>
      <c r="H462" s="159"/>
      <c r="I462" s="159"/>
      <c r="J462" s="114"/>
      <c r="K462" s="114"/>
      <c r="L462" s="114"/>
      <c r="M462" s="114"/>
      <c r="N462" s="114"/>
      <c r="O462" s="114"/>
      <c r="P462" s="114"/>
      <c r="Q462" s="114"/>
      <c r="S462" s="114"/>
      <c r="T462" s="114"/>
      <c r="U462" s="114"/>
      <c r="V462" s="114"/>
      <c r="W462" s="114"/>
      <c r="X462" s="114"/>
      <c r="Y462" s="114"/>
      <c r="Z462" s="114"/>
      <c r="AA462" s="114"/>
      <c r="AB462" s="114"/>
      <c r="AC462" s="114"/>
    </row>
    <row r="463" spans="1:29" ht="15.75" customHeight="1" x14ac:dyDescent="0.25">
      <c r="A463" s="159"/>
      <c r="B463" s="159"/>
      <c r="C463" s="159"/>
      <c r="D463" s="159"/>
      <c r="E463" s="159"/>
      <c r="F463" s="159"/>
      <c r="G463" s="159"/>
      <c r="H463" s="159"/>
      <c r="I463" s="159"/>
      <c r="J463" s="114"/>
      <c r="K463" s="114"/>
      <c r="L463" s="114"/>
      <c r="M463" s="114"/>
      <c r="N463" s="114"/>
      <c r="O463" s="114"/>
      <c r="P463" s="114"/>
      <c r="Q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</row>
    <row r="464" spans="1:29" ht="15.75" customHeight="1" x14ac:dyDescent="0.25">
      <c r="A464" s="159"/>
      <c r="B464" s="159"/>
      <c r="C464" s="159"/>
      <c r="D464" s="159"/>
      <c r="E464" s="159"/>
      <c r="F464" s="159"/>
      <c r="G464" s="159"/>
      <c r="H464" s="159"/>
      <c r="I464" s="159"/>
      <c r="J464" s="114"/>
      <c r="K464" s="114"/>
      <c r="L464" s="114"/>
      <c r="M464" s="114"/>
      <c r="N464" s="114"/>
      <c r="O464" s="114"/>
      <c r="P464" s="114"/>
      <c r="Q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</row>
    <row r="465" spans="1:29" ht="15.75" customHeight="1" x14ac:dyDescent="0.25">
      <c r="A465" s="159"/>
      <c r="B465" s="159"/>
      <c r="C465" s="159"/>
      <c r="D465" s="159"/>
      <c r="E465" s="159"/>
      <c r="F465" s="159"/>
      <c r="G465" s="159"/>
      <c r="H465" s="159"/>
      <c r="I465" s="159"/>
      <c r="J465" s="114"/>
      <c r="K465" s="114"/>
      <c r="L465" s="114"/>
      <c r="M465" s="114"/>
      <c r="N465" s="114"/>
      <c r="O465" s="114"/>
      <c r="P465" s="114"/>
      <c r="Q465" s="114"/>
      <c r="S465" s="114"/>
      <c r="T465" s="114"/>
      <c r="U465" s="114"/>
      <c r="V465" s="114"/>
      <c r="W465" s="114"/>
      <c r="X465" s="114"/>
      <c r="Y465" s="114"/>
      <c r="Z465" s="114"/>
      <c r="AA465" s="114"/>
      <c r="AB465" s="114"/>
      <c r="AC465" s="114"/>
    </row>
    <row r="466" spans="1:29" ht="15.75" customHeight="1" x14ac:dyDescent="0.25">
      <c r="A466" s="159"/>
      <c r="B466" s="159"/>
      <c r="C466" s="159"/>
      <c r="D466" s="159"/>
      <c r="E466" s="159"/>
      <c r="F466" s="159"/>
      <c r="G466" s="159"/>
      <c r="H466" s="159"/>
      <c r="I466" s="159"/>
      <c r="J466" s="114"/>
      <c r="K466" s="114"/>
      <c r="L466" s="114"/>
      <c r="M466" s="114"/>
      <c r="N466" s="114"/>
      <c r="O466" s="114"/>
      <c r="P466" s="114"/>
      <c r="Q466" s="114"/>
      <c r="S466" s="114"/>
      <c r="T466" s="114"/>
      <c r="U466" s="114"/>
      <c r="V466" s="114"/>
      <c r="W466" s="114"/>
      <c r="X466" s="114"/>
      <c r="Y466" s="114"/>
      <c r="Z466" s="114"/>
      <c r="AA466" s="114"/>
      <c r="AB466" s="114"/>
      <c r="AC466" s="114"/>
    </row>
    <row r="467" spans="1:29" ht="15.75" customHeight="1" x14ac:dyDescent="0.25">
      <c r="A467" s="159"/>
      <c r="B467" s="159"/>
      <c r="C467" s="159"/>
      <c r="D467" s="159"/>
      <c r="E467" s="159"/>
      <c r="F467" s="159"/>
      <c r="G467" s="159"/>
      <c r="H467" s="159"/>
      <c r="I467" s="159"/>
      <c r="J467" s="114"/>
      <c r="K467" s="114"/>
      <c r="L467" s="114"/>
      <c r="M467" s="114"/>
      <c r="N467" s="114"/>
      <c r="O467" s="114"/>
      <c r="P467" s="114"/>
      <c r="Q467" s="114"/>
      <c r="S467" s="114"/>
      <c r="T467" s="114"/>
      <c r="U467" s="114"/>
      <c r="V467" s="114"/>
      <c r="W467" s="114"/>
      <c r="X467" s="114"/>
      <c r="Y467" s="114"/>
      <c r="Z467" s="114"/>
      <c r="AA467" s="114"/>
      <c r="AB467" s="114"/>
      <c r="AC467" s="114"/>
    </row>
    <row r="468" spans="1:29" ht="15.75" customHeight="1" x14ac:dyDescent="0.25">
      <c r="A468" s="159"/>
      <c r="B468" s="159"/>
      <c r="C468" s="159"/>
      <c r="D468" s="159"/>
      <c r="E468" s="159"/>
      <c r="F468" s="159"/>
      <c r="G468" s="159"/>
      <c r="H468" s="159"/>
      <c r="I468" s="159"/>
      <c r="J468" s="114"/>
      <c r="K468" s="114"/>
      <c r="L468" s="114"/>
      <c r="M468" s="114"/>
      <c r="N468" s="114"/>
      <c r="O468" s="114"/>
      <c r="P468" s="114"/>
      <c r="Q468" s="114"/>
      <c r="S468" s="114"/>
      <c r="T468" s="114"/>
      <c r="U468" s="114"/>
      <c r="V468" s="114"/>
      <c r="W468" s="114"/>
      <c r="X468" s="114"/>
      <c r="Y468" s="114"/>
      <c r="Z468" s="114"/>
      <c r="AA468" s="114"/>
      <c r="AB468" s="114"/>
      <c r="AC468" s="114"/>
    </row>
    <row r="469" spans="1:29" ht="15.75" customHeight="1" x14ac:dyDescent="0.25">
      <c r="A469" s="159"/>
      <c r="B469" s="159"/>
      <c r="C469" s="159"/>
      <c r="D469" s="159"/>
      <c r="E469" s="159"/>
      <c r="F469" s="159"/>
      <c r="G469" s="159"/>
      <c r="H469" s="159"/>
      <c r="I469" s="159"/>
      <c r="J469" s="114"/>
      <c r="K469" s="114"/>
      <c r="L469" s="114"/>
      <c r="M469" s="114"/>
      <c r="N469" s="114"/>
      <c r="O469" s="114"/>
      <c r="P469" s="114"/>
      <c r="Q469" s="114"/>
      <c r="S469" s="114"/>
      <c r="T469" s="114"/>
      <c r="U469" s="114"/>
      <c r="V469" s="114"/>
      <c r="W469" s="114"/>
      <c r="X469" s="114"/>
      <c r="Y469" s="114"/>
      <c r="Z469" s="114"/>
      <c r="AA469" s="114"/>
      <c r="AB469" s="114"/>
      <c r="AC469" s="114"/>
    </row>
    <row r="470" spans="1:29" ht="15.75" customHeight="1" x14ac:dyDescent="0.25">
      <c r="A470" s="159"/>
      <c r="B470" s="159"/>
      <c r="C470" s="159"/>
      <c r="D470" s="159"/>
      <c r="E470" s="159"/>
      <c r="F470" s="159"/>
      <c r="G470" s="159"/>
      <c r="H470" s="159"/>
      <c r="I470" s="159"/>
      <c r="J470" s="114"/>
      <c r="K470" s="114"/>
      <c r="L470" s="114"/>
      <c r="M470" s="114"/>
      <c r="N470" s="114"/>
      <c r="O470" s="114"/>
      <c r="P470" s="114"/>
      <c r="Q470" s="114"/>
      <c r="S470" s="114"/>
      <c r="T470" s="114"/>
      <c r="U470" s="114"/>
      <c r="V470" s="114"/>
      <c r="W470" s="114"/>
      <c r="X470" s="114"/>
      <c r="Y470" s="114"/>
      <c r="Z470" s="114"/>
      <c r="AA470" s="114"/>
      <c r="AB470" s="114"/>
      <c r="AC470" s="114"/>
    </row>
    <row r="471" spans="1:29" ht="15.75" customHeight="1" x14ac:dyDescent="0.25">
      <c r="A471" s="159"/>
      <c r="B471" s="159"/>
      <c r="C471" s="159"/>
      <c r="D471" s="159"/>
      <c r="E471" s="159"/>
      <c r="F471" s="159"/>
      <c r="G471" s="159"/>
      <c r="H471" s="159"/>
      <c r="I471" s="159"/>
      <c r="J471" s="114"/>
      <c r="K471" s="114"/>
      <c r="L471" s="114"/>
      <c r="M471" s="114"/>
      <c r="N471" s="114"/>
      <c r="O471" s="114"/>
      <c r="P471" s="114"/>
      <c r="Q471" s="114"/>
      <c r="S471" s="114"/>
      <c r="T471" s="114"/>
      <c r="U471" s="114"/>
      <c r="V471" s="114"/>
      <c r="W471" s="114"/>
      <c r="X471" s="114"/>
      <c r="Y471" s="114"/>
      <c r="Z471" s="114"/>
      <c r="AA471" s="114"/>
      <c r="AB471" s="114"/>
      <c r="AC471" s="114"/>
    </row>
    <row r="472" spans="1:29" ht="15.75" customHeight="1" x14ac:dyDescent="0.25">
      <c r="A472" s="159"/>
      <c r="B472" s="159"/>
      <c r="C472" s="159"/>
      <c r="D472" s="159"/>
      <c r="E472" s="159"/>
      <c r="F472" s="159"/>
      <c r="G472" s="159"/>
      <c r="H472" s="159"/>
      <c r="I472" s="159"/>
      <c r="J472" s="114"/>
      <c r="K472" s="114"/>
      <c r="L472" s="114"/>
      <c r="M472" s="114"/>
      <c r="N472" s="114"/>
      <c r="O472" s="114"/>
      <c r="P472" s="114"/>
      <c r="Q472" s="114"/>
      <c r="S472" s="114"/>
      <c r="T472" s="114"/>
      <c r="U472" s="114"/>
      <c r="V472" s="114"/>
      <c r="W472" s="114"/>
      <c r="X472" s="114"/>
      <c r="Y472" s="114"/>
      <c r="Z472" s="114"/>
      <c r="AA472" s="114"/>
      <c r="AB472" s="114"/>
      <c r="AC472" s="114"/>
    </row>
    <row r="473" spans="1:29" ht="15.75" customHeight="1" x14ac:dyDescent="0.25">
      <c r="A473" s="159"/>
      <c r="B473" s="159"/>
      <c r="C473" s="159"/>
      <c r="D473" s="159"/>
      <c r="E473" s="159"/>
      <c r="F473" s="159"/>
      <c r="G473" s="159"/>
      <c r="H473" s="159"/>
      <c r="I473" s="159"/>
      <c r="J473" s="114"/>
      <c r="K473" s="114"/>
      <c r="L473" s="114"/>
      <c r="M473" s="114"/>
      <c r="N473" s="114"/>
      <c r="O473" s="114"/>
      <c r="P473" s="114"/>
      <c r="Q473" s="114"/>
      <c r="S473" s="114"/>
      <c r="T473" s="114"/>
      <c r="U473" s="114"/>
      <c r="V473" s="114"/>
      <c r="W473" s="114"/>
      <c r="X473" s="114"/>
      <c r="Y473" s="114"/>
      <c r="Z473" s="114"/>
      <c r="AA473" s="114"/>
      <c r="AB473" s="114"/>
      <c r="AC473" s="114"/>
    </row>
    <row r="474" spans="1:29" ht="15.75" customHeight="1" x14ac:dyDescent="0.25">
      <c r="A474" s="159"/>
      <c r="B474" s="159"/>
      <c r="C474" s="159"/>
      <c r="D474" s="159"/>
      <c r="E474" s="159"/>
      <c r="F474" s="159"/>
      <c r="G474" s="159"/>
      <c r="H474" s="159"/>
      <c r="I474" s="159"/>
      <c r="J474" s="114"/>
      <c r="K474" s="114"/>
      <c r="L474" s="114"/>
      <c r="M474" s="114"/>
      <c r="N474" s="114"/>
      <c r="O474" s="114"/>
      <c r="P474" s="114"/>
      <c r="Q474" s="114"/>
      <c r="S474" s="114"/>
      <c r="T474" s="114"/>
      <c r="U474" s="114"/>
      <c r="V474" s="114"/>
      <c r="W474" s="114"/>
      <c r="X474" s="114"/>
      <c r="Y474" s="114"/>
      <c r="Z474" s="114"/>
      <c r="AA474" s="114"/>
      <c r="AB474" s="114"/>
      <c r="AC474" s="114"/>
    </row>
    <row r="475" spans="1:29" ht="15.75" customHeight="1" x14ac:dyDescent="0.25">
      <c r="A475" s="159"/>
      <c r="B475" s="159"/>
      <c r="C475" s="159"/>
      <c r="D475" s="159"/>
      <c r="E475" s="159"/>
      <c r="F475" s="159"/>
      <c r="G475" s="159"/>
      <c r="H475" s="159"/>
      <c r="I475" s="159"/>
      <c r="J475" s="114"/>
      <c r="K475" s="114"/>
      <c r="L475" s="114"/>
      <c r="M475" s="114"/>
      <c r="N475" s="114"/>
      <c r="O475" s="114"/>
      <c r="P475" s="114"/>
      <c r="Q475" s="114"/>
      <c r="S475" s="114"/>
      <c r="T475" s="114"/>
      <c r="U475" s="114"/>
      <c r="V475" s="114"/>
      <c r="W475" s="114"/>
      <c r="X475" s="114"/>
      <c r="Y475" s="114"/>
      <c r="Z475" s="114"/>
      <c r="AA475" s="114"/>
      <c r="AB475" s="114"/>
      <c r="AC475" s="114"/>
    </row>
    <row r="476" spans="1:29" ht="15.75" customHeight="1" x14ac:dyDescent="0.25">
      <c r="A476" s="159"/>
      <c r="B476" s="159"/>
      <c r="C476" s="159"/>
      <c r="D476" s="159"/>
      <c r="E476" s="159"/>
      <c r="F476" s="159"/>
      <c r="G476" s="159"/>
      <c r="H476" s="159"/>
      <c r="I476" s="159"/>
      <c r="J476" s="114"/>
      <c r="K476" s="114"/>
      <c r="L476" s="114"/>
      <c r="M476" s="114"/>
      <c r="N476" s="114"/>
      <c r="O476" s="114"/>
      <c r="P476" s="114"/>
      <c r="Q476" s="114"/>
      <c r="S476" s="114"/>
      <c r="T476" s="114"/>
      <c r="U476" s="114"/>
      <c r="V476" s="114"/>
      <c r="W476" s="114"/>
      <c r="X476" s="114"/>
      <c r="Y476" s="114"/>
      <c r="Z476" s="114"/>
      <c r="AA476" s="114"/>
      <c r="AB476" s="114"/>
      <c r="AC476" s="114"/>
    </row>
    <row r="477" spans="1:29" ht="15.75" customHeight="1" x14ac:dyDescent="0.25">
      <c r="A477" s="159"/>
      <c r="B477" s="159"/>
      <c r="C477" s="159"/>
      <c r="D477" s="159"/>
      <c r="E477" s="159"/>
      <c r="F477" s="159"/>
      <c r="G477" s="159"/>
      <c r="H477" s="159"/>
      <c r="I477" s="159"/>
      <c r="J477" s="114"/>
      <c r="K477" s="114"/>
      <c r="L477" s="114"/>
      <c r="M477" s="114"/>
      <c r="N477" s="114"/>
      <c r="O477" s="114"/>
      <c r="P477" s="114"/>
      <c r="Q477" s="114"/>
      <c r="S477" s="114"/>
      <c r="T477" s="114"/>
      <c r="U477" s="114"/>
      <c r="V477" s="114"/>
      <c r="W477" s="114"/>
      <c r="X477" s="114"/>
      <c r="Y477" s="114"/>
      <c r="Z477" s="114"/>
      <c r="AA477" s="114"/>
      <c r="AB477" s="114"/>
      <c r="AC477" s="114"/>
    </row>
    <row r="478" spans="1:29" ht="15.75" customHeight="1" x14ac:dyDescent="0.25">
      <c r="A478" s="159"/>
      <c r="B478" s="159"/>
      <c r="C478" s="159"/>
      <c r="D478" s="159"/>
      <c r="E478" s="159"/>
      <c r="F478" s="159"/>
      <c r="G478" s="159"/>
      <c r="H478" s="159"/>
      <c r="I478" s="159"/>
      <c r="J478" s="114"/>
      <c r="K478" s="114"/>
      <c r="L478" s="114"/>
      <c r="M478" s="114"/>
      <c r="N478" s="114"/>
      <c r="O478" s="114"/>
      <c r="P478" s="114"/>
      <c r="Q478" s="114"/>
      <c r="S478" s="114"/>
      <c r="T478" s="114"/>
      <c r="U478" s="114"/>
      <c r="V478" s="114"/>
      <c r="W478" s="114"/>
      <c r="X478" s="114"/>
      <c r="Y478" s="114"/>
      <c r="Z478" s="114"/>
      <c r="AA478" s="114"/>
      <c r="AB478" s="114"/>
      <c r="AC478" s="114"/>
    </row>
    <row r="479" spans="1:29" ht="15.75" customHeight="1" x14ac:dyDescent="0.25">
      <c r="A479" s="159"/>
      <c r="B479" s="159"/>
      <c r="C479" s="159"/>
      <c r="D479" s="159"/>
      <c r="E479" s="159"/>
      <c r="F479" s="159"/>
      <c r="G479" s="159"/>
      <c r="H479" s="159"/>
      <c r="I479" s="159"/>
      <c r="J479" s="114"/>
      <c r="K479" s="114"/>
      <c r="L479" s="114"/>
      <c r="M479" s="114"/>
      <c r="N479" s="114"/>
      <c r="O479" s="114"/>
      <c r="P479" s="114"/>
      <c r="Q479" s="114"/>
      <c r="S479" s="114"/>
      <c r="T479" s="114"/>
      <c r="U479" s="114"/>
      <c r="V479" s="114"/>
      <c r="W479" s="114"/>
      <c r="X479" s="114"/>
      <c r="Y479" s="114"/>
      <c r="Z479" s="114"/>
      <c r="AA479" s="114"/>
      <c r="AB479" s="114"/>
      <c r="AC479" s="114"/>
    </row>
    <row r="480" spans="1:29" ht="15.75" customHeight="1" x14ac:dyDescent="0.25">
      <c r="A480" s="159"/>
      <c r="B480" s="159"/>
      <c r="C480" s="159"/>
      <c r="D480" s="159"/>
      <c r="E480" s="159"/>
      <c r="F480" s="159"/>
      <c r="G480" s="159"/>
      <c r="H480" s="159"/>
      <c r="I480" s="159"/>
      <c r="J480" s="114"/>
      <c r="K480" s="114"/>
      <c r="L480" s="114"/>
      <c r="M480" s="114"/>
      <c r="N480" s="114"/>
      <c r="O480" s="114"/>
      <c r="P480" s="114"/>
      <c r="Q480" s="114"/>
      <c r="S480" s="114"/>
      <c r="T480" s="114"/>
      <c r="U480" s="114"/>
      <c r="V480" s="114"/>
      <c r="W480" s="114"/>
      <c r="X480" s="114"/>
      <c r="Y480" s="114"/>
      <c r="Z480" s="114"/>
      <c r="AA480" s="114"/>
      <c r="AB480" s="114"/>
      <c r="AC480" s="114"/>
    </row>
    <row r="481" spans="1:29" ht="15.75" customHeight="1" x14ac:dyDescent="0.25">
      <c r="A481" s="159"/>
      <c r="B481" s="159"/>
      <c r="C481" s="159"/>
      <c r="D481" s="159"/>
      <c r="E481" s="159"/>
      <c r="F481" s="159"/>
      <c r="G481" s="159"/>
      <c r="H481" s="159"/>
      <c r="I481" s="159"/>
      <c r="J481" s="114"/>
      <c r="K481" s="114"/>
      <c r="L481" s="114"/>
      <c r="M481" s="114"/>
      <c r="N481" s="114"/>
      <c r="O481" s="114"/>
      <c r="P481" s="114"/>
      <c r="Q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</row>
    <row r="482" spans="1:29" ht="15.75" customHeight="1" x14ac:dyDescent="0.25">
      <c r="A482" s="159"/>
      <c r="B482" s="159"/>
      <c r="C482" s="159"/>
      <c r="D482" s="159"/>
      <c r="E482" s="159"/>
      <c r="F482" s="159"/>
      <c r="G482" s="159"/>
      <c r="H482" s="159"/>
      <c r="I482" s="159"/>
      <c r="J482" s="114"/>
      <c r="K482" s="114"/>
      <c r="L482" s="114"/>
      <c r="M482" s="114"/>
      <c r="N482" s="114"/>
      <c r="O482" s="114"/>
      <c r="P482" s="114"/>
      <c r="Q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</row>
    <row r="483" spans="1:29" ht="15.75" customHeight="1" x14ac:dyDescent="0.25">
      <c r="A483" s="159"/>
      <c r="B483" s="159"/>
      <c r="C483" s="159"/>
      <c r="D483" s="159"/>
      <c r="E483" s="159"/>
      <c r="F483" s="159"/>
      <c r="G483" s="159"/>
      <c r="H483" s="159"/>
      <c r="I483" s="159"/>
      <c r="J483" s="114"/>
      <c r="K483" s="114"/>
      <c r="L483" s="114"/>
      <c r="M483" s="114"/>
      <c r="N483" s="114"/>
      <c r="O483" s="114"/>
      <c r="P483" s="114"/>
      <c r="Q483" s="114"/>
      <c r="S483" s="114"/>
      <c r="T483" s="114"/>
      <c r="U483" s="114"/>
      <c r="V483" s="114"/>
      <c r="W483" s="114"/>
      <c r="X483" s="114"/>
      <c r="Y483" s="114"/>
      <c r="Z483" s="114"/>
      <c r="AA483" s="114"/>
      <c r="AB483" s="114"/>
      <c r="AC483" s="114"/>
    </row>
    <row r="484" spans="1:29" ht="15.75" customHeight="1" x14ac:dyDescent="0.25">
      <c r="A484" s="159"/>
      <c r="B484" s="159"/>
      <c r="C484" s="159"/>
      <c r="D484" s="159"/>
      <c r="E484" s="159"/>
      <c r="F484" s="159"/>
      <c r="G484" s="159"/>
      <c r="H484" s="159"/>
      <c r="I484" s="159"/>
      <c r="J484" s="114"/>
      <c r="K484" s="114"/>
      <c r="L484" s="114"/>
      <c r="M484" s="114"/>
      <c r="N484" s="114"/>
      <c r="O484" s="114"/>
      <c r="P484" s="114"/>
      <c r="Q484" s="114"/>
      <c r="S484" s="114"/>
      <c r="T484" s="114"/>
      <c r="U484" s="114"/>
      <c r="V484" s="114"/>
      <c r="W484" s="114"/>
      <c r="X484" s="114"/>
      <c r="Y484" s="114"/>
      <c r="Z484" s="114"/>
      <c r="AA484" s="114"/>
      <c r="AB484" s="114"/>
      <c r="AC484" s="114"/>
    </row>
    <row r="485" spans="1:29" ht="15.75" customHeight="1" x14ac:dyDescent="0.25">
      <c r="A485" s="159"/>
      <c r="B485" s="159"/>
      <c r="C485" s="159"/>
      <c r="D485" s="159"/>
      <c r="E485" s="159"/>
      <c r="F485" s="159"/>
      <c r="G485" s="159"/>
      <c r="H485" s="159"/>
      <c r="I485" s="159"/>
      <c r="J485" s="114"/>
      <c r="K485" s="114"/>
      <c r="L485" s="114"/>
      <c r="M485" s="114"/>
      <c r="N485" s="114"/>
      <c r="O485" s="114"/>
      <c r="P485" s="114"/>
      <c r="Q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</row>
    <row r="486" spans="1:29" ht="15.75" customHeight="1" x14ac:dyDescent="0.25">
      <c r="A486" s="159"/>
      <c r="B486" s="159"/>
      <c r="C486" s="159"/>
      <c r="D486" s="159"/>
      <c r="E486" s="159"/>
      <c r="F486" s="159"/>
      <c r="G486" s="159"/>
      <c r="H486" s="159"/>
      <c r="I486" s="159"/>
      <c r="J486" s="114"/>
      <c r="K486" s="114"/>
      <c r="L486" s="114"/>
      <c r="M486" s="114"/>
      <c r="N486" s="114"/>
      <c r="O486" s="114"/>
      <c r="P486" s="114"/>
      <c r="Q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</row>
    <row r="487" spans="1:29" ht="15.75" customHeight="1" x14ac:dyDescent="0.25">
      <c r="A487" s="159"/>
      <c r="B487" s="159"/>
      <c r="C487" s="159"/>
      <c r="D487" s="159"/>
      <c r="E487" s="159"/>
      <c r="F487" s="159"/>
      <c r="G487" s="159"/>
      <c r="H487" s="159"/>
      <c r="I487" s="159"/>
      <c r="J487" s="114"/>
      <c r="K487" s="114"/>
      <c r="L487" s="114"/>
      <c r="M487" s="114"/>
      <c r="N487" s="114"/>
      <c r="O487" s="114"/>
      <c r="P487" s="114"/>
      <c r="Q487" s="114"/>
      <c r="S487" s="114"/>
      <c r="T487" s="114"/>
      <c r="U487" s="114"/>
      <c r="V487" s="114"/>
      <c r="W487" s="114"/>
      <c r="X487" s="114"/>
      <c r="Y487" s="114"/>
      <c r="Z487" s="114"/>
      <c r="AA487" s="114"/>
      <c r="AB487" s="114"/>
      <c r="AC487" s="114"/>
    </row>
    <row r="488" spans="1:29" ht="15.75" customHeight="1" x14ac:dyDescent="0.25">
      <c r="A488" s="159"/>
      <c r="B488" s="159"/>
      <c r="C488" s="159"/>
      <c r="D488" s="159"/>
      <c r="E488" s="159"/>
      <c r="F488" s="159"/>
      <c r="G488" s="159"/>
      <c r="H488" s="159"/>
      <c r="I488" s="159"/>
      <c r="J488" s="114"/>
      <c r="K488" s="114"/>
      <c r="L488" s="114"/>
      <c r="M488" s="114"/>
      <c r="N488" s="114"/>
      <c r="O488" s="114"/>
      <c r="P488" s="114"/>
      <c r="Q488" s="114"/>
      <c r="S488" s="114"/>
      <c r="T488" s="114"/>
      <c r="U488" s="114"/>
      <c r="V488" s="114"/>
      <c r="W488" s="114"/>
      <c r="X488" s="114"/>
      <c r="Y488" s="114"/>
      <c r="Z488" s="114"/>
      <c r="AA488" s="114"/>
      <c r="AB488" s="114"/>
      <c r="AC488" s="114"/>
    </row>
    <row r="489" spans="1:29" ht="15.75" customHeight="1" x14ac:dyDescent="0.25">
      <c r="A489" s="159"/>
      <c r="B489" s="159"/>
      <c r="C489" s="159"/>
      <c r="D489" s="159"/>
      <c r="E489" s="159"/>
      <c r="F489" s="159"/>
      <c r="G489" s="159"/>
      <c r="H489" s="159"/>
      <c r="I489" s="159"/>
      <c r="J489" s="114"/>
      <c r="K489" s="114"/>
      <c r="L489" s="114"/>
      <c r="M489" s="114"/>
      <c r="N489" s="114"/>
      <c r="O489" s="114"/>
      <c r="P489" s="114"/>
      <c r="Q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</row>
    <row r="490" spans="1:29" ht="15.75" customHeight="1" x14ac:dyDescent="0.25">
      <c r="A490" s="159"/>
      <c r="B490" s="159"/>
      <c r="C490" s="159"/>
      <c r="D490" s="159"/>
      <c r="E490" s="159"/>
      <c r="F490" s="159"/>
      <c r="G490" s="159"/>
      <c r="H490" s="159"/>
      <c r="I490" s="159"/>
      <c r="J490" s="114"/>
      <c r="K490" s="114"/>
      <c r="L490" s="114"/>
      <c r="M490" s="114"/>
      <c r="N490" s="114"/>
      <c r="O490" s="114"/>
      <c r="P490" s="114"/>
      <c r="Q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</row>
    <row r="491" spans="1:29" ht="15.75" customHeight="1" x14ac:dyDescent="0.25">
      <c r="A491" s="159"/>
      <c r="B491" s="159"/>
      <c r="C491" s="159"/>
      <c r="D491" s="159"/>
      <c r="E491" s="159"/>
      <c r="F491" s="159"/>
      <c r="G491" s="159"/>
      <c r="H491" s="159"/>
      <c r="I491" s="159"/>
      <c r="J491" s="114"/>
      <c r="K491" s="114"/>
      <c r="L491" s="114"/>
      <c r="M491" s="114"/>
      <c r="N491" s="114"/>
      <c r="O491" s="114"/>
      <c r="P491" s="114"/>
      <c r="Q491" s="114"/>
      <c r="S491" s="114"/>
      <c r="T491" s="114"/>
      <c r="U491" s="114"/>
      <c r="V491" s="114"/>
      <c r="W491" s="114"/>
      <c r="X491" s="114"/>
      <c r="Y491" s="114"/>
      <c r="Z491" s="114"/>
      <c r="AA491" s="114"/>
      <c r="AB491" s="114"/>
      <c r="AC491" s="114"/>
    </row>
    <row r="492" spans="1:29" ht="15.75" customHeight="1" x14ac:dyDescent="0.25">
      <c r="A492" s="159"/>
      <c r="B492" s="159"/>
      <c r="C492" s="159"/>
      <c r="D492" s="159"/>
      <c r="E492" s="159"/>
      <c r="F492" s="159"/>
      <c r="G492" s="159"/>
      <c r="H492" s="159"/>
      <c r="I492" s="159"/>
      <c r="J492" s="114"/>
      <c r="K492" s="114"/>
      <c r="L492" s="114"/>
      <c r="M492" s="114"/>
      <c r="N492" s="114"/>
      <c r="O492" s="114"/>
      <c r="P492" s="114"/>
      <c r="Q492" s="114"/>
      <c r="S492" s="114"/>
      <c r="T492" s="114"/>
      <c r="U492" s="114"/>
      <c r="V492" s="114"/>
      <c r="W492" s="114"/>
      <c r="X492" s="114"/>
      <c r="Y492" s="114"/>
      <c r="Z492" s="114"/>
      <c r="AA492" s="114"/>
      <c r="AB492" s="114"/>
      <c r="AC492" s="114"/>
    </row>
    <row r="493" spans="1:29" ht="15.75" customHeight="1" x14ac:dyDescent="0.25">
      <c r="A493" s="159"/>
      <c r="B493" s="159"/>
      <c r="C493" s="159"/>
      <c r="D493" s="159"/>
      <c r="E493" s="159"/>
      <c r="F493" s="159"/>
      <c r="G493" s="159"/>
      <c r="H493" s="159"/>
      <c r="I493" s="159"/>
      <c r="J493" s="114"/>
      <c r="K493" s="114"/>
      <c r="L493" s="114"/>
      <c r="M493" s="114"/>
      <c r="N493" s="114"/>
      <c r="O493" s="114"/>
      <c r="P493" s="114"/>
      <c r="Q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</row>
    <row r="494" spans="1:29" ht="15.75" customHeight="1" x14ac:dyDescent="0.25">
      <c r="A494" s="159"/>
      <c r="B494" s="159"/>
      <c r="C494" s="159"/>
      <c r="D494" s="159"/>
      <c r="E494" s="159"/>
      <c r="F494" s="159"/>
      <c r="G494" s="159"/>
      <c r="H494" s="159"/>
      <c r="I494" s="159"/>
      <c r="J494" s="114"/>
      <c r="K494" s="114"/>
      <c r="L494" s="114"/>
      <c r="M494" s="114"/>
      <c r="N494" s="114"/>
      <c r="O494" s="114"/>
      <c r="P494" s="114"/>
      <c r="Q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</row>
    <row r="495" spans="1:29" ht="15.75" customHeight="1" x14ac:dyDescent="0.25">
      <c r="A495" s="159"/>
      <c r="B495" s="159"/>
      <c r="C495" s="159"/>
      <c r="D495" s="159"/>
      <c r="E495" s="159"/>
      <c r="F495" s="159"/>
      <c r="G495" s="159"/>
      <c r="H495" s="159"/>
      <c r="I495" s="159"/>
      <c r="J495" s="114"/>
      <c r="K495" s="114"/>
      <c r="L495" s="114"/>
      <c r="M495" s="114"/>
      <c r="N495" s="114"/>
      <c r="O495" s="114"/>
      <c r="P495" s="114"/>
      <c r="Q495" s="114"/>
      <c r="S495" s="114"/>
      <c r="T495" s="114"/>
      <c r="U495" s="114"/>
      <c r="V495" s="114"/>
      <c r="W495" s="114"/>
      <c r="X495" s="114"/>
      <c r="Y495" s="114"/>
      <c r="Z495" s="114"/>
      <c r="AA495" s="114"/>
      <c r="AB495" s="114"/>
      <c r="AC495" s="114"/>
    </row>
    <row r="496" spans="1:29" ht="15.75" customHeight="1" x14ac:dyDescent="0.25">
      <c r="A496" s="159"/>
      <c r="B496" s="159"/>
      <c r="C496" s="159"/>
      <c r="D496" s="159"/>
      <c r="E496" s="159"/>
      <c r="F496" s="159"/>
      <c r="G496" s="159"/>
      <c r="H496" s="159"/>
      <c r="I496" s="159"/>
      <c r="J496" s="114"/>
      <c r="K496" s="114"/>
      <c r="L496" s="114"/>
      <c r="M496" s="114"/>
      <c r="N496" s="114"/>
      <c r="O496" s="114"/>
      <c r="P496" s="114"/>
      <c r="Q496" s="114"/>
      <c r="S496" s="114"/>
      <c r="T496" s="114"/>
      <c r="U496" s="114"/>
      <c r="V496" s="114"/>
      <c r="W496" s="114"/>
      <c r="X496" s="114"/>
      <c r="Y496" s="114"/>
      <c r="Z496" s="114"/>
      <c r="AA496" s="114"/>
      <c r="AB496" s="114"/>
      <c r="AC496" s="114"/>
    </row>
    <row r="497" spans="1:29" ht="15.75" customHeight="1" x14ac:dyDescent="0.25">
      <c r="A497" s="159"/>
      <c r="B497" s="159"/>
      <c r="C497" s="159"/>
      <c r="D497" s="159"/>
      <c r="E497" s="159"/>
      <c r="F497" s="159"/>
      <c r="G497" s="159"/>
      <c r="H497" s="159"/>
      <c r="I497" s="159"/>
      <c r="J497" s="114"/>
      <c r="K497" s="114"/>
      <c r="L497" s="114"/>
      <c r="M497" s="114"/>
      <c r="N497" s="114"/>
      <c r="O497" s="114"/>
      <c r="P497" s="114"/>
      <c r="Q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</row>
    <row r="498" spans="1:29" ht="15.75" customHeight="1" x14ac:dyDescent="0.25">
      <c r="A498" s="159"/>
      <c r="B498" s="159"/>
      <c r="C498" s="159"/>
      <c r="D498" s="159"/>
      <c r="E498" s="159"/>
      <c r="F498" s="159"/>
      <c r="G498" s="159"/>
      <c r="H498" s="159"/>
      <c r="I498" s="159"/>
      <c r="J498" s="114"/>
      <c r="K498" s="114"/>
      <c r="L498" s="114"/>
      <c r="M498" s="114"/>
      <c r="N498" s="114"/>
      <c r="O498" s="114"/>
      <c r="P498" s="114"/>
      <c r="Q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</row>
    <row r="499" spans="1:29" ht="15.75" customHeight="1" x14ac:dyDescent="0.25">
      <c r="A499" s="159"/>
      <c r="B499" s="159"/>
      <c r="C499" s="159"/>
      <c r="D499" s="159"/>
      <c r="E499" s="159"/>
      <c r="F499" s="159"/>
      <c r="G499" s="159"/>
      <c r="H499" s="159"/>
      <c r="I499" s="159"/>
      <c r="J499" s="114"/>
      <c r="K499" s="114"/>
      <c r="L499" s="114"/>
      <c r="M499" s="114"/>
      <c r="N499" s="114"/>
      <c r="O499" s="114"/>
      <c r="P499" s="114"/>
      <c r="Q499" s="114"/>
      <c r="S499" s="114"/>
      <c r="T499" s="114"/>
      <c r="U499" s="114"/>
      <c r="V499" s="114"/>
      <c r="W499" s="114"/>
      <c r="X499" s="114"/>
      <c r="Y499" s="114"/>
      <c r="Z499" s="114"/>
      <c r="AA499" s="114"/>
      <c r="AB499" s="114"/>
      <c r="AC499" s="114"/>
    </row>
    <row r="500" spans="1:29" ht="15.75" customHeight="1" x14ac:dyDescent="0.25">
      <c r="A500" s="159"/>
      <c r="B500" s="159"/>
      <c r="C500" s="159"/>
      <c r="D500" s="159"/>
      <c r="E500" s="159"/>
      <c r="F500" s="159"/>
      <c r="G500" s="159"/>
      <c r="H500" s="159"/>
      <c r="I500" s="159"/>
      <c r="J500" s="114"/>
      <c r="K500" s="114"/>
      <c r="L500" s="114"/>
      <c r="M500" s="114"/>
      <c r="N500" s="114"/>
      <c r="O500" s="114"/>
      <c r="P500" s="114"/>
      <c r="Q500" s="114"/>
      <c r="S500" s="114"/>
      <c r="T500" s="114"/>
      <c r="U500" s="114"/>
      <c r="V500" s="114"/>
      <c r="W500" s="114"/>
      <c r="X500" s="114"/>
      <c r="Y500" s="114"/>
      <c r="Z500" s="114"/>
      <c r="AA500" s="114"/>
      <c r="AB500" s="114"/>
      <c r="AC500" s="114"/>
    </row>
    <row r="501" spans="1:29" ht="15.75" customHeight="1" x14ac:dyDescent="0.25">
      <c r="A501" s="159"/>
      <c r="B501" s="159"/>
      <c r="C501" s="159"/>
      <c r="D501" s="159"/>
      <c r="E501" s="159"/>
      <c r="F501" s="159"/>
      <c r="G501" s="159"/>
      <c r="H501" s="159"/>
      <c r="I501" s="159"/>
      <c r="J501" s="114"/>
      <c r="K501" s="114"/>
      <c r="L501" s="114"/>
      <c r="M501" s="114"/>
      <c r="N501" s="114"/>
      <c r="O501" s="114"/>
      <c r="P501" s="114"/>
      <c r="Q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</row>
    <row r="502" spans="1:29" ht="15.75" customHeight="1" x14ac:dyDescent="0.25">
      <c r="A502" s="159"/>
      <c r="B502" s="159"/>
      <c r="C502" s="159"/>
      <c r="D502" s="159"/>
      <c r="E502" s="159"/>
      <c r="F502" s="159"/>
      <c r="G502" s="159"/>
      <c r="H502" s="159"/>
      <c r="I502" s="159"/>
      <c r="J502" s="114"/>
      <c r="K502" s="114"/>
      <c r="L502" s="114"/>
      <c r="M502" s="114"/>
      <c r="N502" s="114"/>
      <c r="O502" s="114"/>
      <c r="P502" s="114"/>
      <c r="Q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</row>
    <row r="503" spans="1:29" ht="15.75" customHeight="1" x14ac:dyDescent="0.25">
      <c r="A503" s="159"/>
      <c r="B503" s="159"/>
      <c r="C503" s="159"/>
      <c r="D503" s="159"/>
      <c r="E503" s="159"/>
      <c r="F503" s="159"/>
      <c r="G503" s="159"/>
      <c r="H503" s="159"/>
      <c r="I503" s="159"/>
      <c r="J503" s="114"/>
      <c r="K503" s="114"/>
      <c r="L503" s="114"/>
      <c r="M503" s="114"/>
      <c r="N503" s="114"/>
      <c r="O503" s="114"/>
      <c r="P503" s="114"/>
      <c r="Q503" s="114"/>
      <c r="S503" s="114"/>
      <c r="T503" s="114"/>
      <c r="U503" s="114"/>
      <c r="V503" s="114"/>
      <c r="W503" s="114"/>
      <c r="X503" s="114"/>
      <c r="Y503" s="114"/>
      <c r="Z503" s="114"/>
      <c r="AA503" s="114"/>
      <c r="AB503" s="114"/>
      <c r="AC503" s="114"/>
    </row>
    <row r="504" spans="1:29" ht="15.75" customHeight="1" x14ac:dyDescent="0.25">
      <c r="A504" s="159"/>
      <c r="B504" s="159"/>
      <c r="C504" s="159"/>
      <c r="D504" s="159"/>
      <c r="E504" s="159"/>
      <c r="F504" s="159"/>
      <c r="G504" s="159"/>
      <c r="H504" s="159"/>
      <c r="I504" s="159"/>
      <c r="J504" s="114"/>
      <c r="K504" s="114"/>
      <c r="L504" s="114"/>
      <c r="M504" s="114"/>
      <c r="N504" s="114"/>
      <c r="O504" s="114"/>
      <c r="P504" s="114"/>
      <c r="Q504" s="114"/>
      <c r="S504" s="114"/>
      <c r="T504" s="114"/>
      <c r="U504" s="114"/>
      <c r="V504" s="114"/>
      <c r="W504" s="114"/>
      <c r="X504" s="114"/>
      <c r="Y504" s="114"/>
      <c r="Z504" s="114"/>
      <c r="AA504" s="114"/>
      <c r="AB504" s="114"/>
      <c r="AC504" s="114"/>
    </row>
    <row r="505" spans="1:29" ht="15.75" customHeight="1" x14ac:dyDescent="0.25">
      <c r="A505" s="159"/>
      <c r="B505" s="159"/>
      <c r="C505" s="159"/>
      <c r="D505" s="159"/>
      <c r="E505" s="159"/>
      <c r="F505" s="159"/>
      <c r="G505" s="159"/>
      <c r="H505" s="159"/>
      <c r="I505" s="159"/>
      <c r="J505" s="114"/>
      <c r="K505" s="114"/>
      <c r="L505" s="114"/>
      <c r="M505" s="114"/>
      <c r="N505" s="114"/>
      <c r="O505" s="114"/>
      <c r="P505" s="114"/>
      <c r="Q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</row>
    <row r="506" spans="1:29" ht="15.75" customHeight="1" x14ac:dyDescent="0.25">
      <c r="A506" s="159"/>
      <c r="B506" s="159"/>
      <c r="C506" s="159"/>
      <c r="D506" s="159"/>
      <c r="E506" s="159"/>
      <c r="F506" s="159"/>
      <c r="G506" s="159"/>
      <c r="H506" s="159"/>
      <c r="I506" s="159"/>
      <c r="J506" s="114"/>
      <c r="K506" s="114"/>
      <c r="L506" s="114"/>
      <c r="M506" s="114"/>
      <c r="N506" s="114"/>
      <c r="O506" s="114"/>
      <c r="P506" s="114"/>
      <c r="Q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</row>
    <row r="507" spans="1:29" ht="15.75" customHeight="1" x14ac:dyDescent="0.25">
      <c r="A507" s="159"/>
      <c r="B507" s="159"/>
      <c r="C507" s="159"/>
      <c r="D507" s="159"/>
      <c r="E507" s="159"/>
      <c r="F507" s="159"/>
      <c r="G507" s="159"/>
      <c r="H507" s="159"/>
      <c r="I507" s="159"/>
      <c r="J507" s="114"/>
      <c r="K507" s="114"/>
      <c r="L507" s="114"/>
      <c r="M507" s="114"/>
      <c r="N507" s="114"/>
      <c r="O507" s="114"/>
      <c r="P507" s="114"/>
      <c r="Q507" s="114"/>
      <c r="S507" s="114"/>
      <c r="T507" s="114"/>
      <c r="U507" s="114"/>
      <c r="V507" s="114"/>
      <c r="W507" s="114"/>
      <c r="X507" s="114"/>
      <c r="Y507" s="114"/>
      <c r="Z507" s="114"/>
      <c r="AA507" s="114"/>
      <c r="AB507" s="114"/>
      <c r="AC507" s="114"/>
    </row>
    <row r="508" spans="1:29" ht="15.75" customHeight="1" x14ac:dyDescent="0.25">
      <c r="A508" s="159"/>
      <c r="B508" s="159"/>
      <c r="C508" s="159"/>
      <c r="D508" s="159"/>
      <c r="E508" s="159"/>
      <c r="F508" s="159"/>
      <c r="G508" s="159"/>
      <c r="H508" s="159"/>
      <c r="I508" s="159"/>
      <c r="J508" s="114"/>
      <c r="K508" s="114"/>
      <c r="L508" s="114"/>
      <c r="M508" s="114"/>
      <c r="N508" s="114"/>
      <c r="O508" s="114"/>
      <c r="P508" s="114"/>
      <c r="Q508" s="114"/>
      <c r="S508" s="114"/>
      <c r="T508" s="114"/>
      <c r="U508" s="114"/>
      <c r="V508" s="114"/>
      <c r="W508" s="114"/>
      <c r="X508" s="114"/>
      <c r="Y508" s="114"/>
      <c r="Z508" s="114"/>
      <c r="AA508" s="114"/>
      <c r="AB508" s="114"/>
      <c r="AC508" s="114"/>
    </row>
    <row r="509" spans="1:29" ht="15.75" customHeight="1" x14ac:dyDescent="0.25">
      <c r="A509" s="159"/>
      <c r="B509" s="159"/>
      <c r="C509" s="159"/>
      <c r="D509" s="159"/>
      <c r="E509" s="159"/>
      <c r="F509" s="159"/>
      <c r="G509" s="159"/>
      <c r="H509" s="159"/>
      <c r="I509" s="159"/>
      <c r="J509" s="114"/>
      <c r="K509" s="114"/>
      <c r="L509" s="114"/>
      <c r="M509" s="114"/>
      <c r="N509" s="114"/>
      <c r="O509" s="114"/>
      <c r="P509" s="114"/>
      <c r="Q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</row>
    <row r="510" spans="1:29" ht="15.75" customHeight="1" x14ac:dyDescent="0.25">
      <c r="A510" s="159"/>
      <c r="B510" s="159"/>
      <c r="C510" s="159"/>
      <c r="D510" s="159"/>
      <c r="E510" s="159"/>
      <c r="F510" s="159"/>
      <c r="G510" s="159"/>
      <c r="H510" s="159"/>
      <c r="I510" s="159"/>
      <c r="J510" s="114"/>
      <c r="K510" s="114"/>
      <c r="L510" s="114"/>
      <c r="M510" s="114"/>
      <c r="N510" s="114"/>
      <c r="O510" s="114"/>
      <c r="P510" s="114"/>
      <c r="Q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</row>
    <row r="511" spans="1:29" ht="15.75" customHeight="1" x14ac:dyDescent="0.25">
      <c r="A511" s="159"/>
      <c r="B511" s="159"/>
      <c r="C511" s="159"/>
      <c r="D511" s="159"/>
      <c r="E511" s="159"/>
      <c r="F511" s="159"/>
      <c r="G511" s="159"/>
      <c r="H511" s="159"/>
      <c r="I511" s="159"/>
      <c r="J511" s="114"/>
      <c r="K511" s="114"/>
      <c r="L511" s="114"/>
      <c r="M511" s="114"/>
      <c r="N511" s="114"/>
      <c r="O511" s="114"/>
      <c r="P511" s="114"/>
      <c r="Q511" s="114"/>
      <c r="S511" s="114"/>
      <c r="T511" s="114"/>
      <c r="U511" s="114"/>
      <c r="V511" s="114"/>
      <c r="W511" s="114"/>
      <c r="X511" s="114"/>
      <c r="Y511" s="114"/>
      <c r="Z511" s="114"/>
      <c r="AA511" s="114"/>
      <c r="AB511" s="114"/>
      <c r="AC511" s="114"/>
    </row>
    <row r="512" spans="1:29" ht="15.75" customHeight="1" x14ac:dyDescent="0.25">
      <c r="A512" s="159"/>
      <c r="B512" s="159"/>
      <c r="C512" s="159"/>
      <c r="D512" s="159"/>
      <c r="E512" s="159"/>
      <c r="F512" s="159"/>
      <c r="G512" s="159"/>
      <c r="H512" s="159"/>
      <c r="I512" s="159"/>
      <c r="J512" s="114"/>
      <c r="K512" s="114"/>
      <c r="L512" s="114"/>
      <c r="M512" s="114"/>
      <c r="N512" s="114"/>
      <c r="O512" s="114"/>
      <c r="P512" s="114"/>
      <c r="Q512" s="114"/>
      <c r="S512" s="114"/>
      <c r="T512" s="114"/>
      <c r="U512" s="114"/>
      <c r="V512" s="114"/>
      <c r="W512" s="114"/>
      <c r="X512" s="114"/>
      <c r="Y512" s="114"/>
      <c r="Z512" s="114"/>
      <c r="AA512" s="114"/>
      <c r="AB512" s="114"/>
      <c r="AC512" s="114"/>
    </row>
    <row r="513" spans="1:29" ht="15.75" customHeight="1" x14ac:dyDescent="0.25">
      <c r="A513" s="159"/>
      <c r="B513" s="159"/>
      <c r="C513" s="159"/>
      <c r="D513" s="159"/>
      <c r="E513" s="159"/>
      <c r="F513" s="159"/>
      <c r="G513" s="159"/>
      <c r="H513" s="159"/>
      <c r="I513" s="159"/>
      <c r="J513" s="114"/>
      <c r="K513" s="114"/>
      <c r="L513" s="114"/>
      <c r="M513" s="114"/>
      <c r="N513" s="114"/>
      <c r="O513" s="114"/>
      <c r="P513" s="114"/>
      <c r="Q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</row>
    <row r="514" spans="1:29" ht="15.75" customHeight="1" x14ac:dyDescent="0.25">
      <c r="A514" s="159"/>
      <c r="B514" s="159"/>
      <c r="C514" s="159"/>
      <c r="D514" s="159"/>
      <c r="E514" s="159"/>
      <c r="F514" s="159"/>
      <c r="G514" s="159"/>
      <c r="H514" s="159"/>
      <c r="I514" s="159"/>
      <c r="J514" s="114"/>
      <c r="K514" s="114"/>
      <c r="L514" s="114"/>
      <c r="M514" s="114"/>
      <c r="N514" s="114"/>
      <c r="O514" s="114"/>
      <c r="P514" s="114"/>
      <c r="Q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</row>
    <row r="515" spans="1:29" ht="15.75" customHeight="1" x14ac:dyDescent="0.25">
      <c r="A515" s="159"/>
      <c r="B515" s="159"/>
      <c r="C515" s="159"/>
      <c r="D515" s="159"/>
      <c r="E515" s="159"/>
      <c r="F515" s="159"/>
      <c r="G515" s="159"/>
      <c r="H515" s="159"/>
      <c r="I515" s="159"/>
      <c r="J515" s="114"/>
      <c r="K515" s="114"/>
      <c r="L515" s="114"/>
      <c r="M515" s="114"/>
      <c r="N515" s="114"/>
      <c r="O515" s="114"/>
      <c r="P515" s="114"/>
      <c r="Q515" s="114"/>
      <c r="S515" s="114"/>
      <c r="T515" s="114"/>
      <c r="U515" s="114"/>
      <c r="V515" s="114"/>
      <c r="W515" s="114"/>
      <c r="X515" s="114"/>
      <c r="Y515" s="114"/>
      <c r="Z515" s="114"/>
      <c r="AA515" s="114"/>
      <c r="AB515" s="114"/>
      <c r="AC515" s="114"/>
    </row>
    <row r="516" spans="1:29" ht="15.75" customHeight="1" x14ac:dyDescent="0.25">
      <c r="A516" s="159"/>
      <c r="B516" s="159"/>
      <c r="C516" s="159"/>
      <c r="D516" s="159"/>
      <c r="E516" s="159"/>
      <c r="F516" s="159"/>
      <c r="G516" s="159"/>
      <c r="H516" s="159"/>
      <c r="I516" s="159"/>
      <c r="J516" s="114"/>
      <c r="K516" s="114"/>
      <c r="L516" s="114"/>
      <c r="M516" s="114"/>
      <c r="N516" s="114"/>
      <c r="O516" s="114"/>
      <c r="P516" s="114"/>
      <c r="Q516" s="114"/>
      <c r="S516" s="114"/>
      <c r="T516" s="114"/>
      <c r="U516" s="114"/>
      <c r="V516" s="114"/>
      <c r="W516" s="114"/>
      <c r="X516" s="114"/>
      <c r="Y516" s="114"/>
      <c r="Z516" s="114"/>
      <c r="AA516" s="114"/>
      <c r="AB516" s="114"/>
      <c r="AC516" s="114"/>
    </row>
    <row r="517" spans="1:29" ht="15.75" customHeight="1" x14ac:dyDescent="0.25">
      <c r="A517" s="159"/>
      <c r="B517" s="159"/>
      <c r="C517" s="159"/>
      <c r="D517" s="159"/>
      <c r="E517" s="159"/>
      <c r="F517" s="159"/>
      <c r="G517" s="159"/>
      <c r="H517" s="159"/>
      <c r="I517" s="159"/>
      <c r="J517" s="114"/>
      <c r="K517" s="114"/>
      <c r="L517" s="114"/>
      <c r="M517" s="114"/>
      <c r="N517" s="114"/>
      <c r="O517" s="114"/>
      <c r="P517" s="114"/>
      <c r="Q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</row>
    <row r="518" spans="1:29" ht="15.75" customHeight="1" x14ac:dyDescent="0.25">
      <c r="A518" s="159"/>
      <c r="B518" s="159"/>
      <c r="C518" s="159"/>
      <c r="D518" s="159"/>
      <c r="E518" s="159"/>
      <c r="F518" s="159"/>
      <c r="G518" s="159"/>
      <c r="H518" s="159"/>
      <c r="I518" s="159"/>
      <c r="J518" s="114"/>
      <c r="K518" s="114"/>
      <c r="L518" s="114"/>
      <c r="M518" s="114"/>
      <c r="N518" s="114"/>
      <c r="O518" s="114"/>
      <c r="P518" s="114"/>
      <c r="Q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</row>
    <row r="519" spans="1:29" ht="15.75" customHeight="1" x14ac:dyDescent="0.25">
      <c r="A519" s="159"/>
      <c r="B519" s="159"/>
      <c r="C519" s="159"/>
      <c r="D519" s="159"/>
      <c r="E519" s="159"/>
      <c r="F519" s="159"/>
      <c r="G519" s="159"/>
      <c r="H519" s="159"/>
      <c r="I519" s="159"/>
      <c r="J519" s="114"/>
      <c r="K519" s="114"/>
      <c r="L519" s="114"/>
      <c r="M519" s="114"/>
      <c r="N519" s="114"/>
      <c r="O519" s="114"/>
      <c r="P519" s="114"/>
      <c r="Q519" s="114"/>
      <c r="S519" s="114"/>
      <c r="T519" s="114"/>
      <c r="U519" s="114"/>
      <c r="V519" s="114"/>
      <c r="W519" s="114"/>
      <c r="X519" s="114"/>
      <c r="Y519" s="114"/>
      <c r="Z519" s="114"/>
      <c r="AA519" s="114"/>
      <c r="AB519" s="114"/>
      <c r="AC519" s="114"/>
    </row>
    <row r="520" spans="1:29" ht="15.75" customHeight="1" x14ac:dyDescent="0.25">
      <c r="A520" s="159"/>
      <c r="B520" s="159"/>
      <c r="C520" s="159"/>
      <c r="D520" s="159"/>
      <c r="E520" s="159"/>
      <c r="F520" s="159"/>
      <c r="G520" s="159"/>
      <c r="H520" s="159"/>
      <c r="I520" s="159"/>
      <c r="J520" s="114"/>
      <c r="K520" s="114"/>
      <c r="L520" s="114"/>
      <c r="M520" s="114"/>
      <c r="N520" s="114"/>
      <c r="O520" s="114"/>
      <c r="P520" s="114"/>
      <c r="Q520" s="114"/>
      <c r="S520" s="114"/>
      <c r="T520" s="114"/>
      <c r="U520" s="114"/>
      <c r="V520" s="114"/>
      <c r="W520" s="114"/>
      <c r="X520" s="114"/>
      <c r="Y520" s="114"/>
      <c r="Z520" s="114"/>
      <c r="AA520" s="114"/>
      <c r="AB520" s="114"/>
      <c r="AC520" s="114"/>
    </row>
    <row r="521" spans="1:29" ht="15.75" customHeight="1" x14ac:dyDescent="0.25">
      <c r="A521" s="159"/>
      <c r="B521" s="159"/>
      <c r="C521" s="159"/>
      <c r="D521" s="159"/>
      <c r="E521" s="159"/>
      <c r="F521" s="159"/>
      <c r="G521" s="159"/>
      <c r="H521" s="159"/>
      <c r="I521" s="159"/>
      <c r="J521" s="114"/>
      <c r="K521" s="114"/>
      <c r="L521" s="114"/>
      <c r="M521" s="114"/>
      <c r="N521" s="114"/>
      <c r="O521" s="114"/>
      <c r="P521" s="114"/>
      <c r="Q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</row>
    <row r="522" spans="1:29" ht="15.75" customHeight="1" x14ac:dyDescent="0.25">
      <c r="A522" s="159"/>
      <c r="B522" s="159"/>
      <c r="C522" s="159"/>
      <c r="D522" s="159"/>
      <c r="E522" s="159"/>
      <c r="F522" s="159"/>
      <c r="G522" s="159"/>
      <c r="H522" s="159"/>
      <c r="I522" s="159"/>
      <c r="J522" s="114"/>
      <c r="K522" s="114"/>
      <c r="L522" s="114"/>
      <c r="M522" s="114"/>
      <c r="N522" s="114"/>
      <c r="O522" s="114"/>
      <c r="P522" s="114"/>
      <c r="Q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</row>
    <row r="523" spans="1:29" ht="15.75" customHeight="1" x14ac:dyDescent="0.25">
      <c r="A523" s="159"/>
      <c r="B523" s="159"/>
      <c r="C523" s="159"/>
      <c r="D523" s="159"/>
      <c r="E523" s="159"/>
      <c r="F523" s="159"/>
      <c r="G523" s="159"/>
      <c r="H523" s="159"/>
      <c r="I523" s="159"/>
      <c r="J523" s="114"/>
      <c r="K523" s="114"/>
      <c r="L523" s="114"/>
      <c r="M523" s="114"/>
      <c r="N523" s="114"/>
      <c r="O523" s="114"/>
      <c r="P523" s="114"/>
      <c r="Q523" s="114"/>
      <c r="S523" s="114"/>
      <c r="T523" s="114"/>
      <c r="U523" s="114"/>
      <c r="V523" s="114"/>
      <c r="W523" s="114"/>
      <c r="X523" s="114"/>
      <c r="Y523" s="114"/>
      <c r="Z523" s="114"/>
      <c r="AA523" s="114"/>
      <c r="AB523" s="114"/>
      <c r="AC523" s="114"/>
    </row>
    <row r="524" spans="1:29" ht="15.75" customHeight="1" x14ac:dyDescent="0.25">
      <c r="A524" s="159"/>
      <c r="B524" s="159"/>
      <c r="C524" s="159"/>
      <c r="D524" s="159"/>
      <c r="E524" s="159"/>
      <c r="F524" s="159"/>
      <c r="G524" s="159"/>
      <c r="H524" s="159"/>
      <c r="I524" s="159"/>
      <c r="J524" s="114"/>
      <c r="K524" s="114"/>
      <c r="L524" s="114"/>
      <c r="M524" s="114"/>
      <c r="N524" s="114"/>
      <c r="O524" s="114"/>
      <c r="P524" s="114"/>
      <c r="Q524" s="114"/>
      <c r="S524" s="114"/>
      <c r="T524" s="114"/>
      <c r="U524" s="114"/>
      <c r="V524" s="114"/>
      <c r="W524" s="114"/>
      <c r="X524" s="114"/>
      <c r="Y524" s="114"/>
      <c r="Z524" s="114"/>
      <c r="AA524" s="114"/>
      <c r="AB524" s="114"/>
      <c r="AC524" s="114"/>
    </row>
    <row r="525" spans="1:29" ht="15.75" customHeight="1" x14ac:dyDescent="0.25">
      <c r="A525" s="159"/>
      <c r="B525" s="159"/>
      <c r="C525" s="159"/>
      <c r="D525" s="159"/>
      <c r="E525" s="159"/>
      <c r="F525" s="159"/>
      <c r="G525" s="159"/>
      <c r="H525" s="159"/>
      <c r="I525" s="159"/>
      <c r="J525" s="114"/>
      <c r="K525" s="114"/>
      <c r="L525" s="114"/>
      <c r="M525" s="114"/>
      <c r="N525" s="114"/>
      <c r="O525" s="114"/>
      <c r="P525" s="114"/>
      <c r="Q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</row>
    <row r="526" spans="1:29" ht="15.75" customHeight="1" x14ac:dyDescent="0.25">
      <c r="A526" s="159"/>
      <c r="B526" s="159"/>
      <c r="C526" s="159"/>
      <c r="D526" s="159"/>
      <c r="E526" s="159"/>
      <c r="F526" s="159"/>
      <c r="G526" s="159"/>
      <c r="H526" s="159"/>
      <c r="I526" s="159"/>
      <c r="J526" s="114"/>
      <c r="K526" s="114"/>
      <c r="L526" s="114"/>
      <c r="M526" s="114"/>
      <c r="N526" s="114"/>
      <c r="O526" s="114"/>
      <c r="P526" s="114"/>
      <c r="Q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</row>
    <row r="527" spans="1:29" ht="15.75" customHeight="1" x14ac:dyDescent="0.25">
      <c r="A527" s="159"/>
      <c r="B527" s="159"/>
      <c r="C527" s="159"/>
      <c r="D527" s="159"/>
      <c r="E527" s="159"/>
      <c r="F527" s="159"/>
      <c r="G527" s="159"/>
      <c r="H527" s="159"/>
      <c r="I527" s="159"/>
      <c r="J527" s="114"/>
      <c r="K527" s="114"/>
      <c r="L527" s="114"/>
      <c r="M527" s="114"/>
      <c r="N527" s="114"/>
      <c r="O527" s="114"/>
      <c r="P527" s="114"/>
      <c r="Q527" s="114"/>
      <c r="S527" s="114"/>
      <c r="T527" s="114"/>
      <c r="U527" s="114"/>
      <c r="V527" s="114"/>
      <c r="W527" s="114"/>
      <c r="X527" s="114"/>
      <c r="Y527" s="114"/>
      <c r="Z527" s="114"/>
      <c r="AA527" s="114"/>
      <c r="AB527" s="114"/>
      <c r="AC527" s="114"/>
    </row>
    <row r="528" spans="1:29" ht="15.75" customHeight="1" x14ac:dyDescent="0.25">
      <c r="A528" s="159"/>
      <c r="B528" s="159"/>
      <c r="C528" s="159"/>
      <c r="D528" s="159"/>
      <c r="E528" s="159"/>
      <c r="F528" s="159"/>
      <c r="G528" s="159"/>
      <c r="H528" s="159"/>
      <c r="I528" s="159"/>
      <c r="J528" s="114"/>
      <c r="K528" s="114"/>
      <c r="L528" s="114"/>
      <c r="M528" s="114"/>
      <c r="N528" s="114"/>
      <c r="O528" s="114"/>
      <c r="P528" s="114"/>
      <c r="Q528" s="114"/>
      <c r="S528" s="114"/>
      <c r="T528" s="114"/>
      <c r="U528" s="114"/>
      <c r="V528" s="114"/>
      <c r="W528" s="114"/>
      <c r="X528" s="114"/>
      <c r="Y528" s="114"/>
      <c r="Z528" s="114"/>
      <c r="AA528" s="114"/>
      <c r="AB528" s="114"/>
      <c r="AC528" s="114"/>
    </row>
    <row r="529" spans="1:29" ht="15.75" customHeight="1" x14ac:dyDescent="0.25">
      <c r="A529" s="159"/>
      <c r="B529" s="159"/>
      <c r="C529" s="159"/>
      <c r="D529" s="159"/>
      <c r="E529" s="159"/>
      <c r="F529" s="159"/>
      <c r="G529" s="159"/>
      <c r="H529" s="159"/>
      <c r="I529" s="159"/>
      <c r="J529" s="114"/>
      <c r="K529" s="114"/>
      <c r="L529" s="114"/>
      <c r="M529" s="114"/>
      <c r="N529" s="114"/>
      <c r="O529" s="114"/>
      <c r="P529" s="114"/>
      <c r="Q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</row>
    <row r="530" spans="1:29" ht="15.75" customHeight="1" x14ac:dyDescent="0.25">
      <c r="A530" s="159"/>
      <c r="B530" s="159"/>
      <c r="C530" s="159"/>
      <c r="D530" s="159"/>
      <c r="E530" s="159"/>
      <c r="F530" s="159"/>
      <c r="G530" s="159"/>
      <c r="H530" s="159"/>
      <c r="I530" s="159"/>
      <c r="J530" s="114"/>
      <c r="K530" s="114"/>
      <c r="L530" s="114"/>
      <c r="M530" s="114"/>
      <c r="N530" s="114"/>
      <c r="O530" s="114"/>
      <c r="P530" s="114"/>
      <c r="Q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</row>
    <row r="531" spans="1:29" ht="15.75" customHeight="1" x14ac:dyDescent="0.25">
      <c r="A531" s="159"/>
      <c r="B531" s="159"/>
      <c r="C531" s="159"/>
      <c r="D531" s="159"/>
      <c r="E531" s="159"/>
      <c r="F531" s="159"/>
      <c r="G531" s="159"/>
      <c r="H531" s="159"/>
      <c r="I531" s="159"/>
      <c r="J531" s="114"/>
      <c r="K531" s="114"/>
      <c r="L531" s="114"/>
      <c r="M531" s="114"/>
      <c r="N531" s="114"/>
      <c r="O531" s="114"/>
      <c r="P531" s="114"/>
      <c r="Q531" s="114"/>
      <c r="S531" s="114"/>
      <c r="T531" s="114"/>
      <c r="U531" s="114"/>
      <c r="V531" s="114"/>
      <c r="W531" s="114"/>
      <c r="X531" s="114"/>
      <c r="Y531" s="114"/>
      <c r="Z531" s="114"/>
      <c r="AA531" s="114"/>
      <c r="AB531" s="114"/>
      <c r="AC531" s="114"/>
    </row>
    <row r="532" spans="1:29" ht="15.75" customHeight="1" x14ac:dyDescent="0.25">
      <c r="A532" s="159"/>
      <c r="B532" s="159"/>
      <c r="C532" s="159"/>
      <c r="D532" s="159"/>
      <c r="E532" s="159"/>
      <c r="F532" s="159"/>
      <c r="G532" s="159"/>
      <c r="H532" s="159"/>
      <c r="I532" s="159"/>
      <c r="J532" s="114"/>
      <c r="K532" s="114"/>
      <c r="L532" s="114"/>
      <c r="M532" s="114"/>
      <c r="N532" s="114"/>
      <c r="O532" s="114"/>
      <c r="P532" s="114"/>
      <c r="Q532" s="114"/>
      <c r="S532" s="114"/>
      <c r="T532" s="114"/>
      <c r="U532" s="114"/>
      <c r="V532" s="114"/>
      <c r="W532" s="114"/>
      <c r="X532" s="114"/>
      <c r="Y532" s="114"/>
      <c r="Z532" s="114"/>
      <c r="AA532" s="114"/>
      <c r="AB532" s="114"/>
      <c r="AC532" s="114"/>
    </row>
    <row r="533" spans="1:29" ht="15.75" customHeight="1" x14ac:dyDescent="0.25">
      <c r="A533" s="159"/>
      <c r="B533" s="159"/>
      <c r="C533" s="159"/>
      <c r="D533" s="159"/>
      <c r="E533" s="159"/>
      <c r="F533" s="159"/>
      <c r="G533" s="159"/>
      <c r="H533" s="159"/>
      <c r="I533" s="159"/>
      <c r="J533" s="114"/>
      <c r="K533" s="114"/>
      <c r="L533" s="114"/>
      <c r="M533" s="114"/>
      <c r="N533" s="114"/>
      <c r="O533" s="114"/>
      <c r="P533" s="114"/>
      <c r="Q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</row>
    <row r="534" spans="1:29" ht="15.75" customHeight="1" x14ac:dyDescent="0.25">
      <c r="A534" s="159"/>
      <c r="B534" s="159"/>
      <c r="C534" s="159"/>
      <c r="D534" s="159"/>
      <c r="E534" s="159"/>
      <c r="F534" s="159"/>
      <c r="G534" s="159"/>
      <c r="H534" s="159"/>
      <c r="I534" s="159"/>
      <c r="J534" s="114"/>
      <c r="K534" s="114"/>
      <c r="L534" s="114"/>
      <c r="M534" s="114"/>
      <c r="N534" s="114"/>
      <c r="O534" s="114"/>
      <c r="P534" s="114"/>
      <c r="Q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</row>
    <row r="535" spans="1:29" ht="15.75" customHeight="1" x14ac:dyDescent="0.25">
      <c r="A535" s="159"/>
      <c r="B535" s="159"/>
      <c r="C535" s="159"/>
      <c r="D535" s="159"/>
      <c r="E535" s="159"/>
      <c r="F535" s="159"/>
      <c r="G535" s="159"/>
      <c r="H535" s="159"/>
      <c r="I535" s="159"/>
      <c r="J535" s="114"/>
      <c r="K535" s="114"/>
      <c r="L535" s="114"/>
      <c r="M535" s="114"/>
      <c r="N535" s="114"/>
      <c r="O535" s="114"/>
      <c r="P535" s="114"/>
      <c r="Q535" s="114"/>
      <c r="S535" s="114"/>
      <c r="T535" s="114"/>
      <c r="U535" s="114"/>
      <c r="V535" s="114"/>
      <c r="W535" s="114"/>
      <c r="X535" s="114"/>
      <c r="Y535" s="114"/>
      <c r="Z535" s="114"/>
      <c r="AA535" s="114"/>
      <c r="AB535" s="114"/>
      <c r="AC535" s="114"/>
    </row>
    <row r="536" spans="1:29" ht="15.75" customHeight="1" x14ac:dyDescent="0.25">
      <c r="A536" s="159"/>
      <c r="B536" s="159"/>
      <c r="C536" s="159"/>
      <c r="D536" s="159"/>
      <c r="E536" s="159"/>
      <c r="F536" s="159"/>
      <c r="G536" s="159"/>
      <c r="H536" s="159"/>
      <c r="I536" s="159"/>
      <c r="J536" s="114"/>
      <c r="K536" s="114"/>
      <c r="L536" s="114"/>
      <c r="M536" s="114"/>
      <c r="N536" s="114"/>
      <c r="O536" s="114"/>
      <c r="P536" s="114"/>
      <c r="Q536" s="114"/>
      <c r="S536" s="114"/>
      <c r="T536" s="114"/>
      <c r="U536" s="114"/>
      <c r="V536" s="114"/>
      <c r="W536" s="114"/>
      <c r="X536" s="114"/>
      <c r="Y536" s="114"/>
      <c r="Z536" s="114"/>
      <c r="AA536" s="114"/>
      <c r="AB536" s="114"/>
      <c r="AC536" s="114"/>
    </row>
    <row r="537" spans="1:29" ht="15.75" customHeight="1" x14ac:dyDescent="0.25">
      <c r="A537" s="159"/>
      <c r="B537" s="159"/>
      <c r="C537" s="159"/>
      <c r="D537" s="159"/>
      <c r="E537" s="159"/>
      <c r="F537" s="159"/>
      <c r="G537" s="159"/>
      <c r="H537" s="159"/>
      <c r="I537" s="159"/>
      <c r="J537" s="114"/>
      <c r="K537" s="114"/>
      <c r="L537" s="114"/>
      <c r="M537" s="114"/>
      <c r="N537" s="114"/>
      <c r="O537" s="114"/>
      <c r="P537" s="114"/>
      <c r="Q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</row>
    <row r="538" spans="1:29" ht="15.75" customHeight="1" x14ac:dyDescent="0.25">
      <c r="A538" s="159"/>
      <c r="B538" s="159"/>
      <c r="C538" s="159"/>
      <c r="D538" s="159"/>
      <c r="E538" s="159"/>
      <c r="F538" s="159"/>
      <c r="G538" s="159"/>
      <c r="H538" s="159"/>
      <c r="I538" s="159"/>
      <c r="J538" s="114"/>
      <c r="K538" s="114"/>
      <c r="L538" s="114"/>
      <c r="M538" s="114"/>
      <c r="N538" s="114"/>
      <c r="O538" s="114"/>
      <c r="P538" s="114"/>
      <c r="Q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</row>
    <row r="539" spans="1:29" ht="15.75" customHeight="1" x14ac:dyDescent="0.25">
      <c r="A539" s="159"/>
      <c r="B539" s="159"/>
      <c r="C539" s="159"/>
      <c r="D539" s="159"/>
      <c r="E539" s="159"/>
      <c r="F539" s="159"/>
      <c r="G539" s="159"/>
      <c r="H539" s="159"/>
      <c r="I539" s="159"/>
      <c r="J539" s="114"/>
      <c r="K539" s="114"/>
      <c r="L539" s="114"/>
      <c r="M539" s="114"/>
      <c r="N539" s="114"/>
      <c r="O539" s="114"/>
      <c r="P539" s="114"/>
      <c r="Q539" s="114"/>
      <c r="S539" s="114"/>
      <c r="T539" s="114"/>
      <c r="U539" s="114"/>
      <c r="V539" s="114"/>
      <c r="W539" s="114"/>
      <c r="X539" s="114"/>
      <c r="Y539" s="114"/>
      <c r="Z539" s="114"/>
      <c r="AA539" s="114"/>
      <c r="AB539" s="114"/>
      <c r="AC539" s="114"/>
    </row>
    <row r="540" spans="1:29" ht="15.75" customHeight="1" x14ac:dyDescent="0.25">
      <c r="A540" s="159"/>
      <c r="B540" s="159"/>
      <c r="C540" s="159"/>
      <c r="D540" s="159"/>
      <c r="E540" s="159"/>
      <c r="F540" s="159"/>
      <c r="G540" s="159"/>
      <c r="H540" s="159"/>
      <c r="I540" s="159"/>
      <c r="J540" s="114"/>
      <c r="K540" s="114"/>
      <c r="L540" s="114"/>
      <c r="M540" s="114"/>
      <c r="N540" s="114"/>
      <c r="O540" s="114"/>
      <c r="P540" s="114"/>
      <c r="Q540" s="114"/>
      <c r="S540" s="114"/>
      <c r="T540" s="114"/>
      <c r="U540" s="114"/>
      <c r="V540" s="114"/>
      <c r="W540" s="114"/>
      <c r="X540" s="114"/>
      <c r="Y540" s="114"/>
      <c r="Z540" s="114"/>
      <c r="AA540" s="114"/>
      <c r="AB540" s="114"/>
      <c r="AC540" s="114"/>
    </row>
    <row r="541" spans="1:29" ht="15.75" customHeight="1" x14ac:dyDescent="0.25">
      <c r="A541" s="159"/>
      <c r="B541" s="159"/>
      <c r="C541" s="159"/>
      <c r="D541" s="159"/>
      <c r="E541" s="159"/>
      <c r="F541" s="159"/>
      <c r="G541" s="159"/>
      <c r="H541" s="159"/>
      <c r="I541" s="159"/>
      <c r="J541" s="114"/>
      <c r="K541" s="114"/>
      <c r="L541" s="114"/>
      <c r="M541" s="114"/>
      <c r="N541" s="114"/>
      <c r="O541" s="114"/>
      <c r="P541" s="114"/>
      <c r="Q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</row>
    <row r="542" spans="1:29" ht="15.75" customHeight="1" x14ac:dyDescent="0.25">
      <c r="A542" s="159"/>
      <c r="B542" s="159"/>
      <c r="C542" s="159"/>
      <c r="D542" s="159"/>
      <c r="E542" s="159"/>
      <c r="F542" s="159"/>
      <c r="G542" s="159"/>
      <c r="H542" s="159"/>
      <c r="I542" s="159"/>
      <c r="J542" s="114"/>
      <c r="K542" s="114"/>
      <c r="L542" s="114"/>
      <c r="M542" s="114"/>
      <c r="N542" s="114"/>
      <c r="O542" s="114"/>
      <c r="P542" s="114"/>
      <c r="Q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</row>
    <row r="543" spans="1:29" ht="15.75" customHeight="1" x14ac:dyDescent="0.25">
      <c r="A543" s="159"/>
      <c r="B543" s="159"/>
      <c r="C543" s="159"/>
      <c r="D543" s="159"/>
      <c r="E543" s="159"/>
      <c r="F543" s="159"/>
      <c r="G543" s="159"/>
      <c r="H543" s="159"/>
      <c r="I543" s="159"/>
      <c r="J543" s="114"/>
      <c r="K543" s="114"/>
      <c r="L543" s="114"/>
      <c r="M543" s="114"/>
      <c r="N543" s="114"/>
      <c r="O543" s="114"/>
      <c r="P543" s="114"/>
      <c r="Q543" s="114"/>
      <c r="S543" s="114"/>
      <c r="T543" s="114"/>
      <c r="U543" s="114"/>
      <c r="V543" s="114"/>
      <c r="W543" s="114"/>
      <c r="X543" s="114"/>
      <c r="Y543" s="114"/>
      <c r="Z543" s="114"/>
      <c r="AA543" s="114"/>
      <c r="AB543" s="114"/>
      <c r="AC543" s="114"/>
    </row>
    <row r="544" spans="1:29" ht="15.75" customHeight="1" x14ac:dyDescent="0.25">
      <c r="A544" s="159"/>
      <c r="B544" s="159"/>
      <c r="C544" s="159"/>
      <c r="D544" s="159"/>
      <c r="E544" s="159"/>
      <c r="F544" s="159"/>
      <c r="G544" s="159"/>
      <c r="H544" s="159"/>
      <c r="I544" s="159"/>
      <c r="J544" s="114"/>
      <c r="K544" s="114"/>
      <c r="L544" s="114"/>
      <c r="M544" s="114"/>
      <c r="N544" s="114"/>
      <c r="O544" s="114"/>
      <c r="P544" s="114"/>
      <c r="Q544" s="114"/>
      <c r="S544" s="114"/>
      <c r="T544" s="114"/>
      <c r="U544" s="114"/>
      <c r="V544" s="114"/>
      <c r="W544" s="114"/>
      <c r="X544" s="114"/>
      <c r="Y544" s="114"/>
      <c r="Z544" s="114"/>
      <c r="AA544" s="114"/>
      <c r="AB544" s="114"/>
      <c r="AC544" s="114"/>
    </row>
    <row r="545" spans="1:29" ht="15.75" customHeight="1" x14ac:dyDescent="0.25">
      <c r="A545" s="159"/>
      <c r="B545" s="159"/>
      <c r="C545" s="159"/>
      <c r="D545" s="159"/>
      <c r="E545" s="159"/>
      <c r="F545" s="159"/>
      <c r="G545" s="159"/>
      <c r="H545" s="159"/>
      <c r="I545" s="159"/>
      <c r="J545" s="114"/>
      <c r="K545" s="114"/>
      <c r="L545" s="114"/>
      <c r="M545" s="114"/>
      <c r="N545" s="114"/>
      <c r="O545" s="114"/>
      <c r="P545" s="114"/>
      <c r="Q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</row>
    <row r="546" spans="1:29" ht="15.75" customHeight="1" x14ac:dyDescent="0.25">
      <c r="A546" s="159"/>
      <c r="B546" s="159"/>
      <c r="C546" s="159"/>
      <c r="D546" s="159"/>
      <c r="E546" s="159"/>
      <c r="F546" s="159"/>
      <c r="G546" s="159"/>
      <c r="H546" s="159"/>
      <c r="I546" s="159"/>
      <c r="J546" s="114"/>
      <c r="K546" s="114"/>
      <c r="L546" s="114"/>
      <c r="M546" s="114"/>
      <c r="N546" s="114"/>
      <c r="O546" s="114"/>
      <c r="P546" s="114"/>
      <c r="Q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</row>
    <row r="547" spans="1:29" ht="15.75" customHeight="1" x14ac:dyDescent="0.25">
      <c r="A547" s="159"/>
      <c r="B547" s="159"/>
      <c r="C547" s="159"/>
      <c r="D547" s="159"/>
      <c r="E547" s="159"/>
      <c r="F547" s="159"/>
      <c r="G547" s="159"/>
      <c r="H547" s="159"/>
      <c r="I547" s="159"/>
      <c r="J547" s="114"/>
      <c r="K547" s="114"/>
      <c r="L547" s="114"/>
      <c r="M547" s="114"/>
      <c r="N547" s="114"/>
      <c r="O547" s="114"/>
      <c r="P547" s="114"/>
      <c r="Q547" s="114"/>
      <c r="S547" s="114"/>
      <c r="T547" s="114"/>
      <c r="U547" s="114"/>
      <c r="V547" s="114"/>
      <c r="W547" s="114"/>
      <c r="X547" s="114"/>
      <c r="Y547" s="114"/>
      <c r="Z547" s="114"/>
      <c r="AA547" s="114"/>
      <c r="AB547" s="114"/>
      <c r="AC547" s="114"/>
    </row>
    <row r="548" spans="1:29" ht="15.75" customHeight="1" x14ac:dyDescent="0.25">
      <c r="A548" s="159"/>
      <c r="B548" s="159"/>
      <c r="C548" s="159"/>
      <c r="D548" s="159"/>
      <c r="E548" s="159"/>
      <c r="F548" s="159"/>
      <c r="G548" s="159"/>
      <c r="H548" s="159"/>
      <c r="I548" s="159"/>
      <c r="J548" s="114"/>
      <c r="K548" s="114"/>
      <c r="L548" s="114"/>
      <c r="M548" s="114"/>
      <c r="N548" s="114"/>
      <c r="O548" s="114"/>
      <c r="P548" s="114"/>
      <c r="Q548" s="114"/>
      <c r="S548" s="114"/>
      <c r="T548" s="114"/>
      <c r="U548" s="114"/>
      <c r="V548" s="114"/>
      <c r="W548" s="114"/>
      <c r="X548" s="114"/>
      <c r="Y548" s="114"/>
      <c r="Z548" s="114"/>
      <c r="AA548" s="114"/>
      <c r="AB548" s="114"/>
      <c r="AC548" s="114"/>
    </row>
    <row r="549" spans="1:29" ht="15.75" customHeight="1" x14ac:dyDescent="0.25">
      <c r="A549" s="159"/>
      <c r="B549" s="159"/>
      <c r="C549" s="159"/>
      <c r="D549" s="159"/>
      <c r="E549" s="159"/>
      <c r="F549" s="159"/>
      <c r="G549" s="159"/>
      <c r="H549" s="159"/>
      <c r="I549" s="159"/>
      <c r="J549" s="114"/>
      <c r="K549" s="114"/>
      <c r="L549" s="114"/>
      <c r="M549" s="114"/>
      <c r="N549" s="114"/>
      <c r="O549" s="114"/>
      <c r="P549" s="114"/>
      <c r="Q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</row>
    <row r="550" spans="1:29" ht="15.75" customHeight="1" x14ac:dyDescent="0.25">
      <c r="A550" s="159"/>
      <c r="B550" s="159"/>
      <c r="C550" s="159"/>
      <c r="D550" s="159"/>
      <c r="E550" s="159"/>
      <c r="F550" s="159"/>
      <c r="G550" s="159"/>
      <c r="H550" s="159"/>
      <c r="I550" s="159"/>
      <c r="J550" s="114"/>
      <c r="K550" s="114"/>
      <c r="L550" s="114"/>
      <c r="M550" s="114"/>
      <c r="N550" s="114"/>
      <c r="O550" s="114"/>
      <c r="P550" s="114"/>
      <c r="Q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</row>
    <row r="551" spans="1:29" ht="15.75" customHeight="1" x14ac:dyDescent="0.25">
      <c r="A551" s="159"/>
      <c r="B551" s="159"/>
      <c r="C551" s="159"/>
      <c r="D551" s="159"/>
      <c r="E551" s="159"/>
      <c r="F551" s="159"/>
      <c r="G551" s="159"/>
      <c r="H551" s="159"/>
      <c r="I551" s="159"/>
      <c r="J551" s="114"/>
      <c r="K551" s="114"/>
      <c r="L551" s="114"/>
      <c r="M551" s="114"/>
      <c r="N551" s="114"/>
      <c r="O551" s="114"/>
      <c r="P551" s="114"/>
      <c r="Q551" s="114"/>
      <c r="S551" s="114"/>
      <c r="T551" s="114"/>
      <c r="U551" s="114"/>
      <c r="V551" s="114"/>
      <c r="W551" s="114"/>
      <c r="X551" s="114"/>
      <c r="Y551" s="114"/>
      <c r="Z551" s="114"/>
      <c r="AA551" s="114"/>
      <c r="AB551" s="114"/>
      <c r="AC551" s="114"/>
    </row>
    <row r="552" spans="1:29" ht="15.75" customHeight="1" x14ac:dyDescent="0.25">
      <c r="A552" s="159"/>
      <c r="B552" s="159"/>
      <c r="C552" s="159"/>
      <c r="D552" s="159"/>
      <c r="E552" s="159"/>
      <c r="F552" s="159"/>
      <c r="G552" s="159"/>
      <c r="H552" s="159"/>
      <c r="I552" s="159"/>
      <c r="J552" s="114"/>
      <c r="K552" s="114"/>
      <c r="L552" s="114"/>
      <c r="M552" s="114"/>
      <c r="N552" s="114"/>
      <c r="O552" s="114"/>
      <c r="P552" s="114"/>
      <c r="Q552" s="114"/>
      <c r="S552" s="114"/>
      <c r="T552" s="114"/>
      <c r="U552" s="114"/>
      <c r="V552" s="114"/>
      <c r="W552" s="114"/>
      <c r="X552" s="114"/>
      <c r="Y552" s="114"/>
      <c r="Z552" s="114"/>
      <c r="AA552" s="114"/>
      <c r="AB552" s="114"/>
      <c r="AC552" s="114"/>
    </row>
    <row r="553" spans="1:29" ht="15.75" customHeight="1" x14ac:dyDescent="0.25">
      <c r="A553" s="159"/>
      <c r="B553" s="159"/>
      <c r="C553" s="159"/>
      <c r="D553" s="159"/>
      <c r="E553" s="159"/>
      <c r="F553" s="159"/>
      <c r="G553" s="159"/>
      <c r="H553" s="159"/>
      <c r="I553" s="159"/>
      <c r="J553" s="114"/>
      <c r="K553" s="114"/>
      <c r="L553" s="114"/>
      <c r="M553" s="114"/>
      <c r="N553" s="114"/>
      <c r="O553" s="114"/>
      <c r="P553" s="114"/>
      <c r="Q553" s="114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</row>
    <row r="554" spans="1:29" ht="15.75" customHeight="1" x14ac:dyDescent="0.25">
      <c r="A554" s="159"/>
      <c r="B554" s="159"/>
      <c r="C554" s="159"/>
      <c r="D554" s="159"/>
      <c r="E554" s="159"/>
      <c r="F554" s="159"/>
      <c r="G554" s="159"/>
      <c r="H554" s="159"/>
      <c r="I554" s="159"/>
      <c r="J554" s="114"/>
      <c r="K554" s="114"/>
      <c r="L554" s="114"/>
      <c r="M554" s="114"/>
      <c r="N554" s="114"/>
      <c r="O554" s="114"/>
      <c r="P554" s="114"/>
      <c r="Q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</row>
    <row r="555" spans="1:29" ht="15.75" customHeight="1" x14ac:dyDescent="0.25">
      <c r="A555" s="159"/>
      <c r="B555" s="159"/>
      <c r="C555" s="159"/>
      <c r="D555" s="159"/>
      <c r="E555" s="159"/>
      <c r="F555" s="159"/>
      <c r="G555" s="159"/>
      <c r="H555" s="159"/>
      <c r="I555" s="159"/>
      <c r="J555" s="114"/>
      <c r="K555" s="114"/>
      <c r="L555" s="114"/>
      <c r="M555" s="114"/>
      <c r="N555" s="114"/>
      <c r="O555" s="114"/>
      <c r="P555" s="114"/>
      <c r="Q555" s="114"/>
      <c r="S555" s="114"/>
      <c r="T555" s="114"/>
      <c r="U555" s="114"/>
      <c r="V555" s="114"/>
      <c r="W555" s="114"/>
      <c r="X555" s="114"/>
      <c r="Y555" s="114"/>
      <c r="Z555" s="114"/>
      <c r="AA555" s="114"/>
      <c r="AB555" s="114"/>
      <c r="AC555" s="114"/>
    </row>
    <row r="556" spans="1:29" ht="15.75" customHeight="1" x14ac:dyDescent="0.25">
      <c r="A556" s="159"/>
      <c r="B556" s="159"/>
      <c r="C556" s="159"/>
      <c r="D556" s="159"/>
      <c r="E556" s="159"/>
      <c r="F556" s="159"/>
      <c r="G556" s="159"/>
      <c r="H556" s="159"/>
      <c r="I556" s="159"/>
      <c r="J556" s="114"/>
      <c r="K556" s="114"/>
      <c r="L556" s="114"/>
      <c r="M556" s="114"/>
      <c r="N556" s="114"/>
      <c r="O556" s="114"/>
      <c r="P556" s="114"/>
      <c r="Q556" s="114"/>
      <c r="S556" s="114"/>
      <c r="T556" s="114"/>
      <c r="U556" s="114"/>
      <c r="V556" s="114"/>
      <c r="W556" s="114"/>
      <c r="X556" s="114"/>
      <c r="Y556" s="114"/>
      <c r="Z556" s="114"/>
      <c r="AA556" s="114"/>
      <c r="AB556" s="114"/>
      <c r="AC556" s="114"/>
    </row>
    <row r="557" spans="1:29" ht="15.75" customHeight="1" x14ac:dyDescent="0.25">
      <c r="A557" s="159"/>
      <c r="B557" s="159"/>
      <c r="C557" s="159"/>
      <c r="D557" s="159"/>
      <c r="E557" s="159"/>
      <c r="F557" s="159"/>
      <c r="G557" s="159"/>
      <c r="H557" s="159"/>
      <c r="I557" s="159"/>
      <c r="J557" s="114"/>
      <c r="K557" s="114"/>
      <c r="L557" s="114"/>
      <c r="M557" s="114"/>
      <c r="N557" s="114"/>
      <c r="O557" s="114"/>
      <c r="P557" s="114"/>
      <c r="Q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</row>
    <row r="558" spans="1:29" ht="15.75" customHeight="1" x14ac:dyDescent="0.25">
      <c r="A558" s="159"/>
      <c r="B558" s="159"/>
      <c r="C558" s="159"/>
      <c r="D558" s="159"/>
      <c r="E558" s="159"/>
      <c r="F558" s="159"/>
      <c r="G558" s="159"/>
      <c r="H558" s="159"/>
      <c r="I558" s="159"/>
      <c r="J558" s="114"/>
      <c r="K558" s="114"/>
      <c r="L558" s="114"/>
      <c r="M558" s="114"/>
      <c r="N558" s="114"/>
      <c r="O558" s="114"/>
      <c r="P558" s="114"/>
      <c r="Q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</row>
    <row r="559" spans="1:29" ht="15.75" customHeight="1" x14ac:dyDescent="0.25">
      <c r="A559" s="159"/>
      <c r="B559" s="159"/>
      <c r="C559" s="159"/>
      <c r="D559" s="159"/>
      <c r="E559" s="159"/>
      <c r="F559" s="159"/>
      <c r="G559" s="159"/>
      <c r="H559" s="159"/>
      <c r="I559" s="159"/>
      <c r="J559" s="114"/>
      <c r="K559" s="114"/>
      <c r="L559" s="114"/>
      <c r="M559" s="114"/>
      <c r="N559" s="114"/>
      <c r="O559" s="114"/>
      <c r="P559" s="114"/>
      <c r="Q559" s="114"/>
      <c r="S559" s="114"/>
      <c r="T559" s="114"/>
      <c r="U559" s="114"/>
      <c r="V559" s="114"/>
      <c r="W559" s="114"/>
      <c r="X559" s="114"/>
      <c r="Y559" s="114"/>
      <c r="Z559" s="114"/>
      <c r="AA559" s="114"/>
      <c r="AB559" s="114"/>
      <c r="AC559" s="114"/>
    </row>
    <row r="560" spans="1:29" ht="15.75" customHeight="1" x14ac:dyDescent="0.25">
      <c r="A560" s="159"/>
      <c r="B560" s="159"/>
      <c r="C560" s="159"/>
      <c r="D560" s="159"/>
      <c r="E560" s="159"/>
      <c r="F560" s="159"/>
      <c r="G560" s="159"/>
      <c r="H560" s="159"/>
      <c r="I560" s="159"/>
      <c r="J560" s="114"/>
      <c r="K560" s="114"/>
      <c r="L560" s="114"/>
      <c r="M560" s="114"/>
      <c r="N560" s="114"/>
      <c r="O560" s="114"/>
      <c r="P560" s="114"/>
      <c r="Q560" s="114"/>
      <c r="S560" s="114"/>
      <c r="T560" s="114"/>
      <c r="U560" s="114"/>
      <c r="V560" s="114"/>
      <c r="W560" s="114"/>
      <c r="X560" s="114"/>
      <c r="Y560" s="114"/>
      <c r="Z560" s="114"/>
      <c r="AA560" s="114"/>
      <c r="AB560" s="114"/>
      <c r="AC560" s="114"/>
    </row>
    <row r="561" spans="1:29" ht="15.75" customHeight="1" x14ac:dyDescent="0.25">
      <c r="A561" s="159"/>
      <c r="B561" s="159"/>
      <c r="C561" s="159"/>
      <c r="D561" s="159"/>
      <c r="E561" s="159"/>
      <c r="F561" s="159"/>
      <c r="G561" s="159"/>
      <c r="H561" s="159"/>
      <c r="I561" s="159"/>
      <c r="J561" s="114"/>
      <c r="K561" s="114"/>
      <c r="L561" s="114"/>
      <c r="M561" s="114"/>
      <c r="N561" s="114"/>
      <c r="O561" s="114"/>
      <c r="P561" s="114"/>
      <c r="Q561" s="114"/>
      <c r="S561" s="114"/>
      <c r="T561" s="114"/>
      <c r="U561" s="114"/>
      <c r="V561" s="114"/>
      <c r="W561" s="114"/>
      <c r="X561" s="114"/>
      <c r="Y561" s="114"/>
      <c r="Z561" s="114"/>
      <c r="AA561" s="114"/>
      <c r="AB561" s="114"/>
      <c r="AC561" s="114"/>
    </row>
    <row r="562" spans="1:29" ht="15.75" customHeight="1" x14ac:dyDescent="0.25">
      <c r="A562" s="159"/>
      <c r="B562" s="159"/>
      <c r="C562" s="159"/>
      <c r="D562" s="159"/>
      <c r="E562" s="159"/>
      <c r="F562" s="159"/>
      <c r="G562" s="159"/>
      <c r="H562" s="159"/>
      <c r="I562" s="159"/>
      <c r="J562" s="114"/>
      <c r="K562" s="114"/>
      <c r="L562" s="114"/>
      <c r="M562" s="114"/>
      <c r="N562" s="114"/>
      <c r="O562" s="114"/>
      <c r="P562" s="114"/>
      <c r="Q562" s="114"/>
      <c r="S562" s="114"/>
      <c r="T562" s="114"/>
      <c r="U562" s="114"/>
      <c r="V562" s="114"/>
      <c r="W562" s="114"/>
      <c r="X562" s="114"/>
      <c r="Y562" s="114"/>
      <c r="Z562" s="114"/>
      <c r="AA562" s="114"/>
      <c r="AB562" s="114"/>
      <c r="AC562" s="114"/>
    </row>
    <row r="563" spans="1:29" ht="15.75" customHeight="1" x14ac:dyDescent="0.25">
      <c r="A563" s="159"/>
      <c r="B563" s="159"/>
      <c r="C563" s="159"/>
      <c r="D563" s="159"/>
      <c r="E563" s="159"/>
      <c r="F563" s="159"/>
      <c r="G563" s="159"/>
      <c r="H563" s="159"/>
      <c r="I563" s="159"/>
      <c r="J563" s="114"/>
      <c r="K563" s="114"/>
      <c r="L563" s="114"/>
      <c r="M563" s="114"/>
      <c r="N563" s="114"/>
      <c r="O563" s="114"/>
      <c r="P563" s="114"/>
      <c r="Q563" s="114"/>
      <c r="S563" s="114"/>
      <c r="T563" s="114"/>
      <c r="U563" s="114"/>
      <c r="V563" s="114"/>
      <c r="W563" s="114"/>
      <c r="X563" s="114"/>
      <c r="Y563" s="114"/>
      <c r="Z563" s="114"/>
      <c r="AA563" s="114"/>
      <c r="AB563" s="114"/>
      <c r="AC563" s="114"/>
    </row>
    <row r="564" spans="1:29" ht="15.75" customHeight="1" x14ac:dyDescent="0.25">
      <c r="A564" s="159"/>
      <c r="B564" s="159"/>
      <c r="C564" s="159"/>
      <c r="D564" s="159"/>
      <c r="E564" s="159"/>
      <c r="F564" s="159"/>
      <c r="G564" s="159"/>
      <c r="H564" s="159"/>
      <c r="I564" s="159"/>
      <c r="J564" s="114"/>
      <c r="K564" s="114"/>
      <c r="L564" s="114"/>
      <c r="M564" s="114"/>
      <c r="N564" s="114"/>
      <c r="O564" s="114"/>
      <c r="P564" s="114"/>
      <c r="Q564" s="114"/>
      <c r="S564" s="114"/>
      <c r="T564" s="114"/>
      <c r="U564" s="114"/>
      <c r="V564" s="114"/>
      <c r="W564" s="114"/>
      <c r="X564" s="114"/>
      <c r="Y564" s="114"/>
      <c r="Z564" s="114"/>
      <c r="AA564" s="114"/>
      <c r="AB564" s="114"/>
      <c r="AC564" s="114"/>
    </row>
    <row r="565" spans="1:29" ht="15.75" customHeight="1" x14ac:dyDescent="0.25">
      <c r="A565" s="159"/>
      <c r="B565" s="159"/>
      <c r="C565" s="159"/>
      <c r="D565" s="159"/>
      <c r="E565" s="159"/>
      <c r="F565" s="159"/>
      <c r="G565" s="159"/>
      <c r="H565" s="159"/>
      <c r="I565" s="159"/>
      <c r="J565" s="114"/>
      <c r="K565" s="114"/>
      <c r="L565" s="114"/>
      <c r="M565" s="114"/>
      <c r="N565" s="114"/>
      <c r="O565" s="114"/>
      <c r="P565" s="114"/>
      <c r="Q565" s="114"/>
      <c r="S565" s="114"/>
      <c r="T565" s="114"/>
      <c r="U565" s="114"/>
      <c r="V565" s="114"/>
      <c r="W565" s="114"/>
      <c r="X565" s="114"/>
      <c r="Y565" s="114"/>
      <c r="Z565" s="114"/>
      <c r="AA565" s="114"/>
      <c r="AB565" s="114"/>
      <c r="AC565" s="114"/>
    </row>
    <row r="566" spans="1:29" ht="15.75" customHeight="1" x14ac:dyDescent="0.25">
      <c r="A566" s="159"/>
      <c r="B566" s="159"/>
      <c r="C566" s="159"/>
      <c r="D566" s="159"/>
      <c r="E566" s="159"/>
      <c r="F566" s="159"/>
      <c r="G566" s="159"/>
      <c r="H566" s="159"/>
      <c r="I566" s="159"/>
      <c r="J566" s="114"/>
      <c r="K566" s="114"/>
      <c r="L566" s="114"/>
      <c r="M566" s="114"/>
      <c r="N566" s="114"/>
      <c r="O566" s="114"/>
      <c r="P566" s="114"/>
      <c r="Q566" s="114"/>
      <c r="S566" s="114"/>
      <c r="T566" s="114"/>
      <c r="U566" s="114"/>
      <c r="V566" s="114"/>
      <c r="W566" s="114"/>
      <c r="X566" s="114"/>
      <c r="Y566" s="114"/>
      <c r="Z566" s="114"/>
      <c r="AA566" s="114"/>
      <c r="AB566" s="114"/>
      <c r="AC566" s="114"/>
    </row>
    <row r="567" spans="1:29" ht="15.75" customHeight="1" x14ac:dyDescent="0.25">
      <c r="A567" s="159"/>
      <c r="B567" s="159"/>
      <c r="C567" s="159"/>
      <c r="D567" s="159"/>
      <c r="E567" s="159"/>
      <c r="F567" s="159"/>
      <c r="G567" s="159"/>
      <c r="H567" s="159"/>
      <c r="I567" s="159"/>
      <c r="J567" s="114"/>
      <c r="K567" s="114"/>
      <c r="L567" s="114"/>
      <c r="M567" s="114"/>
      <c r="N567" s="114"/>
      <c r="O567" s="114"/>
      <c r="P567" s="114"/>
      <c r="Q567" s="114"/>
      <c r="S567" s="114"/>
      <c r="T567" s="114"/>
      <c r="U567" s="114"/>
      <c r="V567" s="114"/>
      <c r="W567" s="114"/>
      <c r="X567" s="114"/>
      <c r="Y567" s="114"/>
      <c r="Z567" s="114"/>
      <c r="AA567" s="114"/>
      <c r="AB567" s="114"/>
      <c r="AC567" s="114"/>
    </row>
    <row r="568" spans="1:29" ht="15.75" customHeight="1" x14ac:dyDescent="0.25">
      <c r="A568" s="159"/>
      <c r="B568" s="159"/>
      <c r="C568" s="159"/>
      <c r="D568" s="159"/>
      <c r="E568" s="159"/>
      <c r="F568" s="159"/>
      <c r="G568" s="159"/>
      <c r="H568" s="159"/>
      <c r="I568" s="159"/>
      <c r="J568" s="114"/>
      <c r="K568" s="114"/>
      <c r="L568" s="114"/>
      <c r="M568" s="114"/>
      <c r="N568" s="114"/>
      <c r="O568" s="114"/>
      <c r="P568" s="114"/>
      <c r="Q568" s="114"/>
      <c r="S568" s="114"/>
      <c r="T568" s="114"/>
      <c r="U568" s="114"/>
      <c r="V568" s="114"/>
      <c r="W568" s="114"/>
      <c r="X568" s="114"/>
      <c r="Y568" s="114"/>
      <c r="Z568" s="114"/>
      <c r="AA568" s="114"/>
      <c r="AB568" s="114"/>
      <c r="AC568" s="114"/>
    </row>
    <row r="569" spans="1:29" ht="15.75" customHeight="1" x14ac:dyDescent="0.25">
      <c r="A569" s="159"/>
      <c r="B569" s="159"/>
      <c r="C569" s="159"/>
      <c r="D569" s="159"/>
      <c r="E569" s="159"/>
      <c r="F569" s="159"/>
      <c r="G569" s="159"/>
      <c r="H569" s="159"/>
      <c r="I569" s="159"/>
      <c r="J569" s="114"/>
      <c r="K569" s="114"/>
      <c r="L569" s="114"/>
      <c r="M569" s="114"/>
      <c r="N569" s="114"/>
      <c r="O569" s="114"/>
      <c r="P569" s="114"/>
      <c r="Q569" s="114"/>
      <c r="S569" s="114"/>
      <c r="T569" s="114"/>
      <c r="U569" s="114"/>
      <c r="V569" s="114"/>
      <c r="W569" s="114"/>
      <c r="X569" s="114"/>
      <c r="Y569" s="114"/>
      <c r="Z569" s="114"/>
      <c r="AA569" s="114"/>
      <c r="AB569" s="114"/>
      <c r="AC569" s="114"/>
    </row>
    <row r="570" spans="1:29" ht="15.75" customHeight="1" x14ac:dyDescent="0.25">
      <c r="A570" s="159"/>
      <c r="B570" s="159"/>
      <c r="C570" s="159"/>
      <c r="D570" s="159"/>
      <c r="E570" s="159"/>
      <c r="F570" s="159"/>
      <c r="G570" s="159"/>
      <c r="H570" s="159"/>
      <c r="I570" s="159"/>
      <c r="J570" s="114"/>
      <c r="K570" s="114"/>
      <c r="L570" s="114"/>
      <c r="M570" s="114"/>
      <c r="N570" s="114"/>
      <c r="O570" s="114"/>
      <c r="P570" s="114"/>
      <c r="Q570" s="114"/>
      <c r="S570" s="114"/>
      <c r="T570" s="114"/>
      <c r="U570" s="114"/>
      <c r="V570" s="114"/>
      <c r="W570" s="114"/>
      <c r="X570" s="114"/>
      <c r="Y570" s="114"/>
      <c r="Z570" s="114"/>
      <c r="AA570" s="114"/>
      <c r="AB570" s="114"/>
      <c r="AC570" s="114"/>
    </row>
    <row r="571" spans="1:29" ht="15.75" customHeight="1" x14ac:dyDescent="0.25">
      <c r="A571" s="159"/>
      <c r="B571" s="159"/>
      <c r="C571" s="159"/>
      <c r="D571" s="159"/>
      <c r="E571" s="159"/>
      <c r="F571" s="159"/>
      <c r="G571" s="159"/>
      <c r="H571" s="159"/>
      <c r="I571" s="159"/>
      <c r="J571" s="114"/>
      <c r="K571" s="114"/>
      <c r="L571" s="114"/>
      <c r="M571" s="114"/>
      <c r="N571" s="114"/>
      <c r="O571" s="114"/>
      <c r="P571" s="114"/>
      <c r="Q571" s="114"/>
      <c r="S571" s="114"/>
      <c r="T571" s="114"/>
      <c r="U571" s="114"/>
      <c r="V571" s="114"/>
      <c r="W571" s="114"/>
      <c r="X571" s="114"/>
      <c r="Y571" s="114"/>
      <c r="Z571" s="114"/>
      <c r="AA571" s="114"/>
      <c r="AB571" s="114"/>
      <c r="AC571" s="114"/>
    </row>
    <row r="572" spans="1:29" ht="15.75" customHeight="1" x14ac:dyDescent="0.25">
      <c r="A572" s="159"/>
      <c r="B572" s="159"/>
      <c r="C572" s="159"/>
      <c r="D572" s="159"/>
      <c r="E572" s="159"/>
      <c r="F572" s="159"/>
      <c r="G572" s="159"/>
      <c r="H572" s="159"/>
      <c r="I572" s="159"/>
      <c r="J572" s="114"/>
      <c r="K572" s="114"/>
      <c r="L572" s="114"/>
      <c r="M572" s="114"/>
      <c r="N572" s="114"/>
      <c r="O572" s="114"/>
      <c r="P572" s="114"/>
      <c r="Q572" s="114"/>
      <c r="S572" s="114"/>
      <c r="T572" s="114"/>
      <c r="U572" s="114"/>
      <c r="V572" s="114"/>
      <c r="W572" s="114"/>
      <c r="X572" s="114"/>
      <c r="Y572" s="114"/>
      <c r="Z572" s="114"/>
      <c r="AA572" s="114"/>
      <c r="AB572" s="114"/>
      <c r="AC572" s="114"/>
    </row>
    <row r="573" spans="1:29" ht="15.75" customHeight="1" x14ac:dyDescent="0.25">
      <c r="A573" s="159"/>
      <c r="B573" s="159"/>
      <c r="C573" s="159"/>
      <c r="D573" s="159"/>
      <c r="E573" s="159"/>
      <c r="F573" s="159"/>
      <c r="G573" s="159"/>
      <c r="H573" s="159"/>
      <c r="I573" s="159"/>
      <c r="J573" s="114"/>
      <c r="K573" s="114"/>
      <c r="L573" s="114"/>
      <c r="M573" s="114"/>
      <c r="N573" s="114"/>
      <c r="O573" s="114"/>
      <c r="P573" s="114"/>
      <c r="Q573" s="114"/>
      <c r="S573" s="114"/>
      <c r="T573" s="114"/>
      <c r="U573" s="114"/>
      <c r="V573" s="114"/>
      <c r="W573" s="114"/>
      <c r="X573" s="114"/>
      <c r="Y573" s="114"/>
      <c r="Z573" s="114"/>
      <c r="AA573" s="114"/>
      <c r="AB573" s="114"/>
      <c r="AC573" s="114"/>
    </row>
    <row r="574" spans="1:29" ht="15.75" customHeight="1" x14ac:dyDescent="0.25">
      <c r="A574" s="159"/>
      <c r="B574" s="159"/>
      <c r="C574" s="159"/>
      <c r="D574" s="159"/>
      <c r="E574" s="159"/>
      <c r="F574" s="159"/>
      <c r="G574" s="159"/>
      <c r="H574" s="159"/>
      <c r="I574" s="159"/>
      <c r="J574" s="114"/>
      <c r="K574" s="114"/>
      <c r="L574" s="114"/>
      <c r="M574" s="114"/>
      <c r="N574" s="114"/>
      <c r="O574" s="114"/>
      <c r="P574" s="114"/>
      <c r="Q574" s="114"/>
      <c r="S574" s="114"/>
      <c r="T574" s="114"/>
      <c r="U574" s="114"/>
      <c r="V574" s="114"/>
      <c r="W574" s="114"/>
      <c r="X574" s="114"/>
      <c r="Y574" s="114"/>
      <c r="Z574" s="114"/>
      <c r="AA574" s="114"/>
      <c r="AB574" s="114"/>
      <c r="AC574" s="114"/>
    </row>
    <row r="575" spans="1:29" ht="15.75" customHeight="1" x14ac:dyDescent="0.25">
      <c r="A575" s="159"/>
      <c r="B575" s="159"/>
      <c r="C575" s="159"/>
      <c r="D575" s="159"/>
      <c r="E575" s="159"/>
      <c r="F575" s="159"/>
      <c r="G575" s="159"/>
      <c r="H575" s="159"/>
      <c r="I575" s="159"/>
      <c r="J575" s="114"/>
      <c r="K575" s="114"/>
      <c r="L575" s="114"/>
      <c r="M575" s="114"/>
      <c r="N575" s="114"/>
      <c r="O575" s="114"/>
      <c r="P575" s="114"/>
      <c r="Q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</row>
    <row r="576" spans="1:29" ht="15.75" customHeight="1" x14ac:dyDescent="0.25">
      <c r="A576" s="159"/>
      <c r="B576" s="159"/>
      <c r="C576" s="159"/>
      <c r="D576" s="159"/>
      <c r="E576" s="159"/>
      <c r="F576" s="159"/>
      <c r="G576" s="159"/>
      <c r="H576" s="159"/>
      <c r="I576" s="159"/>
      <c r="J576" s="114"/>
      <c r="K576" s="114"/>
      <c r="L576" s="114"/>
      <c r="M576" s="114"/>
      <c r="N576" s="114"/>
      <c r="O576" s="114"/>
      <c r="P576" s="114"/>
      <c r="Q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</row>
    <row r="577" spans="1:29" ht="15.75" customHeight="1" x14ac:dyDescent="0.25">
      <c r="A577" s="159"/>
      <c r="B577" s="159"/>
      <c r="C577" s="159"/>
      <c r="D577" s="159"/>
      <c r="E577" s="159"/>
      <c r="F577" s="159"/>
      <c r="G577" s="159"/>
      <c r="H577" s="159"/>
      <c r="I577" s="159"/>
      <c r="J577" s="114"/>
      <c r="K577" s="114"/>
      <c r="L577" s="114"/>
      <c r="M577" s="114"/>
      <c r="N577" s="114"/>
      <c r="O577" s="114"/>
      <c r="P577" s="114"/>
      <c r="Q577" s="114"/>
      <c r="S577" s="114"/>
      <c r="T577" s="114"/>
      <c r="U577" s="114"/>
      <c r="V577" s="114"/>
      <c r="W577" s="114"/>
      <c r="X577" s="114"/>
      <c r="Y577" s="114"/>
      <c r="Z577" s="114"/>
      <c r="AA577" s="114"/>
      <c r="AB577" s="114"/>
      <c r="AC577" s="114"/>
    </row>
    <row r="578" spans="1:29" ht="15.75" customHeight="1" x14ac:dyDescent="0.25">
      <c r="A578" s="159"/>
      <c r="B578" s="159"/>
      <c r="C578" s="159"/>
      <c r="D578" s="159"/>
      <c r="E578" s="159"/>
      <c r="F578" s="159"/>
      <c r="G578" s="159"/>
      <c r="H578" s="159"/>
      <c r="I578" s="159"/>
      <c r="J578" s="114"/>
      <c r="K578" s="114"/>
      <c r="L578" s="114"/>
      <c r="M578" s="114"/>
      <c r="N578" s="114"/>
      <c r="O578" s="114"/>
      <c r="P578" s="114"/>
      <c r="Q578" s="114"/>
      <c r="S578" s="114"/>
      <c r="T578" s="114"/>
      <c r="U578" s="114"/>
      <c r="V578" s="114"/>
      <c r="W578" s="114"/>
      <c r="X578" s="114"/>
      <c r="Y578" s="114"/>
      <c r="Z578" s="114"/>
      <c r="AA578" s="114"/>
      <c r="AB578" s="114"/>
      <c r="AC578" s="114"/>
    </row>
    <row r="579" spans="1:29" ht="15.75" customHeight="1" x14ac:dyDescent="0.25">
      <c r="A579" s="159"/>
      <c r="B579" s="159"/>
      <c r="C579" s="159"/>
      <c r="D579" s="159"/>
      <c r="E579" s="159"/>
      <c r="F579" s="159"/>
      <c r="G579" s="159"/>
      <c r="H579" s="159"/>
      <c r="I579" s="159"/>
      <c r="J579" s="114"/>
      <c r="K579" s="114"/>
      <c r="L579" s="114"/>
      <c r="M579" s="114"/>
      <c r="N579" s="114"/>
      <c r="O579" s="114"/>
      <c r="P579" s="114"/>
      <c r="Q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</row>
    <row r="580" spans="1:29" ht="15.75" customHeight="1" x14ac:dyDescent="0.25">
      <c r="A580" s="159"/>
      <c r="B580" s="159"/>
      <c r="C580" s="159"/>
      <c r="D580" s="159"/>
      <c r="E580" s="159"/>
      <c r="F580" s="159"/>
      <c r="G580" s="159"/>
      <c r="H580" s="159"/>
      <c r="I580" s="159"/>
      <c r="J580" s="114"/>
      <c r="K580" s="114"/>
      <c r="L580" s="114"/>
      <c r="M580" s="114"/>
      <c r="N580" s="114"/>
      <c r="O580" s="114"/>
      <c r="P580" s="114"/>
      <c r="Q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</row>
    <row r="581" spans="1:29" ht="15.75" customHeight="1" x14ac:dyDescent="0.25">
      <c r="A581" s="159"/>
      <c r="B581" s="159"/>
      <c r="C581" s="159"/>
      <c r="D581" s="159"/>
      <c r="E581" s="159"/>
      <c r="F581" s="159"/>
      <c r="G581" s="159"/>
      <c r="H581" s="159"/>
      <c r="I581" s="159"/>
      <c r="J581" s="114"/>
      <c r="K581" s="114"/>
      <c r="L581" s="114"/>
      <c r="M581" s="114"/>
      <c r="N581" s="114"/>
      <c r="O581" s="114"/>
      <c r="P581" s="114"/>
      <c r="Q581" s="114"/>
      <c r="S581" s="114"/>
      <c r="T581" s="114"/>
      <c r="U581" s="114"/>
      <c r="V581" s="114"/>
      <c r="W581" s="114"/>
      <c r="X581" s="114"/>
      <c r="Y581" s="114"/>
      <c r="Z581" s="114"/>
      <c r="AA581" s="114"/>
      <c r="AB581" s="114"/>
      <c r="AC581" s="114"/>
    </row>
    <row r="582" spans="1:29" ht="15.75" customHeight="1" x14ac:dyDescent="0.25">
      <c r="A582" s="159"/>
      <c r="B582" s="159"/>
      <c r="C582" s="159"/>
      <c r="D582" s="159"/>
      <c r="E582" s="159"/>
      <c r="F582" s="159"/>
      <c r="G582" s="159"/>
      <c r="H582" s="159"/>
      <c r="I582" s="159"/>
      <c r="J582" s="114"/>
      <c r="K582" s="114"/>
      <c r="L582" s="114"/>
      <c r="M582" s="114"/>
      <c r="N582" s="114"/>
      <c r="O582" s="114"/>
      <c r="P582" s="114"/>
      <c r="Q582" s="114"/>
      <c r="S582" s="114"/>
      <c r="T582" s="114"/>
      <c r="U582" s="114"/>
      <c r="V582" s="114"/>
      <c r="W582" s="114"/>
      <c r="X582" s="114"/>
      <c r="Y582" s="114"/>
      <c r="Z582" s="114"/>
      <c r="AA582" s="114"/>
      <c r="AB582" s="114"/>
      <c r="AC582" s="114"/>
    </row>
    <row r="583" spans="1:29" ht="15.75" customHeight="1" x14ac:dyDescent="0.25">
      <c r="A583" s="159"/>
      <c r="B583" s="159"/>
      <c r="C583" s="159"/>
      <c r="D583" s="159"/>
      <c r="E583" s="159"/>
      <c r="F583" s="159"/>
      <c r="G583" s="159"/>
      <c r="H583" s="159"/>
      <c r="I583" s="159"/>
      <c r="J583" s="114"/>
      <c r="K583" s="114"/>
      <c r="L583" s="114"/>
      <c r="M583" s="114"/>
      <c r="N583" s="114"/>
      <c r="O583" s="114"/>
      <c r="P583" s="114"/>
      <c r="Q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</row>
    <row r="584" spans="1:29" ht="15.75" customHeight="1" x14ac:dyDescent="0.25">
      <c r="A584" s="159"/>
      <c r="B584" s="159"/>
      <c r="C584" s="159"/>
      <c r="D584" s="159"/>
      <c r="E584" s="159"/>
      <c r="F584" s="159"/>
      <c r="G584" s="159"/>
      <c r="H584" s="159"/>
      <c r="I584" s="159"/>
      <c r="J584" s="114"/>
      <c r="K584" s="114"/>
      <c r="L584" s="114"/>
      <c r="M584" s="114"/>
      <c r="N584" s="114"/>
      <c r="O584" s="114"/>
      <c r="P584" s="114"/>
      <c r="Q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</row>
    <row r="585" spans="1:29" ht="15.75" customHeight="1" x14ac:dyDescent="0.25">
      <c r="A585" s="159"/>
      <c r="B585" s="159"/>
      <c r="C585" s="159"/>
      <c r="D585" s="159"/>
      <c r="E585" s="159"/>
      <c r="F585" s="159"/>
      <c r="G585" s="159"/>
      <c r="H585" s="159"/>
      <c r="I585" s="159"/>
      <c r="J585" s="114"/>
      <c r="K585" s="114"/>
      <c r="L585" s="114"/>
      <c r="M585" s="114"/>
      <c r="N585" s="114"/>
      <c r="O585" s="114"/>
      <c r="P585" s="114"/>
      <c r="Q585" s="114"/>
      <c r="S585" s="114"/>
      <c r="T585" s="114"/>
      <c r="U585" s="114"/>
      <c r="V585" s="114"/>
      <c r="W585" s="114"/>
      <c r="X585" s="114"/>
      <c r="Y585" s="114"/>
      <c r="Z585" s="114"/>
      <c r="AA585" s="114"/>
      <c r="AB585" s="114"/>
      <c r="AC585" s="114"/>
    </row>
    <row r="586" spans="1:29" ht="15.75" customHeight="1" x14ac:dyDescent="0.25">
      <c r="A586" s="159"/>
      <c r="B586" s="159"/>
      <c r="C586" s="159"/>
      <c r="D586" s="159"/>
      <c r="E586" s="159"/>
      <c r="F586" s="159"/>
      <c r="G586" s="159"/>
      <c r="H586" s="159"/>
      <c r="I586" s="159"/>
      <c r="J586" s="114"/>
      <c r="K586" s="114"/>
      <c r="L586" s="114"/>
      <c r="M586" s="114"/>
      <c r="N586" s="114"/>
      <c r="O586" s="114"/>
      <c r="P586" s="114"/>
      <c r="Q586" s="114"/>
      <c r="S586" s="114"/>
      <c r="T586" s="114"/>
      <c r="U586" s="114"/>
      <c r="V586" s="114"/>
      <c r="W586" s="114"/>
      <c r="X586" s="114"/>
      <c r="Y586" s="114"/>
      <c r="Z586" s="114"/>
      <c r="AA586" s="114"/>
      <c r="AB586" s="114"/>
      <c r="AC586" s="114"/>
    </row>
    <row r="587" spans="1:29" ht="15.75" customHeight="1" x14ac:dyDescent="0.25">
      <c r="A587" s="159"/>
      <c r="B587" s="159"/>
      <c r="C587" s="159"/>
      <c r="D587" s="159"/>
      <c r="E587" s="159"/>
      <c r="F587" s="159"/>
      <c r="G587" s="159"/>
      <c r="H587" s="159"/>
      <c r="I587" s="159"/>
      <c r="J587" s="114"/>
      <c r="K587" s="114"/>
      <c r="L587" s="114"/>
      <c r="M587" s="114"/>
      <c r="N587" s="114"/>
      <c r="O587" s="114"/>
      <c r="P587" s="114"/>
      <c r="Q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</row>
    <row r="588" spans="1:29" ht="15.75" customHeight="1" x14ac:dyDescent="0.25">
      <c r="A588" s="159"/>
      <c r="B588" s="159"/>
      <c r="C588" s="159"/>
      <c r="D588" s="159"/>
      <c r="E588" s="159"/>
      <c r="F588" s="159"/>
      <c r="G588" s="159"/>
      <c r="H588" s="159"/>
      <c r="I588" s="159"/>
      <c r="J588" s="114"/>
      <c r="K588" s="114"/>
      <c r="L588" s="114"/>
      <c r="M588" s="114"/>
      <c r="N588" s="114"/>
      <c r="O588" s="114"/>
      <c r="P588" s="114"/>
      <c r="Q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</row>
    <row r="589" spans="1:29" ht="15.75" customHeight="1" x14ac:dyDescent="0.25">
      <c r="A589" s="159"/>
      <c r="B589" s="159"/>
      <c r="C589" s="159"/>
      <c r="D589" s="159"/>
      <c r="E589" s="159"/>
      <c r="F589" s="159"/>
      <c r="G589" s="159"/>
      <c r="H589" s="159"/>
      <c r="I589" s="159"/>
      <c r="J589" s="114"/>
      <c r="K589" s="114"/>
      <c r="L589" s="114"/>
      <c r="M589" s="114"/>
      <c r="N589" s="114"/>
      <c r="O589" s="114"/>
      <c r="P589" s="114"/>
      <c r="Q589" s="114"/>
      <c r="S589" s="114"/>
      <c r="T589" s="114"/>
      <c r="U589" s="114"/>
      <c r="V589" s="114"/>
      <c r="W589" s="114"/>
      <c r="X589" s="114"/>
      <c r="Y589" s="114"/>
      <c r="Z589" s="114"/>
      <c r="AA589" s="114"/>
      <c r="AB589" s="114"/>
      <c r="AC589" s="114"/>
    </row>
    <row r="590" spans="1:29" ht="15.75" customHeight="1" x14ac:dyDescent="0.25">
      <c r="A590" s="159"/>
      <c r="B590" s="159"/>
      <c r="C590" s="159"/>
      <c r="D590" s="159"/>
      <c r="E590" s="159"/>
      <c r="F590" s="159"/>
      <c r="G590" s="159"/>
      <c r="H590" s="159"/>
      <c r="I590" s="159"/>
      <c r="J590" s="114"/>
      <c r="K590" s="114"/>
      <c r="L590" s="114"/>
      <c r="M590" s="114"/>
      <c r="N590" s="114"/>
      <c r="O590" s="114"/>
      <c r="P590" s="114"/>
      <c r="Q590" s="114"/>
      <c r="S590" s="114"/>
      <c r="T590" s="114"/>
      <c r="U590" s="114"/>
      <c r="V590" s="114"/>
      <c r="W590" s="114"/>
      <c r="X590" s="114"/>
      <c r="Y590" s="114"/>
      <c r="Z590" s="114"/>
      <c r="AA590" s="114"/>
      <c r="AB590" s="114"/>
      <c r="AC590" s="114"/>
    </row>
    <row r="591" spans="1:29" ht="15.75" customHeight="1" x14ac:dyDescent="0.25">
      <c r="A591" s="159"/>
      <c r="B591" s="159"/>
      <c r="C591" s="159"/>
      <c r="D591" s="159"/>
      <c r="E591" s="159"/>
      <c r="F591" s="159"/>
      <c r="G591" s="159"/>
      <c r="H591" s="159"/>
      <c r="I591" s="159"/>
      <c r="J591" s="114"/>
      <c r="K591" s="114"/>
      <c r="L591" s="114"/>
      <c r="M591" s="114"/>
      <c r="N591" s="114"/>
      <c r="O591" s="114"/>
      <c r="P591" s="114"/>
      <c r="Q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</row>
    <row r="592" spans="1:29" ht="15.75" customHeight="1" x14ac:dyDescent="0.25">
      <c r="A592" s="159"/>
      <c r="B592" s="159"/>
      <c r="C592" s="159"/>
      <c r="D592" s="159"/>
      <c r="E592" s="159"/>
      <c r="F592" s="159"/>
      <c r="G592" s="159"/>
      <c r="H592" s="159"/>
      <c r="I592" s="159"/>
      <c r="J592" s="114"/>
      <c r="K592" s="114"/>
      <c r="L592" s="114"/>
      <c r="M592" s="114"/>
      <c r="N592" s="114"/>
      <c r="O592" s="114"/>
      <c r="P592" s="114"/>
      <c r="Q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</row>
    <row r="593" spans="1:29" ht="15.75" customHeight="1" x14ac:dyDescent="0.25">
      <c r="A593" s="159"/>
      <c r="B593" s="159"/>
      <c r="C593" s="159"/>
      <c r="D593" s="159"/>
      <c r="E593" s="159"/>
      <c r="F593" s="159"/>
      <c r="G593" s="159"/>
      <c r="H593" s="159"/>
      <c r="I593" s="159"/>
      <c r="J593" s="114"/>
      <c r="K593" s="114"/>
      <c r="L593" s="114"/>
      <c r="M593" s="114"/>
      <c r="N593" s="114"/>
      <c r="O593" s="114"/>
      <c r="P593" s="114"/>
      <c r="Q593" s="114"/>
      <c r="S593" s="114"/>
      <c r="T593" s="114"/>
      <c r="U593" s="114"/>
      <c r="V593" s="114"/>
      <c r="W593" s="114"/>
      <c r="X593" s="114"/>
      <c r="Y593" s="114"/>
      <c r="Z593" s="114"/>
      <c r="AA593" s="114"/>
      <c r="AB593" s="114"/>
      <c r="AC593" s="114"/>
    </row>
    <row r="594" spans="1:29" ht="15.75" customHeight="1" x14ac:dyDescent="0.25">
      <c r="A594" s="159"/>
      <c r="B594" s="159"/>
      <c r="C594" s="159"/>
      <c r="D594" s="159"/>
      <c r="E594" s="159"/>
      <c r="F594" s="159"/>
      <c r="G594" s="159"/>
      <c r="H594" s="159"/>
      <c r="I594" s="159"/>
      <c r="J594" s="114"/>
      <c r="K594" s="114"/>
      <c r="L594" s="114"/>
      <c r="M594" s="114"/>
      <c r="N594" s="114"/>
      <c r="O594" s="114"/>
      <c r="P594" s="114"/>
      <c r="Q594" s="114"/>
      <c r="S594" s="114"/>
      <c r="T594" s="114"/>
      <c r="U594" s="114"/>
      <c r="V594" s="114"/>
      <c r="W594" s="114"/>
      <c r="X594" s="114"/>
      <c r="Y594" s="114"/>
      <c r="Z594" s="114"/>
      <c r="AA594" s="114"/>
      <c r="AB594" s="114"/>
      <c r="AC594" s="114"/>
    </row>
    <row r="595" spans="1:29" ht="15.75" customHeight="1" x14ac:dyDescent="0.25">
      <c r="A595" s="159"/>
      <c r="B595" s="159"/>
      <c r="C595" s="159"/>
      <c r="D595" s="159"/>
      <c r="E595" s="159"/>
      <c r="F595" s="159"/>
      <c r="G595" s="159"/>
      <c r="H595" s="159"/>
      <c r="I595" s="159"/>
      <c r="J595" s="114"/>
      <c r="K595" s="114"/>
      <c r="L595" s="114"/>
      <c r="M595" s="114"/>
      <c r="N595" s="114"/>
      <c r="O595" s="114"/>
      <c r="P595" s="114"/>
      <c r="Q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</row>
    <row r="596" spans="1:29" ht="15.75" customHeight="1" x14ac:dyDescent="0.25">
      <c r="A596" s="159"/>
      <c r="B596" s="159"/>
      <c r="C596" s="159"/>
      <c r="D596" s="159"/>
      <c r="E596" s="159"/>
      <c r="F596" s="159"/>
      <c r="G596" s="159"/>
      <c r="H596" s="159"/>
      <c r="I596" s="159"/>
      <c r="J596" s="114"/>
      <c r="K596" s="114"/>
      <c r="L596" s="114"/>
      <c r="M596" s="114"/>
      <c r="N596" s="114"/>
      <c r="O596" s="114"/>
      <c r="P596" s="114"/>
      <c r="Q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</row>
    <row r="597" spans="1:29" ht="15.75" customHeight="1" x14ac:dyDescent="0.25">
      <c r="A597" s="159"/>
      <c r="B597" s="159"/>
      <c r="C597" s="159"/>
      <c r="D597" s="159"/>
      <c r="E597" s="159"/>
      <c r="F597" s="159"/>
      <c r="G597" s="159"/>
      <c r="H597" s="159"/>
      <c r="I597" s="159"/>
      <c r="J597" s="114"/>
      <c r="K597" s="114"/>
      <c r="L597" s="114"/>
      <c r="M597" s="114"/>
      <c r="N597" s="114"/>
      <c r="O597" s="114"/>
      <c r="P597" s="114"/>
      <c r="Q597" s="114"/>
      <c r="S597" s="114"/>
      <c r="T597" s="114"/>
      <c r="U597" s="114"/>
      <c r="V597" s="114"/>
      <c r="W597" s="114"/>
      <c r="X597" s="114"/>
      <c r="Y597" s="114"/>
      <c r="Z597" s="114"/>
      <c r="AA597" s="114"/>
      <c r="AB597" s="114"/>
      <c r="AC597" s="114"/>
    </row>
    <row r="598" spans="1:29" ht="15.75" customHeight="1" x14ac:dyDescent="0.25">
      <c r="A598" s="159"/>
      <c r="B598" s="159"/>
      <c r="C598" s="159"/>
      <c r="D598" s="159"/>
      <c r="E598" s="159"/>
      <c r="F598" s="159"/>
      <c r="G598" s="159"/>
      <c r="H598" s="159"/>
      <c r="I598" s="159"/>
      <c r="J598" s="114"/>
      <c r="K598" s="114"/>
      <c r="L598" s="114"/>
      <c r="M598" s="114"/>
      <c r="N598" s="114"/>
      <c r="O598" s="114"/>
      <c r="P598" s="114"/>
      <c r="Q598" s="114"/>
      <c r="S598" s="114"/>
      <c r="T598" s="114"/>
      <c r="U598" s="114"/>
      <c r="V598" s="114"/>
      <c r="W598" s="114"/>
      <c r="X598" s="114"/>
      <c r="Y598" s="114"/>
      <c r="Z598" s="114"/>
      <c r="AA598" s="114"/>
      <c r="AB598" s="114"/>
      <c r="AC598" s="114"/>
    </row>
    <row r="599" spans="1:29" ht="15.75" customHeight="1" x14ac:dyDescent="0.25">
      <c r="A599" s="159"/>
      <c r="B599" s="159"/>
      <c r="C599" s="159"/>
      <c r="D599" s="159"/>
      <c r="E599" s="159"/>
      <c r="F599" s="159"/>
      <c r="G599" s="159"/>
      <c r="H599" s="159"/>
      <c r="I599" s="159"/>
      <c r="J599" s="114"/>
      <c r="K599" s="114"/>
      <c r="L599" s="114"/>
      <c r="M599" s="114"/>
      <c r="N599" s="114"/>
      <c r="O599" s="114"/>
      <c r="P599" s="114"/>
      <c r="Q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</row>
    <row r="600" spans="1:29" ht="15.75" customHeight="1" x14ac:dyDescent="0.25">
      <c r="A600" s="159"/>
      <c r="B600" s="159"/>
      <c r="C600" s="159"/>
      <c r="D600" s="159"/>
      <c r="E600" s="159"/>
      <c r="F600" s="159"/>
      <c r="G600" s="159"/>
      <c r="H600" s="159"/>
      <c r="I600" s="159"/>
      <c r="J600" s="114"/>
      <c r="K600" s="114"/>
      <c r="L600" s="114"/>
      <c r="M600" s="114"/>
      <c r="N600" s="114"/>
      <c r="O600" s="114"/>
      <c r="P600" s="114"/>
      <c r="Q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</row>
    <row r="601" spans="1:29" ht="15.75" customHeight="1" x14ac:dyDescent="0.25">
      <c r="A601" s="159"/>
      <c r="B601" s="159"/>
      <c r="C601" s="159"/>
      <c r="D601" s="159"/>
      <c r="E601" s="159"/>
      <c r="F601" s="159"/>
      <c r="G601" s="159"/>
      <c r="H601" s="159"/>
      <c r="I601" s="159"/>
      <c r="J601" s="114"/>
      <c r="K601" s="114"/>
      <c r="L601" s="114"/>
      <c r="M601" s="114"/>
      <c r="N601" s="114"/>
      <c r="O601" s="114"/>
      <c r="P601" s="114"/>
      <c r="Q601" s="114"/>
      <c r="S601" s="114"/>
      <c r="T601" s="114"/>
      <c r="U601" s="114"/>
      <c r="V601" s="114"/>
      <c r="W601" s="114"/>
      <c r="X601" s="114"/>
      <c r="Y601" s="114"/>
      <c r="Z601" s="114"/>
      <c r="AA601" s="114"/>
      <c r="AB601" s="114"/>
      <c r="AC601" s="114"/>
    </row>
    <row r="602" spans="1:29" ht="15.75" customHeight="1" x14ac:dyDescent="0.25">
      <c r="A602" s="159"/>
      <c r="B602" s="159"/>
      <c r="C602" s="159"/>
      <c r="D602" s="159"/>
      <c r="E602" s="159"/>
      <c r="F602" s="159"/>
      <c r="G602" s="159"/>
      <c r="H602" s="159"/>
      <c r="I602" s="159"/>
      <c r="J602" s="114"/>
      <c r="K602" s="114"/>
      <c r="L602" s="114"/>
      <c r="M602" s="114"/>
      <c r="N602" s="114"/>
      <c r="O602" s="114"/>
      <c r="P602" s="114"/>
      <c r="Q602" s="114"/>
      <c r="S602" s="114"/>
      <c r="T602" s="114"/>
      <c r="U602" s="114"/>
      <c r="V602" s="114"/>
      <c r="W602" s="114"/>
      <c r="X602" s="114"/>
      <c r="Y602" s="114"/>
      <c r="Z602" s="114"/>
      <c r="AA602" s="114"/>
      <c r="AB602" s="114"/>
      <c r="AC602" s="114"/>
    </row>
    <row r="603" spans="1:29" ht="15.75" customHeight="1" x14ac:dyDescent="0.25">
      <c r="A603" s="159"/>
      <c r="B603" s="159"/>
      <c r="C603" s="159"/>
      <c r="D603" s="159"/>
      <c r="E603" s="159"/>
      <c r="F603" s="159"/>
      <c r="G603" s="159"/>
      <c r="H603" s="159"/>
      <c r="I603" s="159"/>
      <c r="J603" s="114"/>
      <c r="K603" s="114"/>
      <c r="L603" s="114"/>
      <c r="M603" s="114"/>
      <c r="N603" s="114"/>
      <c r="O603" s="114"/>
      <c r="P603" s="114"/>
      <c r="Q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</row>
    <row r="604" spans="1:29" ht="15.75" customHeight="1" x14ac:dyDescent="0.25">
      <c r="A604" s="159"/>
      <c r="B604" s="159"/>
      <c r="C604" s="159"/>
      <c r="D604" s="159"/>
      <c r="E604" s="159"/>
      <c r="F604" s="159"/>
      <c r="G604" s="159"/>
      <c r="H604" s="159"/>
      <c r="I604" s="159"/>
      <c r="J604" s="114"/>
      <c r="K604" s="114"/>
      <c r="L604" s="114"/>
      <c r="M604" s="114"/>
      <c r="N604" s="114"/>
      <c r="O604" s="114"/>
      <c r="P604" s="114"/>
      <c r="Q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</row>
    <row r="605" spans="1:29" ht="15.75" customHeight="1" x14ac:dyDescent="0.25">
      <c r="A605" s="159"/>
      <c r="B605" s="159"/>
      <c r="C605" s="159"/>
      <c r="D605" s="159"/>
      <c r="E605" s="159"/>
      <c r="F605" s="159"/>
      <c r="G605" s="159"/>
      <c r="H605" s="159"/>
      <c r="I605" s="159"/>
      <c r="J605" s="114"/>
      <c r="K605" s="114"/>
      <c r="L605" s="114"/>
      <c r="M605" s="114"/>
      <c r="N605" s="114"/>
      <c r="O605" s="114"/>
      <c r="P605" s="114"/>
      <c r="Q605" s="114"/>
      <c r="S605" s="114"/>
      <c r="T605" s="114"/>
      <c r="U605" s="114"/>
      <c r="V605" s="114"/>
      <c r="W605" s="114"/>
      <c r="X605" s="114"/>
      <c r="Y605" s="114"/>
      <c r="Z605" s="114"/>
      <c r="AA605" s="114"/>
      <c r="AB605" s="114"/>
      <c r="AC605" s="114"/>
    </row>
    <row r="606" spans="1:29" ht="15.75" customHeight="1" x14ac:dyDescent="0.25">
      <c r="A606" s="159"/>
      <c r="B606" s="159"/>
      <c r="C606" s="159"/>
      <c r="D606" s="159"/>
      <c r="E606" s="159"/>
      <c r="F606" s="159"/>
      <c r="G606" s="159"/>
      <c r="H606" s="159"/>
      <c r="I606" s="159"/>
      <c r="J606" s="114"/>
      <c r="K606" s="114"/>
      <c r="L606" s="114"/>
      <c r="M606" s="114"/>
      <c r="N606" s="114"/>
      <c r="O606" s="114"/>
      <c r="P606" s="114"/>
      <c r="Q606" s="114"/>
      <c r="S606" s="114"/>
      <c r="T606" s="114"/>
      <c r="U606" s="114"/>
      <c r="V606" s="114"/>
      <c r="W606" s="114"/>
      <c r="X606" s="114"/>
      <c r="Y606" s="114"/>
      <c r="Z606" s="114"/>
      <c r="AA606" s="114"/>
      <c r="AB606" s="114"/>
      <c r="AC606" s="114"/>
    </row>
    <row r="607" spans="1:29" ht="15.75" customHeight="1" x14ac:dyDescent="0.25">
      <c r="A607" s="159"/>
      <c r="B607" s="159"/>
      <c r="C607" s="159"/>
      <c r="D607" s="159"/>
      <c r="E607" s="159"/>
      <c r="F607" s="159"/>
      <c r="G607" s="159"/>
      <c r="H607" s="159"/>
      <c r="I607" s="159"/>
      <c r="J607" s="114"/>
      <c r="K607" s="114"/>
      <c r="L607" s="114"/>
      <c r="M607" s="114"/>
      <c r="N607" s="114"/>
      <c r="O607" s="114"/>
      <c r="P607" s="114"/>
      <c r="Q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</row>
    <row r="608" spans="1:29" ht="15.75" customHeight="1" x14ac:dyDescent="0.25">
      <c r="A608" s="159"/>
      <c r="B608" s="159"/>
      <c r="C608" s="159"/>
      <c r="D608" s="159"/>
      <c r="E608" s="159"/>
      <c r="F608" s="159"/>
      <c r="G608" s="159"/>
      <c r="H608" s="159"/>
      <c r="I608" s="159"/>
      <c r="J608" s="114"/>
      <c r="K608" s="114"/>
      <c r="L608" s="114"/>
      <c r="M608" s="114"/>
      <c r="N608" s="114"/>
      <c r="O608" s="114"/>
      <c r="P608" s="114"/>
      <c r="Q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</row>
    <row r="609" spans="1:29" ht="15.75" customHeight="1" x14ac:dyDescent="0.25">
      <c r="A609" s="159"/>
      <c r="B609" s="159"/>
      <c r="C609" s="159"/>
      <c r="D609" s="159"/>
      <c r="E609" s="159"/>
      <c r="F609" s="159"/>
      <c r="G609" s="159"/>
      <c r="H609" s="159"/>
      <c r="I609" s="159"/>
      <c r="J609" s="114"/>
      <c r="K609" s="114"/>
      <c r="L609" s="114"/>
      <c r="M609" s="114"/>
      <c r="N609" s="114"/>
      <c r="O609" s="114"/>
      <c r="P609" s="114"/>
      <c r="Q609" s="114"/>
      <c r="S609" s="114"/>
      <c r="T609" s="114"/>
      <c r="U609" s="114"/>
      <c r="V609" s="114"/>
      <c r="W609" s="114"/>
      <c r="X609" s="114"/>
      <c r="Y609" s="114"/>
      <c r="Z609" s="114"/>
      <c r="AA609" s="114"/>
      <c r="AB609" s="114"/>
      <c r="AC609" s="114"/>
    </row>
    <row r="610" spans="1:29" ht="15.75" customHeight="1" x14ac:dyDescent="0.25">
      <c r="A610" s="159"/>
      <c r="B610" s="159"/>
      <c r="C610" s="159"/>
      <c r="D610" s="159"/>
      <c r="E610" s="159"/>
      <c r="F610" s="159"/>
      <c r="G610" s="159"/>
      <c r="H610" s="159"/>
      <c r="I610" s="159"/>
      <c r="J610" s="114"/>
      <c r="K610" s="114"/>
      <c r="L610" s="114"/>
      <c r="M610" s="114"/>
      <c r="N610" s="114"/>
      <c r="O610" s="114"/>
      <c r="P610" s="114"/>
      <c r="Q610" s="114"/>
      <c r="S610" s="114"/>
      <c r="T610" s="114"/>
      <c r="U610" s="114"/>
      <c r="V610" s="114"/>
      <c r="W610" s="114"/>
      <c r="X610" s="114"/>
      <c r="Y610" s="114"/>
      <c r="Z610" s="114"/>
      <c r="AA610" s="114"/>
      <c r="AB610" s="114"/>
      <c r="AC610" s="114"/>
    </row>
    <row r="611" spans="1:29" ht="15.75" customHeight="1" x14ac:dyDescent="0.25">
      <c r="A611" s="159"/>
      <c r="B611" s="159"/>
      <c r="C611" s="159"/>
      <c r="D611" s="159"/>
      <c r="E611" s="159"/>
      <c r="F611" s="159"/>
      <c r="G611" s="159"/>
      <c r="H611" s="159"/>
      <c r="I611" s="159"/>
      <c r="J611" s="114"/>
      <c r="K611" s="114"/>
      <c r="L611" s="114"/>
      <c r="M611" s="114"/>
      <c r="N611" s="114"/>
      <c r="O611" s="114"/>
      <c r="P611" s="114"/>
      <c r="Q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</row>
    <row r="612" spans="1:29" ht="15.75" customHeight="1" x14ac:dyDescent="0.25">
      <c r="A612" s="159"/>
      <c r="B612" s="159"/>
      <c r="C612" s="159"/>
      <c r="D612" s="159"/>
      <c r="E612" s="159"/>
      <c r="F612" s="159"/>
      <c r="G612" s="159"/>
      <c r="H612" s="159"/>
      <c r="I612" s="159"/>
      <c r="J612" s="114"/>
      <c r="K612" s="114"/>
      <c r="L612" s="114"/>
      <c r="M612" s="114"/>
      <c r="N612" s="114"/>
      <c r="O612" s="114"/>
      <c r="P612" s="114"/>
      <c r="Q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</row>
    <row r="613" spans="1:29" ht="15.75" customHeight="1" x14ac:dyDescent="0.25">
      <c r="A613" s="159"/>
      <c r="B613" s="159"/>
      <c r="C613" s="159"/>
      <c r="D613" s="159"/>
      <c r="E613" s="159"/>
      <c r="F613" s="159"/>
      <c r="G613" s="159"/>
      <c r="H613" s="159"/>
      <c r="I613" s="159"/>
      <c r="J613" s="114"/>
      <c r="K613" s="114"/>
      <c r="L613" s="114"/>
      <c r="M613" s="114"/>
      <c r="N613" s="114"/>
      <c r="O613" s="114"/>
      <c r="P613" s="114"/>
      <c r="Q613" s="114"/>
      <c r="S613" s="114"/>
      <c r="T613" s="114"/>
      <c r="U613" s="114"/>
      <c r="V613" s="114"/>
      <c r="W613" s="114"/>
      <c r="X613" s="114"/>
      <c r="Y613" s="114"/>
      <c r="Z613" s="114"/>
      <c r="AA613" s="114"/>
      <c r="AB613" s="114"/>
      <c r="AC613" s="114"/>
    </row>
    <row r="614" spans="1:29" ht="15.75" customHeight="1" x14ac:dyDescent="0.25">
      <c r="A614" s="159"/>
      <c r="B614" s="159"/>
      <c r="C614" s="159"/>
      <c r="D614" s="159"/>
      <c r="E614" s="159"/>
      <c r="F614" s="159"/>
      <c r="G614" s="159"/>
      <c r="H614" s="159"/>
      <c r="I614" s="159"/>
      <c r="J614" s="114"/>
      <c r="K614" s="114"/>
      <c r="L614" s="114"/>
      <c r="M614" s="114"/>
      <c r="N614" s="114"/>
      <c r="O614" s="114"/>
      <c r="P614" s="114"/>
      <c r="Q614" s="114"/>
      <c r="S614" s="114"/>
      <c r="T614" s="114"/>
      <c r="U614" s="114"/>
      <c r="V614" s="114"/>
      <c r="W614" s="114"/>
      <c r="X614" s="114"/>
      <c r="Y614" s="114"/>
      <c r="Z614" s="114"/>
      <c r="AA614" s="114"/>
      <c r="AB614" s="114"/>
      <c r="AC614" s="114"/>
    </row>
    <row r="615" spans="1:29" ht="15.75" customHeight="1" x14ac:dyDescent="0.25">
      <c r="A615" s="159"/>
      <c r="B615" s="159"/>
      <c r="C615" s="159"/>
      <c r="D615" s="159"/>
      <c r="E615" s="159"/>
      <c r="F615" s="159"/>
      <c r="G615" s="159"/>
      <c r="H615" s="159"/>
      <c r="I615" s="159"/>
      <c r="J615" s="114"/>
      <c r="K615" s="114"/>
      <c r="L615" s="114"/>
      <c r="M615" s="114"/>
      <c r="N615" s="114"/>
      <c r="O615" s="114"/>
      <c r="P615" s="114"/>
      <c r="Q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</row>
    <row r="616" spans="1:29" ht="15.75" customHeight="1" x14ac:dyDescent="0.25">
      <c r="A616" s="159"/>
      <c r="B616" s="159"/>
      <c r="C616" s="159"/>
      <c r="D616" s="159"/>
      <c r="E616" s="159"/>
      <c r="F616" s="159"/>
      <c r="G616" s="159"/>
      <c r="H616" s="159"/>
      <c r="I616" s="159"/>
      <c r="J616" s="114"/>
      <c r="K616" s="114"/>
      <c r="L616" s="114"/>
      <c r="M616" s="114"/>
      <c r="N616" s="114"/>
      <c r="O616" s="114"/>
      <c r="P616" s="114"/>
      <c r="Q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</row>
    <row r="617" spans="1:29" ht="15.75" customHeight="1" x14ac:dyDescent="0.25">
      <c r="A617" s="159"/>
      <c r="B617" s="159"/>
      <c r="C617" s="159"/>
      <c r="D617" s="159"/>
      <c r="E617" s="159"/>
      <c r="F617" s="159"/>
      <c r="G617" s="159"/>
      <c r="H617" s="159"/>
      <c r="I617" s="159"/>
      <c r="J617" s="114"/>
      <c r="K617" s="114"/>
      <c r="L617" s="114"/>
      <c r="M617" s="114"/>
      <c r="N617" s="114"/>
      <c r="O617" s="114"/>
      <c r="P617" s="114"/>
      <c r="Q617" s="114"/>
      <c r="S617" s="114"/>
      <c r="T617" s="114"/>
      <c r="U617" s="114"/>
      <c r="V617" s="114"/>
      <c r="W617" s="114"/>
      <c r="X617" s="114"/>
      <c r="Y617" s="114"/>
      <c r="Z617" s="114"/>
      <c r="AA617" s="114"/>
      <c r="AB617" s="114"/>
      <c r="AC617" s="114"/>
    </row>
    <row r="618" spans="1:29" ht="15.75" customHeight="1" x14ac:dyDescent="0.25">
      <c r="A618" s="159"/>
      <c r="B618" s="159"/>
      <c r="C618" s="159"/>
      <c r="D618" s="159"/>
      <c r="E618" s="159"/>
      <c r="F618" s="159"/>
      <c r="G618" s="159"/>
      <c r="H618" s="159"/>
      <c r="I618" s="159"/>
      <c r="J618" s="114"/>
      <c r="K618" s="114"/>
      <c r="L618" s="114"/>
      <c r="M618" s="114"/>
      <c r="N618" s="114"/>
      <c r="O618" s="114"/>
      <c r="P618" s="114"/>
      <c r="Q618" s="114"/>
      <c r="S618" s="114"/>
      <c r="T618" s="114"/>
      <c r="U618" s="114"/>
      <c r="V618" s="114"/>
      <c r="W618" s="114"/>
      <c r="X618" s="114"/>
      <c r="Y618" s="114"/>
      <c r="Z618" s="114"/>
      <c r="AA618" s="114"/>
      <c r="AB618" s="114"/>
      <c r="AC618" s="114"/>
    </row>
    <row r="619" spans="1:29" ht="15.75" customHeight="1" x14ac:dyDescent="0.25">
      <c r="A619" s="159"/>
      <c r="B619" s="159"/>
      <c r="C619" s="159"/>
      <c r="D619" s="159"/>
      <c r="E619" s="159"/>
      <c r="F619" s="159"/>
      <c r="G619" s="159"/>
      <c r="H619" s="159"/>
      <c r="I619" s="159"/>
      <c r="J619" s="114"/>
      <c r="K619" s="114"/>
      <c r="L619" s="114"/>
      <c r="M619" s="114"/>
      <c r="N619" s="114"/>
      <c r="O619" s="114"/>
      <c r="P619" s="114"/>
      <c r="Q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</row>
    <row r="620" spans="1:29" ht="15.75" customHeight="1" x14ac:dyDescent="0.25">
      <c r="A620" s="159"/>
      <c r="B620" s="159"/>
      <c r="C620" s="159"/>
      <c r="D620" s="159"/>
      <c r="E620" s="159"/>
      <c r="F620" s="159"/>
      <c r="G620" s="159"/>
      <c r="H620" s="159"/>
      <c r="I620" s="159"/>
      <c r="J620" s="114"/>
      <c r="K620" s="114"/>
      <c r="L620" s="114"/>
      <c r="M620" s="114"/>
      <c r="N620" s="114"/>
      <c r="O620" s="114"/>
      <c r="P620" s="114"/>
      <c r="Q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</row>
    <row r="621" spans="1:29" ht="15.75" customHeight="1" x14ac:dyDescent="0.25">
      <c r="A621" s="159"/>
      <c r="B621" s="159"/>
      <c r="C621" s="159"/>
      <c r="D621" s="159"/>
      <c r="E621" s="159"/>
      <c r="F621" s="159"/>
      <c r="G621" s="159"/>
      <c r="H621" s="159"/>
      <c r="I621" s="159"/>
      <c r="J621" s="114"/>
      <c r="K621" s="114"/>
      <c r="L621" s="114"/>
      <c r="M621" s="114"/>
      <c r="N621" s="114"/>
      <c r="O621" s="114"/>
      <c r="P621" s="114"/>
      <c r="Q621" s="114"/>
      <c r="S621" s="114"/>
      <c r="T621" s="114"/>
      <c r="U621" s="114"/>
      <c r="V621" s="114"/>
      <c r="W621" s="114"/>
      <c r="X621" s="114"/>
      <c r="Y621" s="114"/>
      <c r="Z621" s="114"/>
      <c r="AA621" s="114"/>
      <c r="AB621" s="114"/>
      <c r="AC621" s="114"/>
    </row>
    <row r="622" spans="1:29" ht="15.75" customHeight="1" x14ac:dyDescent="0.25">
      <c r="A622" s="159"/>
      <c r="B622" s="159"/>
      <c r="C622" s="159"/>
      <c r="D622" s="159"/>
      <c r="E622" s="159"/>
      <c r="F622" s="159"/>
      <c r="G622" s="159"/>
      <c r="H622" s="159"/>
      <c r="I622" s="159"/>
      <c r="J622" s="114"/>
      <c r="K622" s="114"/>
      <c r="L622" s="114"/>
      <c r="M622" s="114"/>
      <c r="N622" s="114"/>
      <c r="O622" s="114"/>
      <c r="P622" s="114"/>
      <c r="Q622" s="114"/>
      <c r="S622" s="114"/>
      <c r="T622" s="114"/>
      <c r="U622" s="114"/>
      <c r="V622" s="114"/>
      <c r="W622" s="114"/>
      <c r="X622" s="114"/>
      <c r="Y622" s="114"/>
      <c r="Z622" s="114"/>
      <c r="AA622" s="114"/>
      <c r="AB622" s="114"/>
      <c r="AC622" s="114"/>
    </row>
    <row r="623" spans="1:29" ht="15.75" customHeight="1" x14ac:dyDescent="0.25">
      <c r="A623" s="159"/>
      <c r="B623" s="159"/>
      <c r="C623" s="159"/>
      <c r="D623" s="159"/>
      <c r="E623" s="159"/>
      <c r="F623" s="159"/>
      <c r="G623" s="159"/>
      <c r="H623" s="159"/>
      <c r="I623" s="159"/>
      <c r="J623" s="114"/>
      <c r="K623" s="114"/>
      <c r="L623" s="114"/>
      <c r="M623" s="114"/>
      <c r="N623" s="114"/>
      <c r="O623" s="114"/>
      <c r="P623" s="114"/>
      <c r="Q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</row>
    <row r="624" spans="1:29" ht="15.75" customHeight="1" x14ac:dyDescent="0.25">
      <c r="A624" s="159"/>
      <c r="B624" s="159"/>
      <c r="C624" s="159"/>
      <c r="D624" s="159"/>
      <c r="E624" s="159"/>
      <c r="F624" s="159"/>
      <c r="G624" s="159"/>
      <c r="H624" s="159"/>
      <c r="I624" s="159"/>
      <c r="J624" s="114"/>
      <c r="K624" s="114"/>
      <c r="L624" s="114"/>
      <c r="M624" s="114"/>
      <c r="N624" s="114"/>
      <c r="O624" s="114"/>
      <c r="P624" s="114"/>
      <c r="Q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</row>
    <row r="625" spans="1:29" ht="15.75" customHeight="1" x14ac:dyDescent="0.25">
      <c r="A625" s="159"/>
      <c r="B625" s="159"/>
      <c r="C625" s="159"/>
      <c r="D625" s="159"/>
      <c r="E625" s="159"/>
      <c r="F625" s="159"/>
      <c r="G625" s="159"/>
      <c r="H625" s="159"/>
      <c r="I625" s="159"/>
      <c r="J625" s="114"/>
      <c r="K625" s="114"/>
      <c r="L625" s="114"/>
      <c r="M625" s="114"/>
      <c r="N625" s="114"/>
      <c r="O625" s="114"/>
      <c r="P625" s="114"/>
      <c r="Q625" s="114"/>
      <c r="S625" s="114"/>
      <c r="T625" s="114"/>
      <c r="U625" s="114"/>
      <c r="V625" s="114"/>
      <c r="W625" s="114"/>
      <c r="X625" s="114"/>
      <c r="Y625" s="114"/>
      <c r="Z625" s="114"/>
      <c r="AA625" s="114"/>
      <c r="AB625" s="114"/>
      <c r="AC625" s="114"/>
    </row>
    <row r="626" spans="1:29" ht="15.75" customHeight="1" x14ac:dyDescent="0.25">
      <c r="A626" s="159"/>
      <c r="B626" s="159"/>
      <c r="C626" s="159"/>
      <c r="D626" s="159"/>
      <c r="E626" s="159"/>
      <c r="F626" s="159"/>
      <c r="G626" s="159"/>
      <c r="H626" s="159"/>
      <c r="I626" s="159"/>
      <c r="J626" s="114"/>
      <c r="K626" s="114"/>
      <c r="L626" s="114"/>
      <c r="M626" s="114"/>
      <c r="N626" s="114"/>
      <c r="O626" s="114"/>
      <c r="P626" s="114"/>
      <c r="Q626" s="114"/>
      <c r="S626" s="114"/>
      <c r="T626" s="114"/>
      <c r="U626" s="114"/>
      <c r="V626" s="114"/>
      <c r="W626" s="114"/>
      <c r="X626" s="114"/>
      <c r="Y626" s="114"/>
      <c r="Z626" s="114"/>
      <c r="AA626" s="114"/>
      <c r="AB626" s="114"/>
      <c r="AC626" s="114"/>
    </row>
    <row r="627" spans="1:29" ht="15.75" customHeight="1" x14ac:dyDescent="0.25">
      <c r="A627" s="159"/>
      <c r="B627" s="159"/>
      <c r="C627" s="159"/>
      <c r="D627" s="159"/>
      <c r="E627" s="159"/>
      <c r="F627" s="159"/>
      <c r="G627" s="159"/>
      <c r="H627" s="159"/>
      <c r="I627" s="159"/>
      <c r="J627" s="114"/>
      <c r="K627" s="114"/>
      <c r="L627" s="114"/>
      <c r="M627" s="114"/>
      <c r="N627" s="114"/>
      <c r="O627" s="114"/>
      <c r="P627" s="114"/>
      <c r="Q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</row>
    <row r="628" spans="1:29" ht="15.75" customHeight="1" x14ac:dyDescent="0.25">
      <c r="A628" s="159"/>
      <c r="B628" s="159"/>
      <c r="C628" s="159"/>
      <c r="D628" s="159"/>
      <c r="E628" s="159"/>
      <c r="F628" s="159"/>
      <c r="G628" s="159"/>
      <c r="H628" s="159"/>
      <c r="I628" s="159"/>
      <c r="J628" s="114"/>
      <c r="K628" s="114"/>
      <c r="L628" s="114"/>
      <c r="M628" s="114"/>
      <c r="N628" s="114"/>
      <c r="O628" s="114"/>
      <c r="P628" s="114"/>
      <c r="Q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</row>
    <row r="629" spans="1:29" ht="15.75" customHeight="1" x14ac:dyDescent="0.25">
      <c r="A629" s="159"/>
      <c r="B629" s="159"/>
      <c r="C629" s="159"/>
      <c r="D629" s="159"/>
      <c r="E629" s="159"/>
      <c r="F629" s="159"/>
      <c r="G629" s="159"/>
      <c r="H629" s="159"/>
      <c r="I629" s="159"/>
      <c r="J629" s="114"/>
      <c r="K629" s="114"/>
      <c r="L629" s="114"/>
      <c r="M629" s="114"/>
      <c r="N629" s="114"/>
      <c r="O629" s="114"/>
      <c r="P629" s="114"/>
      <c r="Q629" s="114"/>
      <c r="S629" s="114"/>
      <c r="T629" s="114"/>
      <c r="U629" s="114"/>
      <c r="V629" s="114"/>
      <c r="W629" s="114"/>
      <c r="X629" s="114"/>
      <c r="Y629" s="114"/>
      <c r="Z629" s="114"/>
      <c r="AA629" s="114"/>
      <c r="AB629" s="114"/>
      <c r="AC629" s="114"/>
    </row>
    <row r="630" spans="1:29" ht="15.75" customHeight="1" x14ac:dyDescent="0.25">
      <c r="A630" s="159"/>
      <c r="B630" s="159"/>
      <c r="C630" s="159"/>
      <c r="D630" s="159"/>
      <c r="E630" s="159"/>
      <c r="F630" s="159"/>
      <c r="G630" s="159"/>
      <c r="H630" s="159"/>
      <c r="I630" s="159"/>
      <c r="J630" s="114"/>
      <c r="K630" s="114"/>
      <c r="L630" s="114"/>
      <c r="M630" s="114"/>
      <c r="N630" s="114"/>
      <c r="O630" s="114"/>
      <c r="P630" s="114"/>
      <c r="Q630" s="114"/>
      <c r="S630" s="114"/>
      <c r="T630" s="114"/>
      <c r="U630" s="114"/>
      <c r="V630" s="114"/>
      <c r="W630" s="114"/>
      <c r="X630" s="114"/>
      <c r="Y630" s="114"/>
      <c r="Z630" s="114"/>
      <c r="AA630" s="114"/>
      <c r="AB630" s="114"/>
      <c r="AC630" s="114"/>
    </row>
    <row r="631" spans="1:29" ht="15.75" customHeight="1" x14ac:dyDescent="0.25">
      <c r="A631" s="159"/>
      <c r="B631" s="159"/>
      <c r="C631" s="159"/>
      <c r="D631" s="159">
        <f t="shared" ref="D631:D638" si="36">IF(G630&gt;0, G630, 0)</f>
        <v>0</v>
      </c>
      <c r="E631" s="159" t="e">
        <f t="shared" ref="E631:E638" si="37">IF(#REF!&gt;0,#REF! +#REF!,0)</f>
        <v>#REF!</v>
      </c>
      <c r="F631" s="159">
        <f t="shared" ref="F631:F638" si="38">IF(G630&gt;0,#REF! +#REF!-E631, 0)</f>
        <v>0</v>
      </c>
      <c r="G631" s="159" t="e">
        <f t="shared" ref="G631:G638" si="39">IF(#REF!&gt;0,#REF! +#REF!-F631, 0)</f>
        <v>#REF!</v>
      </c>
      <c r="H631" s="159">
        <f t="shared" ref="H631:H638" si="40">H630+F631</f>
        <v>0</v>
      </c>
      <c r="I631" s="159"/>
      <c r="J631" s="114"/>
      <c r="K631" s="114"/>
      <c r="L631" s="114"/>
      <c r="M631" s="114"/>
      <c r="N631" s="114"/>
      <c r="O631" s="114"/>
      <c r="P631" s="114"/>
      <c r="Q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</row>
    <row r="632" spans="1:29" ht="15.75" customHeight="1" x14ac:dyDescent="0.25">
      <c r="A632" s="159"/>
      <c r="B632" s="159"/>
      <c r="C632" s="159"/>
      <c r="D632" s="159" t="e">
        <f t="shared" si="36"/>
        <v>#REF!</v>
      </c>
      <c r="E632" s="159" t="e">
        <f t="shared" si="37"/>
        <v>#REF!</v>
      </c>
      <c r="F632" s="159" t="e">
        <f t="shared" si="38"/>
        <v>#REF!</v>
      </c>
      <c r="G632" s="159" t="e">
        <f t="shared" si="39"/>
        <v>#REF!</v>
      </c>
      <c r="H632" s="159" t="e">
        <f t="shared" si="40"/>
        <v>#REF!</v>
      </c>
      <c r="I632" s="159"/>
      <c r="J632" s="114"/>
      <c r="K632" s="114"/>
      <c r="L632" s="114"/>
      <c r="M632" s="114"/>
      <c r="N632" s="114"/>
      <c r="O632" s="114"/>
      <c r="P632" s="114"/>
      <c r="Q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</row>
    <row r="633" spans="1:29" ht="15.75" customHeight="1" x14ac:dyDescent="0.25">
      <c r="A633" s="159"/>
      <c r="B633" s="159"/>
      <c r="C633" s="159"/>
      <c r="D633" s="159" t="e">
        <f t="shared" si="36"/>
        <v>#REF!</v>
      </c>
      <c r="E633" s="159" t="e">
        <f t="shared" si="37"/>
        <v>#REF!</v>
      </c>
      <c r="F633" s="159" t="e">
        <f t="shared" si="38"/>
        <v>#REF!</v>
      </c>
      <c r="G633" s="159" t="e">
        <f t="shared" si="39"/>
        <v>#REF!</v>
      </c>
      <c r="H633" s="159" t="e">
        <f t="shared" si="40"/>
        <v>#REF!</v>
      </c>
      <c r="I633" s="159"/>
      <c r="J633" s="114"/>
      <c r="K633" s="114"/>
      <c r="L633" s="114"/>
      <c r="M633" s="114"/>
      <c r="N633" s="114"/>
      <c r="O633" s="114"/>
      <c r="P633" s="114"/>
      <c r="Q633" s="114"/>
      <c r="S633" s="114"/>
      <c r="T633" s="114"/>
      <c r="U633" s="114"/>
      <c r="V633" s="114"/>
      <c r="W633" s="114"/>
      <c r="X633" s="114"/>
      <c r="Y633" s="114"/>
      <c r="Z633" s="114"/>
      <c r="AA633" s="114"/>
      <c r="AB633" s="114"/>
      <c r="AC633" s="114"/>
    </row>
    <row r="634" spans="1:29" ht="15.75" customHeight="1" x14ac:dyDescent="0.25">
      <c r="A634" s="159"/>
      <c r="B634" s="159"/>
      <c r="C634" s="159"/>
      <c r="D634" s="159" t="e">
        <f t="shared" si="36"/>
        <v>#REF!</v>
      </c>
      <c r="E634" s="159" t="e">
        <f t="shared" si="37"/>
        <v>#REF!</v>
      </c>
      <c r="F634" s="159" t="e">
        <f t="shared" si="38"/>
        <v>#REF!</v>
      </c>
      <c r="G634" s="159" t="e">
        <f t="shared" si="39"/>
        <v>#REF!</v>
      </c>
      <c r="H634" s="159" t="e">
        <f t="shared" si="40"/>
        <v>#REF!</v>
      </c>
      <c r="I634" s="159"/>
      <c r="J634" s="114"/>
      <c r="K634" s="114"/>
      <c r="L634" s="114"/>
      <c r="M634" s="114"/>
      <c r="N634" s="114"/>
      <c r="O634" s="114"/>
      <c r="P634" s="114"/>
      <c r="Q634" s="114"/>
      <c r="S634" s="114"/>
      <c r="T634" s="114"/>
      <c r="U634" s="114"/>
      <c r="V634" s="114"/>
      <c r="W634" s="114"/>
      <c r="X634" s="114"/>
      <c r="Y634" s="114"/>
      <c r="Z634" s="114"/>
      <c r="AA634" s="114"/>
      <c r="AB634" s="114"/>
      <c r="AC634" s="114"/>
    </row>
    <row r="635" spans="1:29" ht="15.75" customHeight="1" x14ac:dyDescent="0.25">
      <c r="A635" s="159"/>
      <c r="B635" s="159"/>
      <c r="C635" s="159"/>
      <c r="D635" s="159" t="e">
        <f t="shared" si="36"/>
        <v>#REF!</v>
      </c>
      <c r="E635" s="159" t="e">
        <f t="shared" si="37"/>
        <v>#REF!</v>
      </c>
      <c r="F635" s="159" t="e">
        <f t="shared" si="38"/>
        <v>#REF!</v>
      </c>
      <c r="G635" s="159" t="e">
        <f t="shared" si="39"/>
        <v>#REF!</v>
      </c>
      <c r="H635" s="159" t="e">
        <f t="shared" si="40"/>
        <v>#REF!</v>
      </c>
      <c r="I635" s="159"/>
      <c r="J635" s="114"/>
      <c r="K635" s="114"/>
      <c r="L635" s="114"/>
      <c r="M635" s="114"/>
      <c r="N635" s="114"/>
      <c r="O635" s="114"/>
      <c r="P635" s="114"/>
      <c r="Q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</row>
    <row r="636" spans="1:29" ht="15.75" customHeight="1" x14ac:dyDescent="0.25">
      <c r="A636" s="159"/>
      <c r="B636" s="159"/>
      <c r="C636" s="159"/>
      <c r="D636" s="159" t="e">
        <f t="shared" si="36"/>
        <v>#REF!</v>
      </c>
      <c r="E636" s="159" t="e">
        <f t="shared" si="37"/>
        <v>#REF!</v>
      </c>
      <c r="F636" s="159" t="e">
        <f t="shared" si="38"/>
        <v>#REF!</v>
      </c>
      <c r="G636" s="159" t="e">
        <f t="shared" si="39"/>
        <v>#REF!</v>
      </c>
      <c r="H636" s="159" t="e">
        <f t="shared" si="40"/>
        <v>#REF!</v>
      </c>
      <c r="I636" s="159"/>
      <c r="J636" s="114"/>
      <c r="K636" s="114"/>
      <c r="L636" s="114"/>
      <c r="M636" s="114"/>
      <c r="N636" s="114"/>
      <c r="O636" s="114"/>
      <c r="P636" s="114"/>
      <c r="Q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</row>
    <row r="637" spans="1:29" ht="15.75" customHeight="1" x14ac:dyDescent="0.25">
      <c r="A637" s="159"/>
      <c r="B637" s="159"/>
      <c r="C637" s="159"/>
      <c r="D637" s="159" t="e">
        <f t="shared" si="36"/>
        <v>#REF!</v>
      </c>
      <c r="E637" s="159" t="e">
        <f t="shared" si="37"/>
        <v>#REF!</v>
      </c>
      <c r="F637" s="159" t="e">
        <f t="shared" si="38"/>
        <v>#REF!</v>
      </c>
      <c r="G637" s="159" t="e">
        <f t="shared" si="39"/>
        <v>#REF!</v>
      </c>
      <c r="H637" s="159" t="e">
        <f t="shared" si="40"/>
        <v>#REF!</v>
      </c>
      <c r="I637" s="159"/>
      <c r="J637" s="114"/>
      <c r="K637" s="114"/>
      <c r="L637" s="114"/>
      <c r="M637" s="114"/>
      <c r="N637" s="114"/>
      <c r="O637" s="114"/>
      <c r="P637" s="114"/>
      <c r="Q637" s="114"/>
      <c r="S637" s="114"/>
      <c r="T637" s="114"/>
      <c r="U637" s="114"/>
      <c r="V637" s="114"/>
      <c r="W637" s="114"/>
      <c r="X637" s="114"/>
      <c r="Y637" s="114"/>
      <c r="Z637" s="114"/>
      <c r="AA637" s="114"/>
      <c r="AB637" s="114"/>
      <c r="AC637" s="114"/>
    </row>
    <row r="638" spans="1:29" ht="15.75" customHeight="1" x14ac:dyDescent="0.25">
      <c r="A638" s="159"/>
      <c r="B638" s="159"/>
      <c r="C638" s="159"/>
      <c r="D638" s="159" t="e">
        <f t="shared" si="36"/>
        <v>#REF!</v>
      </c>
      <c r="E638" s="159" t="e">
        <f t="shared" si="37"/>
        <v>#REF!</v>
      </c>
      <c r="F638" s="159" t="e">
        <f t="shared" si="38"/>
        <v>#REF!</v>
      </c>
      <c r="G638" s="159" t="e">
        <f t="shared" si="39"/>
        <v>#REF!</v>
      </c>
      <c r="H638" s="159" t="e">
        <f t="shared" si="40"/>
        <v>#REF!</v>
      </c>
      <c r="I638" s="159"/>
      <c r="J638" s="114"/>
      <c r="K638" s="114"/>
      <c r="L638" s="114"/>
      <c r="M638" s="114"/>
      <c r="N638" s="114"/>
      <c r="O638" s="114"/>
      <c r="P638" s="114"/>
      <c r="Q638" s="114"/>
      <c r="S638" s="114"/>
      <c r="T638" s="114"/>
      <c r="U638" s="114"/>
      <c r="V638" s="114"/>
      <c r="W638" s="114"/>
      <c r="X638" s="114"/>
      <c r="Y638" s="114"/>
      <c r="Z638" s="114"/>
      <c r="AA638" s="114"/>
      <c r="AB638" s="114"/>
      <c r="AC638" s="114"/>
    </row>
    <row r="639" spans="1:29" ht="15.75" customHeight="1" x14ac:dyDescent="0.25">
      <c r="A639" s="159"/>
      <c r="B639" s="159"/>
      <c r="C639" s="159"/>
      <c r="D639" s="159"/>
      <c r="E639" s="159"/>
      <c r="F639" s="159"/>
      <c r="G639" s="159"/>
      <c r="H639" s="159"/>
      <c r="I639" s="159"/>
      <c r="J639" s="114"/>
      <c r="K639" s="114"/>
      <c r="L639" s="114"/>
      <c r="M639" s="114"/>
      <c r="N639" s="114"/>
      <c r="O639" s="114"/>
      <c r="P639" s="114"/>
      <c r="Q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</row>
    <row r="640" spans="1:29" ht="15.75" customHeight="1" x14ac:dyDescent="0.25">
      <c r="A640" s="159"/>
      <c r="B640" s="159"/>
      <c r="C640" s="159"/>
      <c r="D640" s="159"/>
      <c r="E640" s="159"/>
      <c r="F640" s="159"/>
      <c r="G640" s="159"/>
      <c r="H640" s="159"/>
      <c r="I640" s="159"/>
      <c r="J640" s="114"/>
      <c r="K640" s="114"/>
      <c r="L640" s="114"/>
      <c r="M640" s="114"/>
      <c r="N640" s="114"/>
      <c r="O640" s="114"/>
      <c r="P640" s="114"/>
      <c r="Q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</row>
    <row r="641" spans="1:29" ht="15.75" customHeight="1" x14ac:dyDescent="0.25">
      <c r="A641" s="159"/>
      <c r="B641" s="159"/>
      <c r="C641" s="159"/>
      <c r="D641" s="159"/>
      <c r="E641" s="159"/>
      <c r="F641" s="159"/>
      <c r="G641" s="159"/>
      <c r="H641" s="159"/>
      <c r="I641" s="159"/>
      <c r="J641" s="114"/>
      <c r="K641" s="114"/>
      <c r="L641" s="114"/>
      <c r="M641" s="114"/>
      <c r="N641" s="114"/>
      <c r="O641" s="114"/>
      <c r="P641" s="114"/>
      <c r="Q641" s="114"/>
      <c r="S641" s="114"/>
      <c r="T641" s="114"/>
      <c r="U641" s="114"/>
      <c r="V641" s="114"/>
      <c r="W641" s="114"/>
      <c r="X641" s="114"/>
      <c r="Y641" s="114"/>
      <c r="Z641" s="114"/>
      <c r="AA641" s="114"/>
      <c r="AB641" s="114"/>
      <c r="AC641" s="114"/>
    </row>
    <row r="642" spans="1:29" ht="15.75" customHeight="1" x14ac:dyDescent="0.25">
      <c r="A642" s="159"/>
      <c r="B642" s="159"/>
      <c r="C642" s="159"/>
      <c r="D642" s="159"/>
      <c r="E642" s="159"/>
      <c r="F642" s="159"/>
      <c r="G642" s="159"/>
      <c r="H642" s="159"/>
      <c r="I642" s="159"/>
      <c r="J642" s="114"/>
      <c r="K642" s="114"/>
      <c r="L642" s="114"/>
      <c r="M642" s="114"/>
      <c r="N642" s="114"/>
      <c r="O642" s="114"/>
      <c r="P642" s="114"/>
      <c r="Q642" s="114"/>
      <c r="S642" s="114"/>
      <c r="T642" s="114"/>
      <c r="U642" s="114"/>
      <c r="V642" s="114"/>
      <c r="W642" s="114"/>
      <c r="X642" s="114"/>
      <c r="Y642" s="114"/>
      <c r="Z642" s="114"/>
      <c r="AA642" s="114"/>
      <c r="AB642" s="114"/>
      <c r="AC642" s="114"/>
    </row>
    <row r="643" spans="1:29" ht="15.75" customHeight="1" x14ac:dyDescent="0.25">
      <c r="A643" s="159"/>
      <c r="B643" s="159"/>
      <c r="C643" s="159"/>
      <c r="D643" s="159"/>
      <c r="E643" s="159"/>
      <c r="F643" s="159"/>
      <c r="G643" s="159"/>
      <c r="H643" s="159"/>
      <c r="I643" s="159"/>
      <c r="J643" s="114"/>
      <c r="K643" s="114"/>
      <c r="L643" s="114"/>
      <c r="M643" s="114"/>
      <c r="N643" s="114"/>
      <c r="O643" s="114"/>
      <c r="P643" s="114"/>
      <c r="Q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</row>
    <row r="644" spans="1:29" ht="15.75" customHeight="1" x14ac:dyDescent="0.25">
      <c r="A644" s="159"/>
      <c r="B644" s="159"/>
      <c r="C644" s="159"/>
      <c r="D644" s="159"/>
      <c r="E644" s="159"/>
      <c r="F644" s="159"/>
      <c r="G644" s="159"/>
      <c r="H644" s="159"/>
      <c r="I644" s="159"/>
      <c r="J644" s="114"/>
      <c r="K644" s="114"/>
      <c r="L644" s="114"/>
      <c r="M644" s="114"/>
      <c r="N644" s="114"/>
      <c r="O644" s="114"/>
      <c r="P644" s="114"/>
      <c r="Q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</row>
    <row r="645" spans="1:29" ht="15.75" customHeight="1" x14ac:dyDescent="0.25">
      <c r="A645" s="159"/>
      <c r="B645" s="159"/>
      <c r="C645" s="159"/>
      <c r="D645" s="159"/>
      <c r="E645" s="159"/>
      <c r="F645" s="159"/>
      <c r="G645" s="159"/>
      <c r="H645" s="159"/>
      <c r="I645" s="159"/>
      <c r="J645" s="114"/>
      <c r="K645" s="114"/>
      <c r="L645" s="114"/>
      <c r="M645" s="114"/>
      <c r="N645" s="114"/>
      <c r="O645" s="114"/>
      <c r="P645" s="114"/>
      <c r="Q645" s="114"/>
      <c r="S645" s="114"/>
      <c r="T645" s="114"/>
      <c r="U645" s="114"/>
      <c r="V645" s="114"/>
      <c r="W645" s="114"/>
      <c r="X645" s="114"/>
      <c r="Y645" s="114"/>
      <c r="Z645" s="114"/>
      <c r="AA645" s="114"/>
      <c r="AB645" s="114"/>
      <c r="AC645" s="114"/>
    </row>
    <row r="646" spans="1:29" ht="15.75" customHeight="1" x14ac:dyDescent="0.25">
      <c r="A646" s="159"/>
      <c r="B646" s="159"/>
      <c r="C646" s="159"/>
      <c r="D646" s="159"/>
      <c r="E646" s="159"/>
      <c r="F646" s="159"/>
      <c r="G646" s="159"/>
      <c r="H646" s="159"/>
      <c r="I646" s="159"/>
      <c r="J646" s="114"/>
      <c r="K646" s="114"/>
      <c r="L646" s="114"/>
      <c r="M646" s="114"/>
      <c r="N646" s="114"/>
      <c r="O646" s="114"/>
      <c r="P646" s="114"/>
      <c r="Q646" s="114"/>
      <c r="S646" s="114"/>
      <c r="T646" s="114"/>
      <c r="U646" s="114"/>
      <c r="V646" s="114"/>
      <c r="W646" s="114"/>
      <c r="X646" s="114"/>
      <c r="Y646" s="114"/>
      <c r="Z646" s="114"/>
      <c r="AA646" s="114"/>
      <c r="AB646" s="114"/>
      <c r="AC646" s="114"/>
    </row>
    <row r="647" spans="1:29" ht="15.75" customHeight="1" x14ac:dyDescent="0.25">
      <c r="A647" s="159"/>
      <c r="B647" s="159"/>
      <c r="C647" s="159"/>
      <c r="D647" s="159"/>
      <c r="E647" s="159"/>
      <c r="F647" s="159"/>
      <c r="G647" s="159"/>
      <c r="H647" s="159"/>
      <c r="I647" s="159"/>
      <c r="J647" s="114"/>
      <c r="K647" s="114"/>
      <c r="L647" s="114"/>
      <c r="M647" s="114"/>
      <c r="N647" s="114"/>
      <c r="O647" s="114"/>
      <c r="P647" s="114"/>
      <c r="Q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</row>
    <row r="648" spans="1:29" ht="15.75" customHeight="1" x14ac:dyDescent="0.25">
      <c r="A648" s="159"/>
      <c r="B648" s="159"/>
      <c r="C648" s="159"/>
      <c r="D648" s="159"/>
      <c r="E648" s="159"/>
      <c r="F648" s="159"/>
      <c r="G648" s="159"/>
      <c r="H648" s="159"/>
      <c r="I648" s="159"/>
      <c r="J648" s="114"/>
      <c r="K648" s="114"/>
      <c r="L648" s="114"/>
      <c r="M648" s="114"/>
      <c r="N648" s="114"/>
      <c r="O648" s="114"/>
      <c r="P648" s="114"/>
      <c r="Q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</row>
    <row r="649" spans="1:29" ht="15.75" customHeight="1" x14ac:dyDescent="0.25">
      <c r="A649" s="159"/>
      <c r="B649" s="159"/>
      <c r="C649" s="159"/>
      <c r="D649" s="159"/>
      <c r="E649" s="159"/>
      <c r="F649" s="159"/>
      <c r="G649" s="159"/>
      <c r="H649" s="159"/>
      <c r="I649" s="159"/>
      <c r="J649" s="114"/>
      <c r="K649" s="114"/>
      <c r="L649" s="114"/>
      <c r="M649" s="114"/>
      <c r="N649" s="114"/>
      <c r="O649" s="114"/>
      <c r="P649" s="114"/>
      <c r="Q649" s="114"/>
      <c r="S649" s="114"/>
      <c r="T649" s="114"/>
      <c r="U649" s="114"/>
      <c r="V649" s="114"/>
      <c r="W649" s="114"/>
      <c r="X649" s="114"/>
      <c r="Y649" s="114"/>
      <c r="Z649" s="114"/>
      <c r="AA649" s="114"/>
      <c r="AB649" s="114"/>
      <c r="AC649" s="114"/>
    </row>
    <row r="650" spans="1:29" ht="15.75" customHeight="1" x14ac:dyDescent="0.25">
      <c r="A650" s="159"/>
      <c r="B650" s="159"/>
      <c r="C650" s="159"/>
      <c r="D650" s="159"/>
      <c r="E650" s="159"/>
      <c r="F650" s="159"/>
      <c r="G650" s="159"/>
      <c r="H650" s="159"/>
      <c r="I650" s="159"/>
      <c r="J650" s="114"/>
      <c r="K650" s="114"/>
      <c r="L650" s="114"/>
      <c r="M650" s="114"/>
      <c r="N650" s="114"/>
      <c r="O650" s="114"/>
      <c r="P650" s="114"/>
      <c r="Q650" s="114"/>
      <c r="S650" s="114"/>
      <c r="T650" s="114"/>
      <c r="U650" s="114"/>
      <c r="V650" s="114"/>
      <c r="W650" s="114"/>
      <c r="X650" s="114"/>
      <c r="Y650" s="114"/>
      <c r="Z650" s="114"/>
      <c r="AA650" s="114"/>
      <c r="AB650" s="114"/>
      <c r="AC650" s="114"/>
    </row>
    <row r="651" spans="1:29" ht="15.75" customHeight="1" x14ac:dyDescent="0.25">
      <c r="A651" s="159"/>
      <c r="B651" s="159"/>
      <c r="C651" s="159"/>
      <c r="D651" s="159"/>
      <c r="E651" s="159"/>
      <c r="F651" s="159"/>
      <c r="G651" s="159"/>
      <c r="H651" s="159"/>
      <c r="I651" s="159"/>
      <c r="J651" s="114"/>
      <c r="K651" s="114"/>
      <c r="L651" s="114"/>
      <c r="M651" s="114"/>
      <c r="N651" s="114"/>
      <c r="O651" s="114"/>
      <c r="P651" s="114"/>
      <c r="Q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</row>
    <row r="652" spans="1:29" ht="15.75" customHeight="1" x14ac:dyDescent="0.25">
      <c r="A652" s="159"/>
      <c r="B652" s="159"/>
      <c r="C652" s="159"/>
      <c r="D652" s="159"/>
      <c r="E652" s="159"/>
      <c r="F652" s="159"/>
      <c r="G652" s="159"/>
      <c r="H652" s="159"/>
      <c r="I652" s="159"/>
      <c r="J652" s="114"/>
      <c r="K652" s="114"/>
      <c r="L652" s="114"/>
      <c r="M652" s="114"/>
      <c r="N652" s="114"/>
      <c r="O652" s="114"/>
      <c r="P652" s="114"/>
      <c r="Q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</row>
    <row r="653" spans="1:29" ht="15.75" customHeight="1" x14ac:dyDescent="0.25">
      <c r="A653" s="159"/>
      <c r="B653" s="159"/>
      <c r="C653" s="159"/>
      <c r="D653" s="159"/>
      <c r="E653" s="159"/>
      <c r="F653" s="159"/>
      <c r="G653" s="159"/>
      <c r="H653" s="159"/>
      <c r="I653" s="159"/>
      <c r="J653" s="114"/>
      <c r="K653" s="114"/>
      <c r="L653" s="114"/>
      <c r="M653" s="114"/>
      <c r="N653" s="114"/>
      <c r="O653" s="114"/>
      <c r="P653" s="114"/>
      <c r="Q653" s="114"/>
      <c r="S653" s="114"/>
      <c r="T653" s="114"/>
      <c r="U653" s="114"/>
      <c r="V653" s="114"/>
      <c r="W653" s="114"/>
      <c r="X653" s="114"/>
      <c r="Y653" s="114"/>
      <c r="Z653" s="114"/>
      <c r="AA653" s="114"/>
      <c r="AB653" s="114"/>
      <c r="AC653" s="114"/>
    </row>
    <row r="654" spans="1:29" ht="15.75" customHeight="1" x14ac:dyDescent="0.25">
      <c r="A654" s="159"/>
      <c r="B654" s="159"/>
      <c r="C654" s="159"/>
      <c r="D654" s="159"/>
      <c r="E654" s="159"/>
      <c r="F654" s="159"/>
      <c r="G654" s="159"/>
      <c r="H654" s="159"/>
      <c r="I654" s="159"/>
      <c r="J654" s="114"/>
      <c r="K654" s="114"/>
      <c r="L654" s="114"/>
      <c r="M654" s="114"/>
      <c r="N654" s="114"/>
      <c r="O654" s="114"/>
      <c r="P654" s="114"/>
      <c r="Q654" s="114"/>
      <c r="S654" s="114"/>
      <c r="T654" s="114"/>
      <c r="U654" s="114"/>
      <c r="V654" s="114"/>
      <c r="W654" s="114"/>
      <c r="X654" s="114"/>
      <c r="Y654" s="114"/>
      <c r="Z654" s="114"/>
      <c r="AA654" s="114"/>
      <c r="AB654" s="114"/>
      <c r="AC654" s="114"/>
    </row>
    <row r="655" spans="1:29" ht="15.75" customHeight="1" x14ac:dyDescent="0.25">
      <c r="A655" s="159"/>
      <c r="B655" s="159"/>
      <c r="C655" s="159"/>
      <c r="D655" s="159"/>
      <c r="E655" s="159"/>
      <c r="F655" s="159"/>
      <c r="G655" s="159"/>
      <c r="H655" s="159"/>
      <c r="I655" s="159"/>
      <c r="J655" s="114"/>
      <c r="K655" s="114"/>
      <c r="L655" s="114"/>
      <c r="M655" s="114"/>
      <c r="N655" s="114"/>
      <c r="O655" s="114"/>
      <c r="P655" s="114"/>
      <c r="Q655" s="114"/>
      <c r="S655" s="114"/>
      <c r="T655" s="114"/>
      <c r="U655" s="114"/>
      <c r="V655" s="114"/>
      <c r="W655" s="114"/>
      <c r="X655" s="114"/>
      <c r="Y655" s="114"/>
      <c r="Z655" s="114"/>
      <c r="AA655" s="114"/>
      <c r="AB655" s="114"/>
      <c r="AC655" s="114"/>
    </row>
    <row r="656" spans="1:29" ht="15.75" customHeight="1" x14ac:dyDescent="0.25">
      <c r="A656" s="159"/>
      <c r="B656" s="159"/>
      <c r="C656" s="159"/>
      <c r="D656" s="159"/>
      <c r="E656" s="159"/>
      <c r="F656" s="159"/>
      <c r="G656" s="159"/>
      <c r="H656" s="159"/>
      <c r="I656" s="159"/>
      <c r="J656" s="114"/>
      <c r="K656" s="114"/>
      <c r="L656" s="114"/>
      <c r="M656" s="114"/>
      <c r="N656" s="114"/>
      <c r="O656" s="114"/>
      <c r="P656" s="114"/>
      <c r="Q656" s="114"/>
      <c r="S656" s="114"/>
      <c r="T656" s="114"/>
      <c r="U656" s="114"/>
      <c r="V656" s="114"/>
      <c r="W656" s="114"/>
      <c r="X656" s="114"/>
      <c r="Y656" s="114"/>
      <c r="Z656" s="114"/>
      <c r="AA656" s="114"/>
      <c r="AB656" s="114"/>
      <c r="AC656" s="114"/>
    </row>
    <row r="657" spans="1:29" ht="15.75" customHeight="1" x14ac:dyDescent="0.25">
      <c r="A657" s="159"/>
      <c r="B657" s="159"/>
      <c r="C657" s="159"/>
      <c r="D657" s="159"/>
      <c r="E657" s="159"/>
      <c r="F657" s="159"/>
      <c r="G657" s="159"/>
      <c r="H657" s="159"/>
      <c r="I657" s="159"/>
      <c r="J657" s="114"/>
      <c r="K657" s="114"/>
      <c r="L657" s="114"/>
      <c r="M657" s="114"/>
      <c r="N657" s="114"/>
      <c r="O657" s="114"/>
      <c r="P657" s="114"/>
      <c r="Q657" s="114"/>
      <c r="S657" s="114"/>
      <c r="T657" s="114"/>
      <c r="U657" s="114"/>
      <c r="V657" s="114"/>
      <c r="W657" s="114"/>
      <c r="X657" s="114"/>
      <c r="Y657" s="114"/>
      <c r="Z657" s="114"/>
      <c r="AA657" s="114"/>
      <c r="AB657" s="114"/>
      <c r="AC657" s="114"/>
    </row>
    <row r="658" spans="1:29" ht="15.75" customHeight="1" x14ac:dyDescent="0.25">
      <c r="A658" s="159"/>
      <c r="B658" s="159"/>
      <c r="C658" s="159"/>
      <c r="D658" s="159"/>
      <c r="E658" s="159"/>
      <c r="F658" s="159"/>
      <c r="G658" s="159"/>
      <c r="H658" s="159"/>
      <c r="I658" s="159"/>
      <c r="J658" s="114"/>
      <c r="K658" s="114"/>
      <c r="L658" s="114"/>
      <c r="M658" s="114"/>
      <c r="N658" s="114"/>
      <c r="O658" s="114"/>
      <c r="P658" s="114"/>
      <c r="Q658" s="114"/>
      <c r="S658" s="114"/>
      <c r="T658" s="114"/>
      <c r="U658" s="114"/>
      <c r="V658" s="114"/>
      <c r="W658" s="114"/>
      <c r="X658" s="114"/>
      <c r="Y658" s="114"/>
      <c r="Z658" s="114"/>
      <c r="AA658" s="114"/>
      <c r="AB658" s="114"/>
      <c r="AC658" s="114"/>
    </row>
    <row r="659" spans="1:29" ht="15.75" customHeight="1" x14ac:dyDescent="0.25">
      <c r="A659" s="159"/>
      <c r="B659" s="159"/>
      <c r="C659" s="159"/>
      <c r="D659" s="159"/>
      <c r="E659" s="159"/>
      <c r="F659" s="159"/>
      <c r="G659" s="159"/>
      <c r="H659" s="159"/>
      <c r="I659" s="159"/>
      <c r="J659" s="114"/>
      <c r="K659" s="114"/>
      <c r="L659" s="114"/>
      <c r="M659" s="114"/>
      <c r="N659" s="114"/>
      <c r="O659" s="114"/>
      <c r="P659" s="114"/>
      <c r="Q659" s="114"/>
      <c r="S659" s="114"/>
      <c r="T659" s="114"/>
      <c r="U659" s="114"/>
      <c r="V659" s="114"/>
      <c r="W659" s="114"/>
      <c r="X659" s="114"/>
      <c r="Y659" s="114"/>
      <c r="Z659" s="114"/>
      <c r="AA659" s="114"/>
      <c r="AB659" s="114"/>
      <c r="AC659" s="114"/>
    </row>
    <row r="660" spans="1:29" ht="15.75" customHeight="1" x14ac:dyDescent="0.25">
      <c r="A660" s="159"/>
      <c r="B660" s="159"/>
      <c r="C660" s="159"/>
      <c r="D660" s="159"/>
      <c r="E660" s="159"/>
      <c r="F660" s="159"/>
      <c r="G660" s="159"/>
      <c r="H660" s="159"/>
      <c r="I660" s="159"/>
      <c r="J660" s="114"/>
      <c r="K660" s="114"/>
      <c r="L660" s="114"/>
      <c r="M660" s="114"/>
      <c r="N660" s="114"/>
      <c r="O660" s="114"/>
      <c r="P660" s="114"/>
      <c r="Q660" s="114"/>
      <c r="S660" s="114"/>
      <c r="T660" s="114"/>
      <c r="U660" s="114"/>
      <c r="V660" s="114"/>
      <c r="W660" s="114"/>
      <c r="X660" s="114"/>
      <c r="Y660" s="114"/>
      <c r="Z660" s="114"/>
      <c r="AA660" s="114"/>
      <c r="AB660" s="114"/>
      <c r="AC660" s="114"/>
    </row>
    <row r="661" spans="1:29" ht="15.75" customHeight="1" x14ac:dyDescent="0.25">
      <c r="A661" s="159"/>
      <c r="B661" s="159"/>
      <c r="C661" s="159"/>
      <c r="D661" s="159"/>
      <c r="E661" s="159"/>
      <c r="F661" s="159"/>
      <c r="G661" s="159"/>
      <c r="H661" s="159"/>
      <c r="I661" s="159"/>
      <c r="J661" s="114"/>
      <c r="K661" s="114"/>
      <c r="L661" s="114"/>
      <c r="M661" s="114"/>
      <c r="N661" s="114"/>
      <c r="O661" s="114"/>
      <c r="P661" s="114"/>
      <c r="Q661" s="114"/>
      <c r="S661" s="114"/>
      <c r="T661" s="114"/>
      <c r="U661" s="114"/>
      <c r="V661" s="114"/>
      <c r="W661" s="114"/>
      <c r="X661" s="114"/>
      <c r="Y661" s="114"/>
      <c r="Z661" s="114"/>
      <c r="AA661" s="114"/>
      <c r="AB661" s="114"/>
      <c r="AC661" s="114"/>
    </row>
    <row r="662" spans="1:29" ht="15.75" customHeight="1" x14ac:dyDescent="0.25">
      <c r="A662" s="159"/>
      <c r="B662" s="159"/>
      <c r="C662" s="159"/>
      <c r="D662" s="159"/>
      <c r="E662" s="159"/>
      <c r="F662" s="159"/>
      <c r="G662" s="159"/>
      <c r="H662" s="159"/>
      <c r="I662" s="159"/>
      <c r="J662" s="114"/>
      <c r="K662" s="114"/>
      <c r="L662" s="114"/>
      <c r="M662" s="114"/>
      <c r="N662" s="114"/>
      <c r="O662" s="114"/>
      <c r="P662" s="114"/>
      <c r="Q662" s="114"/>
      <c r="S662" s="114"/>
      <c r="T662" s="114"/>
      <c r="U662" s="114"/>
      <c r="V662" s="114"/>
      <c r="W662" s="114"/>
      <c r="X662" s="114"/>
      <c r="Y662" s="114"/>
      <c r="Z662" s="114"/>
      <c r="AA662" s="114"/>
      <c r="AB662" s="114"/>
      <c r="AC662" s="114"/>
    </row>
    <row r="663" spans="1:29" ht="15.75" customHeight="1" x14ac:dyDescent="0.25">
      <c r="A663" s="159"/>
      <c r="B663" s="159"/>
      <c r="C663" s="159"/>
      <c r="D663" s="159"/>
      <c r="E663" s="159"/>
      <c r="F663" s="159"/>
      <c r="G663" s="159"/>
      <c r="H663" s="159"/>
      <c r="I663" s="159"/>
      <c r="J663" s="114"/>
      <c r="K663" s="114"/>
      <c r="L663" s="114"/>
      <c r="M663" s="114"/>
      <c r="N663" s="114"/>
      <c r="O663" s="114"/>
      <c r="P663" s="114"/>
      <c r="Q663" s="114"/>
      <c r="S663" s="114"/>
      <c r="T663" s="114"/>
      <c r="U663" s="114"/>
      <c r="V663" s="114"/>
      <c r="W663" s="114"/>
      <c r="X663" s="114"/>
      <c r="Y663" s="114"/>
      <c r="Z663" s="114"/>
      <c r="AA663" s="114"/>
      <c r="AB663" s="114"/>
      <c r="AC663" s="114"/>
    </row>
    <row r="664" spans="1:29" ht="15.75" customHeight="1" x14ac:dyDescent="0.25">
      <c r="A664" s="159"/>
      <c r="B664" s="159"/>
      <c r="C664" s="159"/>
      <c r="D664" s="159"/>
      <c r="E664" s="159"/>
      <c r="F664" s="159"/>
      <c r="G664" s="159"/>
      <c r="H664" s="159"/>
      <c r="I664" s="159"/>
      <c r="J664" s="114"/>
      <c r="K664" s="114"/>
      <c r="L664" s="114"/>
      <c r="M664" s="114"/>
      <c r="N664" s="114"/>
      <c r="O664" s="114"/>
      <c r="P664" s="114"/>
      <c r="Q664" s="114"/>
      <c r="S664" s="114"/>
      <c r="T664" s="114"/>
      <c r="U664" s="114"/>
      <c r="V664" s="114"/>
      <c r="W664" s="114"/>
      <c r="X664" s="114"/>
      <c r="Y664" s="114"/>
      <c r="Z664" s="114"/>
      <c r="AA664" s="114"/>
      <c r="AB664" s="114"/>
      <c r="AC664" s="114"/>
    </row>
    <row r="665" spans="1:29" ht="15.75" customHeight="1" x14ac:dyDescent="0.25">
      <c r="A665" s="159"/>
      <c r="B665" s="159"/>
      <c r="C665" s="159"/>
      <c r="D665" s="159"/>
      <c r="E665" s="159"/>
      <c r="F665" s="159"/>
      <c r="G665" s="159"/>
      <c r="H665" s="159"/>
      <c r="I665" s="159"/>
      <c r="J665" s="114"/>
      <c r="K665" s="114"/>
      <c r="L665" s="114"/>
      <c r="M665" s="114"/>
      <c r="N665" s="114"/>
      <c r="O665" s="114"/>
      <c r="P665" s="114"/>
      <c r="Q665" s="114"/>
      <c r="S665" s="114"/>
      <c r="T665" s="114"/>
      <c r="U665" s="114"/>
      <c r="V665" s="114"/>
      <c r="W665" s="114"/>
      <c r="X665" s="114"/>
      <c r="Y665" s="114"/>
      <c r="Z665" s="114"/>
      <c r="AA665" s="114"/>
      <c r="AB665" s="114"/>
      <c r="AC665" s="114"/>
    </row>
    <row r="666" spans="1:29" ht="15.75" customHeight="1" x14ac:dyDescent="0.25">
      <c r="A666" s="159"/>
      <c r="B666" s="159"/>
      <c r="C666" s="159"/>
      <c r="D666" s="159"/>
      <c r="E666" s="159"/>
      <c r="F666" s="159"/>
      <c r="G666" s="159"/>
      <c r="H666" s="159"/>
      <c r="I666" s="159"/>
      <c r="J666" s="114"/>
      <c r="K666" s="114"/>
      <c r="L666" s="114"/>
      <c r="M666" s="114"/>
      <c r="N666" s="114"/>
      <c r="O666" s="114"/>
      <c r="P666" s="114"/>
      <c r="Q666" s="114"/>
      <c r="S666" s="114"/>
      <c r="T666" s="114"/>
      <c r="U666" s="114"/>
      <c r="V666" s="114"/>
      <c r="W666" s="114"/>
      <c r="X666" s="114"/>
      <c r="Y666" s="114"/>
      <c r="Z666" s="114"/>
      <c r="AA666" s="114"/>
      <c r="AB666" s="114"/>
      <c r="AC666" s="114"/>
    </row>
    <row r="667" spans="1:29" ht="15.75" customHeight="1" x14ac:dyDescent="0.25">
      <c r="A667" s="159"/>
      <c r="B667" s="159"/>
      <c r="C667" s="159"/>
      <c r="D667" s="159"/>
      <c r="E667" s="159"/>
      <c r="F667" s="159"/>
      <c r="G667" s="159"/>
      <c r="H667" s="159"/>
      <c r="I667" s="159"/>
      <c r="J667" s="114"/>
      <c r="K667" s="114"/>
      <c r="L667" s="114"/>
      <c r="M667" s="114"/>
      <c r="N667" s="114"/>
      <c r="O667" s="114"/>
      <c r="P667" s="114"/>
      <c r="Q667" s="114"/>
      <c r="S667" s="114"/>
      <c r="T667" s="114"/>
      <c r="U667" s="114"/>
      <c r="V667" s="114"/>
      <c r="W667" s="114"/>
      <c r="X667" s="114"/>
      <c r="Y667" s="114"/>
      <c r="Z667" s="114"/>
      <c r="AA667" s="114"/>
      <c r="AB667" s="114"/>
      <c r="AC667" s="114"/>
    </row>
    <row r="668" spans="1:29" ht="15.75" customHeight="1" x14ac:dyDescent="0.25">
      <c r="A668" s="159"/>
      <c r="B668" s="159"/>
      <c r="C668" s="159"/>
      <c r="D668" s="159"/>
      <c r="E668" s="159"/>
      <c r="F668" s="159"/>
      <c r="G668" s="159"/>
      <c r="H668" s="159"/>
      <c r="I668" s="159"/>
      <c r="J668" s="114"/>
      <c r="K668" s="114"/>
      <c r="L668" s="114"/>
      <c r="M668" s="114"/>
      <c r="N668" s="114"/>
      <c r="O668" s="114"/>
      <c r="P668" s="114"/>
      <c r="Q668" s="114"/>
      <c r="S668" s="114"/>
      <c r="T668" s="114"/>
      <c r="U668" s="114"/>
      <c r="V668" s="114"/>
      <c r="W668" s="114"/>
      <c r="X668" s="114"/>
      <c r="Y668" s="114"/>
      <c r="Z668" s="114"/>
      <c r="AA668" s="114"/>
      <c r="AB668" s="114"/>
      <c r="AC668" s="114"/>
    </row>
    <row r="669" spans="1:29" ht="15.75" customHeight="1" x14ac:dyDescent="0.25">
      <c r="A669" s="159"/>
      <c r="B669" s="159"/>
      <c r="C669" s="159"/>
      <c r="D669" s="159"/>
      <c r="E669" s="159"/>
      <c r="F669" s="159"/>
      <c r="G669" s="159"/>
      <c r="H669" s="159"/>
      <c r="I669" s="159"/>
      <c r="J669" s="114"/>
      <c r="K669" s="114"/>
      <c r="L669" s="114"/>
      <c r="M669" s="114"/>
      <c r="N669" s="114"/>
      <c r="O669" s="114"/>
      <c r="P669" s="114"/>
      <c r="Q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</row>
    <row r="670" spans="1:29" ht="15.75" customHeight="1" x14ac:dyDescent="0.25">
      <c r="A670" s="159"/>
      <c r="B670" s="159"/>
      <c r="C670" s="159"/>
      <c r="D670" s="159"/>
      <c r="E670" s="159"/>
      <c r="F670" s="159"/>
      <c r="G670" s="159"/>
      <c r="H670" s="159"/>
      <c r="I670" s="159"/>
      <c r="J670" s="114"/>
      <c r="K670" s="114"/>
      <c r="L670" s="114"/>
      <c r="M670" s="114"/>
      <c r="N670" s="114"/>
      <c r="O670" s="114"/>
      <c r="P670" s="114"/>
      <c r="Q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</row>
    <row r="671" spans="1:29" ht="15.75" customHeight="1" x14ac:dyDescent="0.25">
      <c r="A671" s="159"/>
      <c r="B671" s="159"/>
      <c r="C671" s="159"/>
      <c r="D671" s="159"/>
      <c r="E671" s="159"/>
      <c r="F671" s="159"/>
      <c r="G671" s="159"/>
      <c r="H671" s="159"/>
      <c r="I671" s="159"/>
      <c r="J671" s="114"/>
      <c r="K671" s="114"/>
      <c r="L671" s="114"/>
      <c r="M671" s="114"/>
      <c r="N671" s="114"/>
      <c r="O671" s="114"/>
      <c r="P671" s="114"/>
      <c r="Q671" s="114"/>
      <c r="S671" s="114"/>
      <c r="T671" s="114"/>
      <c r="U671" s="114"/>
      <c r="V671" s="114"/>
      <c r="W671" s="114"/>
      <c r="X671" s="114"/>
      <c r="Y671" s="114"/>
      <c r="Z671" s="114"/>
      <c r="AA671" s="114"/>
      <c r="AB671" s="114"/>
      <c r="AC671" s="114"/>
    </row>
    <row r="672" spans="1:29" ht="15.75" customHeight="1" x14ac:dyDescent="0.25">
      <c r="A672" s="159"/>
      <c r="B672" s="159"/>
      <c r="C672" s="159"/>
      <c r="D672" s="159"/>
      <c r="E672" s="159"/>
      <c r="F672" s="159"/>
      <c r="G672" s="159"/>
      <c r="H672" s="159"/>
      <c r="I672" s="159"/>
      <c r="J672" s="114"/>
      <c r="K672" s="114"/>
      <c r="L672" s="114"/>
      <c r="M672" s="114"/>
      <c r="N672" s="114"/>
      <c r="O672" s="114"/>
      <c r="P672" s="114"/>
      <c r="Q672" s="114"/>
      <c r="S672" s="114"/>
      <c r="T672" s="114"/>
      <c r="U672" s="114"/>
      <c r="V672" s="114"/>
      <c r="W672" s="114"/>
      <c r="X672" s="114"/>
      <c r="Y672" s="114"/>
      <c r="Z672" s="114"/>
      <c r="AA672" s="114"/>
      <c r="AB672" s="114"/>
      <c r="AC672" s="114"/>
    </row>
    <row r="673" spans="1:29" ht="15.75" customHeight="1" x14ac:dyDescent="0.25">
      <c r="A673" s="159"/>
      <c r="B673" s="159"/>
      <c r="C673" s="159"/>
      <c r="D673" s="159"/>
      <c r="E673" s="159"/>
      <c r="F673" s="159"/>
      <c r="G673" s="159"/>
      <c r="H673" s="159"/>
      <c r="I673" s="159"/>
      <c r="J673" s="114"/>
      <c r="K673" s="114"/>
      <c r="L673" s="114"/>
      <c r="M673" s="114"/>
      <c r="N673" s="114"/>
      <c r="O673" s="114"/>
      <c r="P673" s="114"/>
      <c r="Q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</row>
    <row r="674" spans="1:29" ht="15.75" customHeight="1" x14ac:dyDescent="0.25">
      <c r="A674" s="159"/>
      <c r="B674" s="159"/>
      <c r="C674" s="159"/>
      <c r="D674" s="159"/>
      <c r="E674" s="159"/>
      <c r="F674" s="159"/>
      <c r="G674" s="159"/>
      <c r="H674" s="159"/>
      <c r="I674" s="159"/>
      <c r="J674" s="114"/>
      <c r="K674" s="114"/>
      <c r="L674" s="114"/>
      <c r="M674" s="114"/>
      <c r="N674" s="114"/>
      <c r="O674" s="114"/>
      <c r="P674" s="114"/>
      <c r="Q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</row>
    <row r="675" spans="1:29" ht="15.75" customHeight="1" x14ac:dyDescent="0.25">
      <c r="A675" s="159"/>
      <c r="B675" s="159"/>
      <c r="C675" s="159"/>
      <c r="D675" s="159"/>
      <c r="E675" s="159"/>
      <c r="F675" s="159"/>
      <c r="G675" s="159"/>
      <c r="H675" s="159"/>
      <c r="I675" s="159"/>
      <c r="J675" s="114"/>
      <c r="K675" s="114"/>
      <c r="L675" s="114"/>
      <c r="M675" s="114"/>
      <c r="N675" s="114"/>
      <c r="O675" s="114"/>
      <c r="P675" s="114"/>
      <c r="Q675" s="114"/>
      <c r="S675" s="114"/>
      <c r="T675" s="114"/>
      <c r="U675" s="114"/>
      <c r="V675" s="114"/>
      <c r="W675" s="114"/>
      <c r="X675" s="114"/>
      <c r="Y675" s="114"/>
      <c r="Z675" s="114"/>
      <c r="AA675" s="114"/>
      <c r="AB675" s="114"/>
      <c r="AC675" s="114"/>
    </row>
    <row r="676" spans="1:29" ht="15.75" customHeight="1" x14ac:dyDescent="0.25">
      <c r="A676" s="159"/>
      <c r="B676" s="159"/>
      <c r="C676" s="159"/>
      <c r="D676" s="159"/>
      <c r="E676" s="159"/>
      <c r="F676" s="159"/>
      <c r="G676" s="159"/>
      <c r="H676" s="159"/>
      <c r="I676" s="159"/>
      <c r="J676" s="114"/>
      <c r="K676" s="114"/>
      <c r="L676" s="114"/>
      <c r="M676" s="114"/>
      <c r="N676" s="114"/>
      <c r="O676" s="114"/>
      <c r="P676" s="114"/>
      <c r="Q676" s="114"/>
      <c r="S676" s="114"/>
      <c r="T676" s="114"/>
      <c r="U676" s="114"/>
      <c r="V676" s="114"/>
      <c r="W676" s="114"/>
      <c r="X676" s="114"/>
      <c r="Y676" s="114"/>
      <c r="Z676" s="114"/>
      <c r="AA676" s="114"/>
      <c r="AB676" s="114"/>
      <c r="AC676" s="114"/>
    </row>
    <row r="677" spans="1:29" ht="15.75" customHeight="1" x14ac:dyDescent="0.25">
      <c r="A677" s="159"/>
      <c r="B677" s="159"/>
      <c r="C677" s="159"/>
      <c r="D677" s="159"/>
      <c r="E677" s="159"/>
      <c r="F677" s="159"/>
      <c r="G677" s="159"/>
      <c r="H677" s="159"/>
      <c r="I677" s="159"/>
      <c r="J677" s="114"/>
      <c r="K677" s="114"/>
      <c r="L677" s="114"/>
      <c r="M677" s="114"/>
      <c r="N677" s="114"/>
      <c r="O677" s="114"/>
      <c r="P677" s="114"/>
      <c r="Q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</row>
    <row r="678" spans="1:29" ht="15.75" customHeight="1" x14ac:dyDescent="0.25">
      <c r="A678" s="159"/>
      <c r="B678" s="159"/>
      <c r="C678" s="159"/>
      <c r="D678" s="159"/>
      <c r="E678" s="159"/>
      <c r="F678" s="159"/>
      <c r="G678" s="159"/>
      <c r="H678" s="159"/>
      <c r="I678" s="159"/>
      <c r="J678" s="114"/>
      <c r="K678" s="114"/>
      <c r="L678" s="114"/>
      <c r="M678" s="114"/>
      <c r="N678" s="114"/>
      <c r="O678" s="114"/>
      <c r="P678" s="114"/>
      <c r="Q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</row>
    <row r="679" spans="1:29" ht="15.75" customHeight="1" x14ac:dyDescent="0.25">
      <c r="A679" s="159"/>
      <c r="B679" s="159"/>
      <c r="C679" s="159"/>
      <c r="D679" s="159"/>
      <c r="E679" s="159"/>
      <c r="F679" s="159"/>
      <c r="G679" s="159"/>
      <c r="H679" s="159"/>
      <c r="I679" s="159"/>
      <c r="J679" s="114"/>
      <c r="K679" s="114"/>
      <c r="L679" s="114"/>
      <c r="M679" s="114"/>
      <c r="N679" s="114"/>
      <c r="O679" s="114"/>
      <c r="P679" s="114"/>
      <c r="Q679" s="114"/>
      <c r="S679" s="114"/>
      <c r="T679" s="114"/>
      <c r="U679" s="114"/>
      <c r="V679" s="114"/>
      <c r="W679" s="114"/>
      <c r="X679" s="114"/>
      <c r="Y679" s="114"/>
      <c r="Z679" s="114"/>
      <c r="AA679" s="114"/>
      <c r="AB679" s="114"/>
      <c r="AC679" s="114"/>
    </row>
    <row r="680" spans="1:29" ht="15.75" customHeight="1" x14ac:dyDescent="0.25">
      <c r="A680" s="159"/>
      <c r="B680" s="159"/>
      <c r="C680" s="159"/>
      <c r="D680" s="159"/>
      <c r="E680" s="159"/>
      <c r="F680" s="159"/>
      <c r="G680" s="159"/>
      <c r="H680" s="159"/>
      <c r="I680" s="159"/>
      <c r="J680" s="114"/>
      <c r="K680" s="114"/>
      <c r="L680" s="114"/>
      <c r="M680" s="114"/>
      <c r="N680" s="114"/>
      <c r="O680" s="114"/>
      <c r="P680" s="114"/>
      <c r="Q680" s="114"/>
      <c r="S680" s="114"/>
      <c r="T680" s="114"/>
      <c r="U680" s="114"/>
      <c r="V680" s="114"/>
      <c r="W680" s="114"/>
      <c r="X680" s="114"/>
      <c r="Y680" s="114"/>
      <c r="Z680" s="114"/>
      <c r="AA680" s="114"/>
      <c r="AB680" s="114"/>
      <c r="AC680" s="114"/>
    </row>
    <row r="681" spans="1:29" ht="15.75" customHeight="1" x14ac:dyDescent="0.25">
      <c r="A681" s="159"/>
      <c r="B681" s="159"/>
      <c r="C681" s="159"/>
      <c r="D681" s="159"/>
      <c r="E681" s="159"/>
      <c r="F681" s="159"/>
      <c r="G681" s="159"/>
      <c r="H681" s="159"/>
      <c r="I681" s="159"/>
      <c r="J681" s="114"/>
      <c r="K681" s="114"/>
      <c r="L681" s="114"/>
      <c r="M681" s="114"/>
      <c r="N681" s="114"/>
      <c r="O681" s="114"/>
      <c r="P681" s="114"/>
      <c r="Q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</row>
    <row r="682" spans="1:29" ht="15.75" customHeight="1" x14ac:dyDescent="0.25">
      <c r="A682" s="159"/>
      <c r="B682" s="159"/>
      <c r="C682" s="159"/>
      <c r="D682" s="159"/>
      <c r="E682" s="159"/>
      <c r="F682" s="159"/>
      <c r="G682" s="159"/>
      <c r="H682" s="159"/>
      <c r="I682" s="159"/>
      <c r="J682" s="114"/>
      <c r="K682" s="114"/>
      <c r="L682" s="114"/>
      <c r="M682" s="114"/>
      <c r="N682" s="114"/>
      <c r="O682" s="114"/>
      <c r="P682" s="114"/>
      <c r="Q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</row>
    <row r="683" spans="1:29" ht="15.75" customHeight="1" x14ac:dyDescent="0.25">
      <c r="A683" s="159"/>
      <c r="B683" s="159"/>
      <c r="C683" s="159"/>
      <c r="D683" s="159"/>
      <c r="E683" s="159"/>
      <c r="F683" s="159"/>
      <c r="G683" s="159"/>
      <c r="H683" s="159"/>
      <c r="I683" s="159"/>
      <c r="J683" s="114"/>
      <c r="K683" s="114"/>
      <c r="L683" s="114"/>
      <c r="M683" s="114"/>
      <c r="N683" s="114"/>
      <c r="O683" s="114"/>
      <c r="P683" s="114"/>
      <c r="Q683" s="114"/>
      <c r="S683" s="114"/>
      <c r="T683" s="114"/>
      <c r="U683" s="114"/>
      <c r="V683" s="114"/>
      <c r="W683" s="114"/>
      <c r="X683" s="114"/>
      <c r="Y683" s="114"/>
      <c r="Z683" s="114"/>
      <c r="AA683" s="114"/>
      <c r="AB683" s="114"/>
      <c r="AC683" s="114"/>
    </row>
    <row r="684" spans="1:29" ht="15.75" customHeight="1" x14ac:dyDescent="0.25">
      <c r="A684" s="159"/>
      <c r="B684" s="159"/>
      <c r="C684" s="159"/>
      <c r="D684" s="159"/>
      <c r="E684" s="159"/>
      <c r="F684" s="159"/>
      <c r="G684" s="159"/>
      <c r="H684" s="159"/>
      <c r="I684" s="159"/>
      <c r="J684" s="114"/>
      <c r="K684" s="114"/>
      <c r="L684" s="114"/>
      <c r="M684" s="114"/>
      <c r="N684" s="114"/>
      <c r="O684" s="114"/>
      <c r="P684" s="114"/>
      <c r="Q684" s="114"/>
      <c r="S684" s="114"/>
      <c r="T684" s="114"/>
      <c r="U684" s="114"/>
      <c r="V684" s="114"/>
      <c r="W684" s="114"/>
      <c r="X684" s="114"/>
      <c r="Y684" s="114"/>
      <c r="Z684" s="114"/>
      <c r="AA684" s="114"/>
      <c r="AB684" s="114"/>
      <c r="AC684" s="114"/>
    </row>
    <row r="685" spans="1:29" ht="15.75" customHeight="1" x14ac:dyDescent="0.25">
      <c r="A685" s="159"/>
      <c r="B685" s="159"/>
      <c r="C685" s="159"/>
      <c r="D685" s="159"/>
      <c r="E685" s="159"/>
      <c r="F685" s="159"/>
      <c r="G685" s="159"/>
      <c r="H685" s="159"/>
      <c r="I685" s="159"/>
      <c r="J685" s="114"/>
      <c r="K685" s="114"/>
      <c r="L685" s="114"/>
      <c r="M685" s="114"/>
      <c r="N685" s="114"/>
      <c r="O685" s="114"/>
      <c r="P685" s="114"/>
      <c r="Q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</row>
    <row r="686" spans="1:29" ht="15.75" customHeight="1" x14ac:dyDescent="0.25">
      <c r="A686" s="159"/>
      <c r="B686" s="159"/>
      <c r="C686" s="159"/>
      <c r="D686" s="159"/>
      <c r="E686" s="159"/>
      <c r="F686" s="159"/>
      <c r="G686" s="159"/>
      <c r="H686" s="159"/>
      <c r="I686" s="159"/>
      <c r="J686" s="114"/>
      <c r="K686" s="114"/>
      <c r="L686" s="114"/>
      <c r="M686" s="114"/>
      <c r="N686" s="114"/>
      <c r="O686" s="114"/>
      <c r="P686" s="114"/>
      <c r="Q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</row>
    <row r="687" spans="1:29" ht="15.75" customHeight="1" x14ac:dyDescent="0.25">
      <c r="A687" s="159"/>
      <c r="B687" s="159"/>
      <c r="C687" s="159"/>
      <c r="D687" s="159"/>
      <c r="E687" s="159"/>
      <c r="F687" s="159"/>
      <c r="G687" s="159"/>
      <c r="H687" s="159"/>
      <c r="I687" s="159"/>
      <c r="J687" s="114"/>
      <c r="K687" s="114"/>
      <c r="L687" s="114"/>
      <c r="M687" s="114"/>
      <c r="N687" s="114"/>
      <c r="O687" s="114"/>
      <c r="P687" s="114"/>
      <c r="Q687" s="114"/>
      <c r="S687" s="114"/>
      <c r="T687" s="114"/>
      <c r="U687" s="114"/>
      <c r="V687" s="114"/>
      <c r="W687" s="114"/>
      <c r="X687" s="114"/>
      <c r="Y687" s="114"/>
      <c r="Z687" s="114"/>
      <c r="AA687" s="114"/>
      <c r="AB687" s="114"/>
      <c r="AC687" s="114"/>
    </row>
    <row r="688" spans="1:29" ht="15.75" customHeight="1" x14ac:dyDescent="0.25">
      <c r="A688" s="159"/>
      <c r="B688" s="159"/>
      <c r="C688" s="159"/>
      <c r="D688" s="159"/>
      <c r="E688" s="159"/>
      <c r="F688" s="159"/>
      <c r="G688" s="159"/>
      <c r="H688" s="159"/>
      <c r="I688" s="159"/>
      <c r="J688" s="114"/>
      <c r="K688" s="114"/>
      <c r="L688" s="114"/>
      <c r="M688" s="114"/>
      <c r="N688" s="114"/>
      <c r="O688" s="114"/>
      <c r="P688" s="114"/>
      <c r="Q688" s="114"/>
      <c r="S688" s="114"/>
      <c r="T688" s="114"/>
      <c r="U688" s="114"/>
      <c r="V688" s="114"/>
      <c r="W688" s="114"/>
      <c r="X688" s="114"/>
      <c r="Y688" s="114"/>
      <c r="Z688" s="114"/>
      <c r="AA688" s="114"/>
      <c r="AB688" s="114"/>
      <c r="AC688" s="114"/>
    </row>
    <row r="689" spans="1:29" ht="15.75" customHeight="1" x14ac:dyDescent="0.25">
      <c r="A689" s="159"/>
      <c r="B689" s="159"/>
      <c r="C689" s="159"/>
      <c r="D689" s="159"/>
      <c r="E689" s="159"/>
      <c r="F689" s="159"/>
      <c r="G689" s="159"/>
      <c r="H689" s="159"/>
      <c r="I689" s="159"/>
      <c r="J689" s="114"/>
      <c r="K689" s="114"/>
      <c r="L689" s="114"/>
      <c r="M689" s="114"/>
      <c r="N689" s="114"/>
      <c r="O689" s="114"/>
      <c r="P689" s="114"/>
      <c r="Q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</row>
    <row r="690" spans="1:29" ht="15.75" customHeight="1" x14ac:dyDescent="0.25">
      <c r="A690" s="159"/>
      <c r="B690" s="159"/>
      <c r="C690" s="159"/>
      <c r="D690" s="159"/>
      <c r="E690" s="159"/>
      <c r="F690" s="159"/>
      <c r="G690" s="159"/>
      <c r="H690" s="159"/>
      <c r="I690" s="159"/>
      <c r="J690" s="114"/>
      <c r="K690" s="114"/>
      <c r="L690" s="114"/>
      <c r="M690" s="114"/>
      <c r="N690" s="114"/>
      <c r="O690" s="114"/>
      <c r="P690" s="114"/>
      <c r="Q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</row>
    <row r="691" spans="1:29" ht="15.75" customHeight="1" x14ac:dyDescent="0.25">
      <c r="A691" s="159"/>
      <c r="B691" s="159"/>
      <c r="C691" s="159"/>
      <c r="D691" s="159"/>
      <c r="E691" s="159"/>
      <c r="F691" s="159"/>
      <c r="G691" s="159"/>
      <c r="H691" s="159"/>
      <c r="I691" s="159"/>
      <c r="J691" s="114"/>
      <c r="K691" s="114"/>
      <c r="L691" s="114"/>
      <c r="M691" s="114"/>
      <c r="N691" s="114"/>
      <c r="O691" s="114"/>
      <c r="P691" s="114"/>
      <c r="Q691" s="114"/>
      <c r="S691" s="114"/>
      <c r="T691" s="114"/>
      <c r="U691" s="114"/>
      <c r="V691" s="114"/>
      <c r="W691" s="114"/>
      <c r="X691" s="114"/>
      <c r="Y691" s="114"/>
      <c r="Z691" s="114"/>
      <c r="AA691" s="114"/>
      <c r="AB691" s="114"/>
      <c r="AC691" s="114"/>
    </row>
    <row r="692" spans="1:29" ht="15.75" customHeight="1" x14ac:dyDescent="0.25">
      <c r="A692" s="159"/>
      <c r="B692" s="159"/>
      <c r="C692" s="159"/>
      <c r="D692" s="159"/>
      <c r="E692" s="159"/>
      <c r="F692" s="159"/>
      <c r="G692" s="159"/>
      <c r="H692" s="159"/>
      <c r="I692" s="159"/>
      <c r="J692" s="114"/>
      <c r="K692" s="114"/>
      <c r="L692" s="114"/>
      <c r="M692" s="114"/>
      <c r="N692" s="114"/>
      <c r="O692" s="114"/>
      <c r="P692" s="114"/>
      <c r="Q692" s="114"/>
      <c r="S692" s="114"/>
      <c r="T692" s="114"/>
      <c r="U692" s="114"/>
      <c r="V692" s="114"/>
      <c r="W692" s="114"/>
      <c r="X692" s="114"/>
      <c r="Y692" s="114"/>
      <c r="Z692" s="114"/>
      <c r="AA692" s="114"/>
      <c r="AB692" s="114"/>
      <c r="AC692" s="114"/>
    </row>
    <row r="693" spans="1:29" ht="15.75" customHeight="1" x14ac:dyDescent="0.25">
      <c r="A693" s="159"/>
      <c r="B693" s="159"/>
      <c r="C693" s="159"/>
      <c r="D693" s="159"/>
      <c r="E693" s="159"/>
      <c r="F693" s="159"/>
      <c r="G693" s="159"/>
      <c r="H693" s="159"/>
      <c r="I693" s="159"/>
      <c r="J693" s="114"/>
      <c r="K693" s="114"/>
      <c r="L693" s="114"/>
      <c r="M693" s="114"/>
      <c r="N693" s="114"/>
      <c r="O693" s="114"/>
      <c r="P693" s="114"/>
      <c r="Q693" s="114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</row>
    <row r="694" spans="1:29" ht="15.75" customHeight="1" x14ac:dyDescent="0.25">
      <c r="A694" s="159"/>
      <c r="B694" s="159"/>
      <c r="C694" s="159"/>
      <c r="D694" s="159"/>
      <c r="E694" s="159"/>
      <c r="F694" s="159"/>
      <c r="G694" s="159"/>
      <c r="H694" s="159"/>
      <c r="I694" s="159"/>
      <c r="J694" s="114"/>
      <c r="K694" s="114"/>
      <c r="L694" s="114"/>
      <c r="M694" s="114"/>
      <c r="N694" s="114"/>
      <c r="O694" s="114"/>
      <c r="P694" s="114"/>
      <c r="Q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</row>
    <row r="695" spans="1:29" ht="15.75" customHeight="1" x14ac:dyDescent="0.25">
      <c r="A695" s="159"/>
      <c r="B695" s="159"/>
      <c r="C695" s="159"/>
      <c r="D695" s="159"/>
      <c r="E695" s="159"/>
      <c r="F695" s="159"/>
      <c r="G695" s="159"/>
      <c r="H695" s="159"/>
      <c r="I695" s="159"/>
      <c r="J695" s="114"/>
      <c r="K695" s="114"/>
      <c r="L695" s="114"/>
      <c r="M695" s="114"/>
      <c r="N695" s="114"/>
      <c r="O695" s="114"/>
      <c r="P695" s="114"/>
      <c r="Q695" s="114"/>
      <c r="S695" s="114"/>
      <c r="T695" s="114"/>
      <c r="U695" s="114"/>
      <c r="V695" s="114"/>
      <c r="W695" s="114"/>
      <c r="X695" s="114"/>
      <c r="Y695" s="114"/>
      <c r="Z695" s="114"/>
      <c r="AA695" s="114"/>
      <c r="AB695" s="114"/>
      <c r="AC695" s="114"/>
    </row>
    <row r="696" spans="1:29" ht="15.75" customHeight="1" x14ac:dyDescent="0.25">
      <c r="A696" s="159"/>
      <c r="B696" s="159"/>
      <c r="C696" s="159"/>
      <c r="D696" s="159"/>
      <c r="E696" s="159"/>
      <c r="F696" s="159"/>
      <c r="G696" s="159"/>
      <c r="H696" s="159"/>
      <c r="I696" s="159"/>
      <c r="J696" s="114"/>
      <c r="K696" s="114"/>
      <c r="L696" s="114"/>
      <c r="M696" s="114"/>
      <c r="N696" s="114"/>
      <c r="O696" s="114"/>
      <c r="P696" s="114"/>
      <c r="Q696" s="114"/>
      <c r="S696" s="114"/>
      <c r="T696" s="114"/>
      <c r="U696" s="114"/>
      <c r="V696" s="114"/>
      <c r="W696" s="114"/>
      <c r="X696" s="114"/>
      <c r="Y696" s="114"/>
      <c r="Z696" s="114"/>
      <c r="AA696" s="114"/>
      <c r="AB696" s="114"/>
      <c r="AC696" s="114"/>
    </row>
    <row r="697" spans="1:29" ht="15.75" customHeight="1" x14ac:dyDescent="0.25">
      <c r="A697" s="159"/>
      <c r="B697" s="159"/>
      <c r="C697" s="159"/>
      <c r="D697" s="159"/>
      <c r="E697" s="159"/>
      <c r="F697" s="159"/>
      <c r="G697" s="159"/>
      <c r="H697" s="159"/>
      <c r="I697" s="159"/>
      <c r="J697" s="114"/>
      <c r="K697" s="114"/>
      <c r="L697" s="114"/>
      <c r="M697" s="114"/>
      <c r="N697" s="114"/>
      <c r="O697" s="114"/>
      <c r="P697" s="114"/>
      <c r="Q697" s="114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</row>
    <row r="698" spans="1:29" ht="15.75" customHeight="1" x14ac:dyDescent="0.25">
      <c r="A698" s="159"/>
      <c r="B698" s="159"/>
      <c r="C698" s="159"/>
      <c r="D698" s="159"/>
      <c r="E698" s="159"/>
      <c r="F698" s="159"/>
      <c r="G698" s="159"/>
      <c r="H698" s="159"/>
      <c r="I698" s="159"/>
      <c r="J698" s="114"/>
      <c r="K698" s="114"/>
      <c r="L698" s="114"/>
      <c r="M698" s="114"/>
      <c r="N698" s="114"/>
      <c r="O698" s="114"/>
      <c r="P698" s="114"/>
      <c r="Q698" s="114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</row>
    <row r="699" spans="1:29" ht="15.75" customHeight="1" x14ac:dyDescent="0.25">
      <c r="A699" s="159"/>
      <c r="B699" s="159"/>
      <c r="C699" s="159"/>
      <c r="D699" s="159"/>
      <c r="E699" s="159"/>
      <c r="F699" s="159"/>
      <c r="G699" s="159"/>
      <c r="H699" s="159"/>
      <c r="I699" s="159"/>
      <c r="J699" s="114"/>
      <c r="K699" s="114"/>
      <c r="L699" s="114"/>
      <c r="M699" s="114"/>
      <c r="N699" s="114"/>
      <c r="O699" s="114"/>
      <c r="P699" s="114"/>
      <c r="Q699" s="114"/>
      <c r="S699" s="114"/>
      <c r="T699" s="114"/>
      <c r="U699" s="114"/>
      <c r="V699" s="114"/>
      <c r="W699" s="114"/>
      <c r="X699" s="114"/>
      <c r="Y699" s="114"/>
      <c r="Z699" s="114"/>
      <c r="AA699" s="114"/>
      <c r="AB699" s="114"/>
      <c r="AC699" s="114"/>
    </row>
    <row r="700" spans="1:29" ht="15.75" customHeight="1" x14ac:dyDescent="0.25">
      <c r="A700" s="159"/>
      <c r="B700" s="159"/>
      <c r="C700" s="159"/>
      <c r="D700" s="159"/>
      <c r="E700" s="159"/>
      <c r="F700" s="159"/>
      <c r="G700" s="159"/>
      <c r="H700" s="159"/>
      <c r="I700" s="159"/>
      <c r="J700" s="114"/>
      <c r="K700" s="114"/>
      <c r="L700" s="114"/>
      <c r="M700" s="114"/>
      <c r="N700" s="114"/>
      <c r="O700" s="114"/>
      <c r="P700" s="114"/>
      <c r="Q700" s="114"/>
      <c r="S700" s="114"/>
      <c r="T700" s="114"/>
      <c r="U700" s="114"/>
      <c r="V700" s="114"/>
      <c r="W700" s="114"/>
      <c r="X700" s="114"/>
      <c r="Y700" s="114"/>
      <c r="Z700" s="114"/>
      <c r="AA700" s="114"/>
      <c r="AB700" s="114"/>
      <c r="AC700" s="114"/>
    </row>
    <row r="701" spans="1:29" ht="15.75" customHeight="1" x14ac:dyDescent="0.25">
      <c r="A701" s="159"/>
      <c r="B701" s="159"/>
      <c r="C701" s="159"/>
      <c r="D701" s="159"/>
      <c r="E701" s="159"/>
      <c r="F701" s="159"/>
      <c r="G701" s="159"/>
      <c r="H701" s="159"/>
      <c r="I701" s="159"/>
      <c r="J701" s="114"/>
      <c r="K701" s="114"/>
      <c r="L701" s="114"/>
      <c r="M701" s="114"/>
      <c r="N701" s="114"/>
      <c r="O701" s="114"/>
      <c r="P701" s="114"/>
      <c r="Q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</row>
    <row r="702" spans="1:29" ht="15.75" customHeight="1" x14ac:dyDescent="0.25">
      <c r="A702" s="159"/>
      <c r="B702" s="159"/>
      <c r="C702" s="159"/>
      <c r="D702" s="159"/>
      <c r="E702" s="159"/>
      <c r="F702" s="159"/>
      <c r="G702" s="159"/>
      <c r="H702" s="159"/>
      <c r="I702" s="159"/>
      <c r="J702" s="114"/>
      <c r="K702" s="114"/>
      <c r="L702" s="114"/>
      <c r="M702" s="114"/>
      <c r="N702" s="114"/>
      <c r="O702" s="114"/>
      <c r="P702" s="114"/>
      <c r="Q702" s="114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</row>
    <row r="703" spans="1:29" ht="15.75" customHeight="1" x14ac:dyDescent="0.25">
      <c r="A703" s="159"/>
      <c r="B703" s="159"/>
      <c r="C703" s="159"/>
      <c r="D703" s="159"/>
      <c r="E703" s="159"/>
      <c r="F703" s="159"/>
      <c r="G703" s="159"/>
      <c r="H703" s="159"/>
      <c r="I703" s="159"/>
      <c r="J703" s="114"/>
      <c r="K703" s="114"/>
      <c r="L703" s="114"/>
      <c r="M703" s="114"/>
      <c r="N703" s="114"/>
      <c r="O703" s="114"/>
      <c r="P703" s="114"/>
      <c r="Q703" s="114"/>
      <c r="S703" s="114"/>
      <c r="T703" s="114"/>
      <c r="U703" s="114"/>
      <c r="V703" s="114"/>
      <c r="W703" s="114"/>
      <c r="X703" s="114"/>
      <c r="Y703" s="114"/>
      <c r="Z703" s="114"/>
      <c r="AA703" s="114"/>
      <c r="AB703" s="114"/>
      <c r="AC703" s="114"/>
    </row>
    <row r="704" spans="1:29" ht="15.75" customHeight="1" x14ac:dyDescent="0.25">
      <c r="A704" s="159"/>
      <c r="B704" s="159"/>
      <c r="C704" s="159"/>
      <c r="D704" s="159"/>
      <c r="E704" s="159"/>
      <c r="F704" s="159"/>
      <c r="G704" s="159"/>
      <c r="H704" s="159"/>
      <c r="I704" s="159"/>
      <c r="J704" s="114"/>
      <c r="K704" s="114"/>
      <c r="L704" s="114"/>
      <c r="M704" s="114"/>
      <c r="N704" s="114"/>
      <c r="O704" s="114"/>
      <c r="P704" s="114"/>
      <c r="Q704" s="114"/>
      <c r="S704" s="114"/>
      <c r="T704" s="114"/>
      <c r="U704" s="114"/>
      <c r="V704" s="114"/>
      <c r="W704" s="114"/>
      <c r="X704" s="114"/>
      <c r="Y704" s="114"/>
      <c r="Z704" s="114"/>
      <c r="AA704" s="114"/>
      <c r="AB704" s="114"/>
      <c r="AC704" s="114"/>
    </row>
    <row r="705" spans="1:29" ht="15.75" customHeight="1" x14ac:dyDescent="0.25">
      <c r="A705" s="159"/>
      <c r="B705" s="159"/>
      <c r="C705" s="159"/>
      <c r="D705" s="159"/>
      <c r="E705" s="159"/>
      <c r="F705" s="159"/>
      <c r="G705" s="159"/>
      <c r="H705" s="159"/>
      <c r="I705" s="159"/>
      <c r="J705" s="114"/>
      <c r="K705" s="114"/>
      <c r="L705" s="114"/>
      <c r="M705" s="114"/>
      <c r="N705" s="114"/>
      <c r="O705" s="114"/>
      <c r="P705" s="114"/>
      <c r="Q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</row>
    <row r="706" spans="1:29" ht="15.75" customHeight="1" x14ac:dyDescent="0.25">
      <c r="A706" s="159"/>
      <c r="B706" s="159"/>
      <c r="C706" s="159"/>
      <c r="D706" s="159"/>
      <c r="E706" s="159"/>
      <c r="F706" s="159"/>
      <c r="G706" s="159"/>
      <c r="H706" s="159"/>
      <c r="I706" s="159"/>
      <c r="J706" s="114"/>
      <c r="K706" s="114"/>
      <c r="L706" s="114"/>
      <c r="M706" s="114"/>
      <c r="N706" s="114"/>
      <c r="O706" s="114"/>
      <c r="P706" s="114"/>
      <c r="Q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</row>
    <row r="707" spans="1:29" ht="15.75" customHeight="1" x14ac:dyDescent="0.25">
      <c r="A707" s="159"/>
      <c r="B707" s="159"/>
      <c r="C707" s="159"/>
      <c r="D707" s="159"/>
      <c r="E707" s="159"/>
      <c r="F707" s="159"/>
      <c r="G707" s="159"/>
      <c r="H707" s="159"/>
      <c r="I707" s="159"/>
      <c r="J707" s="114"/>
      <c r="K707" s="114"/>
      <c r="L707" s="114"/>
      <c r="M707" s="114"/>
      <c r="N707" s="114"/>
      <c r="O707" s="114"/>
      <c r="P707" s="114"/>
      <c r="Q707" s="114"/>
      <c r="S707" s="114"/>
      <c r="T707" s="114"/>
      <c r="U707" s="114"/>
      <c r="V707" s="114"/>
      <c r="W707" s="114"/>
      <c r="X707" s="114"/>
      <c r="Y707" s="114"/>
      <c r="Z707" s="114"/>
      <c r="AA707" s="114"/>
      <c r="AB707" s="114"/>
      <c r="AC707" s="114"/>
    </row>
    <row r="708" spans="1:29" ht="15.75" customHeight="1" x14ac:dyDescent="0.25">
      <c r="A708" s="159"/>
      <c r="B708" s="159"/>
      <c r="C708" s="159"/>
      <c r="D708" s="159"/>
      <c r="E708" s="159"/>
      <c r="F708" s="159"/>
      <c r="G708" s="159"/>
      <c r="H708" s="159"/>
      <c r="I708" s="159"/>
      <c r="J708" s="114"/>
      <c r="K708" s="114"/>
      <c r="L708" s="114"/>
      <c r="M708" s="114"/>
      <c r="N708" s="114"/>
      <c r="O708" s="114"/>
      <c r="P708" s="114"/>
      <c r="Q708" s="114"/>
      <c r="S708" s="114"/>
      <c r="T708" s="114"/>
      <c r="U708" s="114"/>
      <c r="V708" s="114"/>
      <c r="W708" s="114"/>
      <c r="X708" s="114"/>
      <c r="Y708" s="114"/>
      <c r="Z708" s="114"/>
      <c r="AA708" s="114"/>
      <c r="AB708" s="114"/>
      <c r="AC708" s="114"/>
    </row>
    <row r="709" spans="1:29" ht="15.75" customHeight="1" x14ac:dyDescent="0.25">
      <c r="A709" s="159"/>
      <c r="B709" s="159"/>
      <c r="C709" s="159"/>
      <c r="D709" s="159"/>
      <c r="E709" s="159"/>
      <c r="F709" s="159"/>
      <c r="G709" s="159"/>
      <c r="H709" s="159"/>
      <c r="I709" s="159"/>
      <c r="J709" s="114"/>
      <c r="K709" s="114"/>
      <c r="L709" s="114"/>
      <c r="M709" s="114"/>
      <c r="N709" s="114"/>
      <c r="O709" s="114"/>
      <c r="P709" s="114"/>
      <c r="Q709" s="114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</row>
    <row r="710" spans="1:29" ht="15.75" customHeight="1" x14ac:dyDescent="0.25">
      <c r="A710" s="159"/>
      <c r="B710" s="159"/>
      <c r="C710" s="159"/>
      <c r="D710" s="159"/>
      <c r="E710" s="159"/>
      <c r="F710" s="159"/>
      <c r="G710" s="159"/>
      <c r="H710" s="159"/>
      <c r="I710" s="159"/>
      <c r="J710" s="114"/>
      <c r="K710" s="114"/>
      <c r="L710" s="114"/>
      <c r="M710" s="114"/>
      <c r="N710" s="114"/>
      <c r="O710" s="114"/>
      <c r="P710" s="114"/>
      <c r="Q710" s="114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</row>
    <row r="711" spans="1:29" ht="15.75" customHeight="1" x14ac:dyDescent="0.25">
      <c r="A711" s="159"/>
      <c r="B711" s="159"/>
      <c r="C711" s="159"/>
      <c r="D711" s="159"/>
      <c r="E711" s="159"/>
      <c r="F711" s="159"/>
      <c r="G711" s="159"/>
      <c r="H711" s="159"/>
      <c r="I711" s="159"/>
      <c r="J711" s="114"/>
      <c r="K711" s="114"/>
      <c r="L711" s="114"/>
      <c r="M711" s="114"/>
      <c r="N711" s="114"/>
      <c r="O711" s="114"/>
      <c r="P711" s="114"/>
      <c r="Q711" s="114"/>
      <c r="S711" s="114"/>
      <c r="T711" s="114"/>
      <c r="U711" s="114"/>
      <c r="V711" s="114"/>
      <c r="W711" s="114"/>
      <c r="X711" s="114"/>
      <c r="Y711" s="114"/>
      <c r="Z711" s="114"/>
      <c r="AA711" s="114"/>
      <c r="AB711" s="114"/>
      <c r="AC711" s="114"/>
    </row>
    <row r="712" spans="1:29" ht="15.75" customHeight="1" x14ac:dyDescent="0.25">
      <c r="A712" s="159"/>
      <c r="B712" s="159"/>
      <c r="C712" s="159"/>
      <c r="D712" s="159"/>
      <c r="E712" s="159"/>
      <c r="F712" s="159"/>
      <c r="G712" s="159"/>
      <c r="H712" s="159"/>
      <c r="I712" s="159"/>
      <c r="J712" s="114"/>
      <c r="K712" s="114"/>
      <c r="L712" s="114"/>
      <c r="M712" s="114"/>
      <c r="N712" s="114"/>
      <c r="O712" s="114"/>
      <c r="P712" s="114"/>
      <c r="Q712" s="114"/>
      <c r="S712" s="114"/>
      <c r="T712" s="114"/>
      <c r="U712" s="114"/>
      <c r="V712" s="114"/>
      <c r="W712" s="114"/>
      <c r="X712" s="114"/>
      <c r="Y712" s="114"/>
      <c r="Z712" s="114"/>
      <c r="AA712" s="114"/>
      <c r="AB712" s="114"/>
      <c r="AC712" s="114"/>
    </row>
    <row r="713" spans="1:29" ht="15.75" customHeight="1" x14ac:dyDescent="0.25">
      <c r="A713" s="159"/>
      <c r="B713" s="159"/>
      <c r="C713" s="159"/>
      <c r="D713" s="159"/>
      <c r="E713" s="159"/>
      <c r="F713" s="159"/>
      <c r="G713" s="159"/>
      <c r="H713" s="159"/>
      <c r="I713" s="159"/>
      <c r="J713" s="114"/>
      <c r="K713" s="114"/>
      <c r="L713" s="114"/>
      <c r="M713" s="114"/>
      <c r="N713" s="114"/>
      <c r="O713" s="114"/>
      <c r="P713" s="114"/>
      <c r="Q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</row>
    <row r="714" spans="1:29" ht="15.75" customHeight="1" x14ac:dyDescent="0.25">
      <c r="A714" s="159"/>
      <c r="B714" s="159"/>
      <c r="C714" s="159"/>
      <c r="D714" s="159"/>
      <c r="E714" s="159"/>
      <c r="F714" s="159"/>
      <c r="G714" s="159"/>
      <c r="H714" s="159"/>
      <c r="I714" s="159"/>
      <c r="J714" s="114"/>
      <c r="K714" s="114"/>
      <c r="L714" s="114"/>
      <c r="M714" s="114"/>
      <c r="N714" s="114"/>
      <c r="O714" s="114"/>
      <c r="P714" s="114"/>
      <c r="Q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</row>
    <row r="715" spans="1:29" ht="15.75" customHeight="1" x14ac:dyDescent="0.25">
      <c r="A715" s="159"/>
      <c r="B715" s="159"/>
      <c r="C715" s="159"/>
      <c r="D715" s="159"/>
      <c r="E715" s="159"/>
      <c r="F715" s="159"/>
      <c r="G715" s="159"/>
      <c r="H715" s="159"/>
      <c r="I715" s="159"/>
      <c r="J715" s="114"/>
      <c r="K715" s="114"/>
      <c r="L715" s="114"/>
      <c r="M715" s="114"/>
      <c r="N715" s="114"/>
      <c r="O715" s="114"/>
      <c r="P715" s="114"/>
      <c r="Q715" s="114"/>
      <c r="S715" s="114"/>
      <c r="T715" s="114"/>
      <c r="U715" s="114"/>
      <c r="V715" s="114"/>
      <c r="W715" s="114"/>
      <c r="X715" s="114"/>
      <c r="Y715" s="114"/>
      <c r="Z715" s="114"/>
      <c r="AA715" s="114"/>
      <c r="AB715" s="114"/>
      <c r="AC715" s="114"/>
    </row>
    <row r="716" spans="1:29" ht="15.75" customHeight="1" x14ac:dyDescent="0.25">
      <c r="A716" s="159"/>
      <c r="B716" s="159"/>
      <c r="C716" s="159"/>
      <c r="D716" s="159"/>
      <c r="E716" s="159"/>
      <c r="F716" s="159"/>
      <c r="G716" s="159"/>
      <c r="H716" s="159"/>
      <c r="I716" s="159"/>
      <c r="J716" s="114"/>
      <c r="K716" s="114"/>
      <c r="L716" s="114"/>
      <c r="M716" s="114"/>
      <c r="N716" s="114"/>
      <c r="O716" s="114"/>
      <c r="P716" s="114"/>
      <c r="Q716" s="114"/>
      <c r="S716" s="114"/>
      <c r="T716" s="114"/>
      <c r="U716" s="114"/>
      <c r="V716" s="114"/>
      <c r="W716" s="114"/>
      <c r="X716" s="114"/>
      <c r="Y716" s="114"/>
      <c r="Z716" s="114"/>
      <c r="AA716" s="114"/>
      <c r="AB716" s="114"/>
      <c r="AC716" s="114"/>
    </row>
    <row r="717" spans="1:29" ht="15.75" customHeight="1" x14ac:dyDescent="0.25">
      <c r="A717" s="159"/>
      <c r="B717" s="159"/>
      <c r="C717" s="159"/>
      <c r="D717" s="159"/>
      <c r="E717" s="159"/>
      <c r="F717" s="159"/>
      <c r="G717" s="159"/>
      <c r="H717" s="159"/>
      <c r="I717" s="159"/>
      <c r="J717" s="114"/>
      <c r="K717" s="114"/>
      <c r="L717" s="114"/>
      <c r="M717" s="114"/>
      <c r="N717" s="114"/>
      <c r="O717" s="114"/>
      <c r="P717" s="114"/>
      <c r="Q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</row>
    <row r="718" spans="1:29" ht="15.75" customHeight="1" x14ac:dyDescent="0.25">
      <c r="A718" s="159"/>
      <c r="B718" s="159"/>
      <c r="C718" s="159"/>
      <c r="D718" s="159"/>
      <c r="E718" s="159"/>
      <c r="F718" s="159"/>
      <c r="G718" s="159"/>
      <c r="H718" s="159"/>
      <c r="I718" s="159"/>
      <c r="J718" s="114"/>
      <c r="K718" s="114"/>
      <c r="L718" s="114"/>
      <c r="M718" s="114"/>
      <c r="N718" s="114"/>
      <c r="O718" s="114"/>
      <c r="P718" s="114"/>
      <c r="Q718" s="114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</row>
    <row r="719" spans="1:29" ht="15.75" customHeight="1" x14ac:dyDescent="0.25">
      <c r="A719" s="159"/>
      <c r="B719" s="159"/>
      <c r="C719" s="159"/>
      <c r="D719" s="159"/>
      <c r="E719" s="159"/>
      <c r="F719" s="159"/>
      <c r="G719" s="159"/>
      <c r="H719" s="159"/>
      <c r="I719" s="159"/>
      <c r="J719" s="114"/>
      <c r="K719" s="114"/>
      <c r="L719" s="114"/>
      <c r="M719" s="114"/>
      <c r="N719" s="114"/>
      <c r="O719" s="114"/>
      <c r="P719" s="114"/>
      <c r="Q719" s="114"/>
      <c r="S719" s="114"/>
      <c r="T719" s="114"/>
      <c r="U719" s="114"/>
      <c r="V719" s="114"/>
      <c r="W719" s="114"/>
      <c r="X719" s="114"/>
      <c r="Y719" s="114"/>
      <c r="Z719" s="114"/>
      <c r="AA719" s="114"/>
      <c r="AB719" s="114"/>
      <c r="AC719" s="114"/>
    </row>
    <row r="720" spans="1:29" ht="15.75" customHeight="1" x14ac:dyDescent="0.25">
      <c r="A720" s="159"/>
      <c r="B720" s="159"/>
      <c r="C720" s="159"/>
      <c r="D720" s="159"/>
      <c r="E720" s="159"/>
      <c r="F720" s="159"/>
      <c r="G720" s="159"/>
      <c r="H720" s="159"/>
      <c r="I720" s="159"/>
      <c r="J720" s="114"/>
      <c r="K720" s="114"/>
      <c r="L720" s="114"/>
      <c r="M720" s="114"/>
      <c r="N720" s="114"/>
      <c r="O720" s="114"/>
      <c r="P720" s="114"/>
      <c r="Q720" s="114"/>
      <c r="S720" s="114"/>
      <c r="T720" s="114"/>
      <c r="U720" s="114"/>
      <c r="V720" s="114"/>
      <c r="W720" s="114"/>
      <c r="X720" s="114"/>
      <c r="Y720" s="114"/>
      <c r="Z720" s="114"/>
      <c r="AA720" s="114"/>
      <c r="AB720" s="114"/>
      <c r="AC720" s="114"/>
    </row>
    <row r="721" spans="1:29" ht="15.75" customHeight="1" x14ac:dyDescent="0.25">
      <c r="A721" s="159"/>
      <c r="B721" s="159"/>
      <c r="C721" s="159"/>
      <c r="D721" s="159"/>
      <c r="E721" s="159"/>
      <c r="F721" s="159"/>
      <c r="G721" s="159"/>
      <c r="H721" s="159"/>
      <c r="I721" s="159"/>
      <c r="J721" s="114"/>
      <c r="K721" s="114"/>
      <c r="L721" s="114"/>
      <c r="M721" s="114"/>
      <c r="N721" s="114"/>
      <c r="O721" s="114"/>
      <c r="P721" s="114"/>
      <c r="Q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</row>
    <row r="722" spans="1:29" ht="15.75" customHeight="1" x14ac:dyDescent="0.25">
      <c r="A722" s="159"/>
      <c r="B722" s="159"/>
      <c r="C722" s="159"/>
      <c r="D722" s="159"/>
      <c r="E722" s="159"/>
      <c r="F722" s="159"/>
      <c r="G722" s="159"/>
      <c r="H722" s="159"/>
      <c r="I722" s="159"/>
      <c r="J722" s="114"/>
      <c r="K722" s="114"/>
      <c r="L722" s="114"/>
      <c r="M722" s="114"/>
      <c r="N722" s="114"/>
      <c r="O722" s="114"/>
      <c r="P722" s="114"/>
      <c r="Q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</row>
    <row r="723" spans="1:29" ht="15.75" customHeight="1" x14ac:dyDescent="0.25">
      <c r="A723" s="159"/>
      <c r="B723" s="159"/>
      <c r="C723" s="159"/>
      <c r="D723" s="159"/>
      <c r="E723" s="159"/>
      <c r="F723" s="159"/>
      <c r="G723" s="159"/>
      <c r="H723" s="159"/>
      <c r="I723" s="159"/>
      <c r="J723" s="114"/>
      <c r="K723" s="114"/>
      <c r="L723" s="114"/>
      <c r="M723" s="114"/>
      <c r="N723" s="114"/>
      <c r="O723" s="114"/>
      <c r="P723" s="114"/>
      <c r="Q723" s="114"/>
      <c r="S723" s="114"/>
      <c r="T723" s="114"/>
      <c r="U723" s="114"/>
      <c r="V723" s="114"/>
      <c r="W723" s="114"/>
      <c r="X723" s="114"/>
      <c r="Y723" s="114"/>
      <c r="Z723" s="114"/>
      <c r="AA723" s="114"/>
      <c r="AB723" s="114"/>
      <c r="AC723" s="114"/>
    </row>
    <row r="724" spans="1:29" ht="15.75" customHeight="1" x14ac:dyDescent="0.25">
      <c r="A724" s="159"/>
      <c r="B724" s="159"/>
      <c r="C724" s="159"/>
      <c r="D724" s="159"/>
      <c r="E724" s="159"/>
      <c r="F724" s="159"/>
      <c r="G724" s="159"/>
      <c r="H724" s="159"/>
      <c r="I724" s="159"/>
      <c r="J724" s="114"/>
      <c r="K724" s="114"/>
      <c r="L724" s="114"/>
      <c r="M724" s="114"/>
      <c r="N724" s="114"/>
      <c r="O724" s="114"/>
      <c r="P724" s="114"/>
      <c r="Q724" s="114"/>
      <c r="S724" s="114"/>
      <c r="T724" s="114"/>
      <c r="U724" s="114"/>
      <c r="V724" s="114"/>
      <c r="W724" s="114"/>
      <c r="X724" s="114"/>
      <c r="Y724" s="114"/>
      <c r="Z724" s="114"/>
      <c r="AA724" s="114"/>
      <c r="AB724" s="114"/>
      <c r="AC724" s="114"/>
    </row>
    <row r="725" spans="1:29" ht="15.75" customHeight="1" x14ac:dyDescent="0.25">
      <c r="A725" s="159"/>
      <c r="B725" s="159"/>
      <c r="C725" s="159"/>
      <c r="D725" s="159"/>
      <c r="E725" s="159"/>
      <c r="F725" s="159"/>
      <c r="G725" s="159"/>
      <c r="H725" s="159"/>
      <c r="I725" s="159"/>
      <c r="J725" s="114"/>
      <c r="K725" s="114"/>
      <c r="L725" s="114"/>
      <c r="M725" s="114"/>
      <c r="N725" s="114"/>
      <c r="O725" s="114"/>
      <c r="P725" s="114"/>
      <c r="Q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</row>
    <row r="726" spans="1:29" ht="15.75" customHeight="1" x14ac:dyDescent="0.25">
      <c r="A726" s="159"/>
      <c r="B726" s="159"/>
      <c r="C726" s="159"/>
      <c r="D726" s="159"/>
      <c r="E726" s="159"/>
      <c r="F726" s="159"/>
      <c r="G726" s="159"/>
      <c r="H726" s="159"/>
      <c r="I726" s="159"/>
      <c r="J726" s="114"/>
      <c r="K726" s="114"/>
      <c r="L726" s="114"/>
      <c r="M726" s="114"/>
      <c r="N726" s="114"/>
      <c r="O726" s="114"/>
      <c r="P726" s="114"/>
      <c r="Q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</row>
    <row r="727" spans="1:29" ht="15.75" customHeight="1" x14ac:dyDescent="0.25">
      <c r="A727" s="159"/>
      <c r="B727" s="159"/>
      <c r="C727" s="159"/>
      <c r="D727" s="159"/>
      <c r="E727" s="159"/>
      <c r="F727" s="159"/>
      <c r="G727" s="159"/>
      <c r="H727" s="159"/>
      <c r="I727" s="159"/>
      <c r="J727" s="114"/>
      <c r="K727" s="114"/>
      <c r="L727" s="114"/>
      <c r="M727" s="114"/>
      <c r="N727" s="114"/>
      <c r="O727" s="114"/>
      <c r="P727" s="114"/>
      <c r="Q727" s="114"/>
      <c r="S727" s="114"/>
      <c r="T727" s="114"/>
      <c r="U727" s="114"/>
      <c r="V727" s="114"/>
      <c r="W727" s="114"/>
      <c r="X727" s="114"/>
      <c r="Y727" s="114"/>
      <c r="Z727" s="114"/>
      <c r="AA727" s="114"/>
      <c r="AB727" s="114"/>
      <c r="AC727" s="114"/>
    </row>
    <row r="728" spans="1:29" ht="15.75" customHeight="1" x14ac:dyDescent="0.25">
      <c r="A728" s="159"/>
      <c r="B728" s="159"/>
      <c r="C728" s="159"/>
      <c r="D728" s="159"/>
      <c r="E728" s="159"/>
      <c r="F728" s="159"/>
      <c r="G728" s="159"/>
      <c r="H728" s="159"/>
      <c r="I728" s="159"/>
      <c r="J728" s="114"/>
      <c r="K728" s="114"/>
      <c r="L728" s="114"/>
      <c r="M728" s="114"/>
      <c r="N728" s="114"/>
      <c r="O728" s="114"/>
      <c r="P728" s="114"/>
      <c r="Q728" s="114"/>
      <c r="S728" s="114"/>
      <c r="T728" s="114"/>
      <c r="U728" s="114"/>
      <c r="V728" s="114"/>
      <c r="W728" s="114"/>
      <c r="X728" s="114"/>
      <c r="Y728" s="114"/>
      <c r="Z728" s="114"/>
      <c r="AA728" s="114"/>
      <c r="AB728" s="114"/>
      <c r="AC728" s="114"/>
    </row>
    <row r="729" spans="1:29" ht="15.75" customHeight="1" x14ac:dyDescent="0.25">
      <c r="A729" s="159"/>
      <c r="B729" s="159"/>
      <c r="C729" s="159"/>
      <c r="D729" s="159"/>
      <c r="E729" s="159"/>
      <c r="F729" s="159"/>
      <c r="G729" s="159"/>
      <c r="H729" s="159"/>
      <c r="I729" s="159"/>
      <c r="J729" s="114"/>
      <c r="K729" s="114"/>
      <c r="L729" s="114"/>
      <c r="M729" s="114"/>
      <c r="N729" s="114"/>
      <c r="O729" s="114"/>
      <c r="P729" s="114"/>
      <c r="Q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</row>
    <row r="730" spans="1:29" ht="15.75" customHeight="1" x14ac:dyDescent="0.25">
      <c r="A730" s="159"/>
      <c r="B730" s="159"/>
      <c r="C730" s="159"/>
      <c r="D730" s="159"/>
      <c r="E730" s="159"/>
      <c r="F730" s="159"/>
      <c r="G730" s="159"/>
      <c r="H730" s="159"/>
      <c r="I730" s="159"/>
      <c r="J730" s="114"/>
      <c r="K730" s="114"/>
      <c r="L730" s="114"/>
      <c r="M730" s="114"/>
      <c r="N730" s="114"/>
      <c r="O730" s="114"/>
      <c r="P730" s="114"/>
      <c r="Q730" s="114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</row>
    <row r="731" spans="1:29" ht="15.75" customHeight="1" x14ac:dyDescent="0.25">
      <c r="A731" s="159"/>
      <c r="B731" s="159"/>
      <c r="C731" s="159"/>
      <c r="D731" s="159"/>
      <c r="E731" s="159"/>
      <c r="F731" s="159"/>
      <c r="G731" s="159"/>
      <c r="H731" s="159"/>
      <c r="I731" s="159"/>
      <c r="J731" s="114"/>
      <c r="K731" s="114"/>
      <c r="L731" s="114"/>
      <c r="M731" s="114"/>
      <c r="N731" s="114"/>
      <c r="O731" s="114"/>
      <c r="P731" s="114"/>
      <c r="Q731" s="114"/>
      <c r="S731" s="114"/>
      <c r="T731" s="114"/>
      <c r="U731" s="114"/>
      <c r="V731" s="114"/>
      <c r="W731" s="114"/>
      <c r="X731" s="114"/>
      <c r="Y731" s="114"/>
      <c r="Z731" s="114"/>
      <c r="AA731" s="114"/>
      <c r="AB731" s="114"/>
      <c r="AC731" s="114"/>
    </row>
    <row r="732" spans="1:29" ht="15.75" customHeight="1" x14ac:dyDescent="0.25">
      <c r="A732" s="159"/>
      <c r="B732" s="159"/>
      <c r="C732" s="159"/>
      <c r="D732" s="159"/>
      <c r="E732" s="159"/>
      <c r="F732" s="159"/>
      <c r="G732" s="159"/>
      <c r="H732" s="159"/>
      <c r="I732" s="159"/>
      <c r="J732" s="114"/>
      <c r="K732" s="114"/>
      <c r="L732" s="114"/>
      <c r="M732" s="114"/>
      <c r="N732" s="114"/>
      <c r="O732" s="114"/>
      <c r="P732" s="114"/>
      <c r="Q732" s="114"/>
      <c r="S732" s="114"/>
      <c r="T732" s="114"/>
      <c r="U732" s="114"/>
      <c r="V732" s="114"/>
      <c r="W732" s="114"/>
      <c r="X732" s="114"/>
      <c r="Y732" s="114"/>
      <c r="Z732" s="114"/>
      <c r="AA732" s="114"/>
      <c r="AB732" s="114"/>
      <c r="AC732" s="114"/>
    </row>
    <row r="733" spans="1:29" ht="15.75" customHeight="1" x14ac:dyDescent="0.25">
      <c r="A733" s="159"/>
      <c r="B733" s="159"/>
      <c r="C733" s="159"/>
      <c r="D733" s="159"/>
      <c r="E733" s="159"/>
      <c r="F733" s="159"/>
      <c r="G733" s="159"/>
      <c r="H733" s="159"/>
      <c r="I733" s="159"/>
      <c r="J733" s="114"/>
      <c r="K733" s="114"/>
      <c r="L733" s="114"/>
      <c r="M733" s="114"/>
      <c r="N733" s="114"/>
      <c r="O733" s="114"/>
      <c r="P733" s="114"/>
      <c r="Q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</row>
    <row r="734" spans="1:29" ht="15.75" customHeight="1" x14ac:dyDescent="0.25">
      <c r="A734" s="159"/>
      <c r="B734" s="159"/>
      <c r="C734" s="159"/>
      <c r="D734" s="159"/>
      <c r="E734" s="159"/>
      <c r="F734" s="159"/>
      <c r="G734" s="159"/>
      <c r="H734" s="159"/>
      <c r="I734" s="159"/>
      <c r="J734" s="114"/>
      <c r="K734" s="114"/>
      <c r="L734" s="114"/>
      <c r="M734" s="114"/>
      <c r="N734" s="114"/>
      <c r="O734" s="114"/>
      <c r="P734" s="114"/>
      <c r="Q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</row>
    <row r="735" spans="1:29" ht="15.75" customHeight="1" x14ac:dyDescent="0.25">
      <c r="A735" s="159"/>
      <c r="B735" s="159"/>
      <c r="C735" s="159"/>
      <c r="D735" s="159"/>
      <c r="E735" s="159"/>
      <c r="F735" s="159"/>
      <c r="G735" s="159"/>
      <c r="H735" s="159"/>
      <c r="I735" s="159"/>
      <c r="J735" s="114"/>
      <c r="K735" s="114"/>
      <c r="L735" s="114"/>
      <c r="M735" s="114"/>
      <c r="N735" s="114"/>
      <c r="O735" s="114"/>
      <c r="P735" s="114"/>
      <c r="Q735" s="114"/>
      <c r="S735" s="114"/>
      <c r="T735" s="114"/>
      <c r="U735" s="114"/>
      <c r="V735" s="114"/>
      <c r="W735" s="114"/>
      <c r="X735" s="114"/>
      <c r="Y735" s="114"/>
      <c r="Z735" s="114"/>
      <c r="AA735" s="114"/>
      <c r="AB735" s="114"/>
      <c r="AC735" s="114"/>
    </row>
    <row r="736" spans="1:29" ht="15.75" customHeight="1" x14ac:dyDescent="0.25">
      <c r="A736" s="159"/>
      <c r="B736" s="159"/>
      <c r="C736" s="159"/>
      <c r="D736" s="159"/>
      <c r="E736" s="159"/>
      <c r="F736" s="159"/>
      <c r="G736" s="159"/>
      <c r="H736" s="159"/>
      <c r="I736" s="159"/>
      <c r="J736" s="114"/>
      <c r="K736" s="114"/>
      <c r="L736" s="114"/>
      <c r="M736" s="114"/>
      <c r="N736" s="114"/>
      <c r="O736" s="114"/>
      <c r="P736" s="114"/>
      <c r="Q736" s="114"/>
      <c r="S736" s="114"/>
      <c r="T736" s="114"/>
      <c r="U736" s="114"/>
      <c r="V736" s="114"/>
      <c r="W736" s="114"/>
      <c r="X736" s="114"/>
      <c r="Y736" s="114"/>
      <c r="Z736" s="114"/>
      <c r="AA736" s="114"/>
      <c r="AB736" s="114"/>
      <c r="AC736" s="114"/>
    </row>
    <row r="737" spans="1:29" ht="15.75" customHeight="1" x14ac:dyDescent="0.25">
      <c r="A737" s="159"/>
      <c r="B737" s="159"/>
      <c r="C737" s="159"/>
      <c r="D737" s="159"/>
      <c r="E737" s="159"/>
      <c r="F737" s="159"/>
      <c r="G737" s="159"/>
      <c r="H737" s="159"/>
      <c r="I737" s="159"/>
      <c r="J737" s="114"/>
      <c r="K737" s="114"/>
      <c r="L737" s="114"/>
      <c r="M737" s="114"/>
      <c r="N737" s="114"/>
      <c r="O737" s="114"/>
      <c r="P737" s="114"/>
      <c r="Q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</row>
    <row r="738" spans="1:29" ht="15.75" customHeight="1" x14ac:dyDescent="0.25">
      <c r="A738" s="159"/>
      <c r="B738" s="159"/>
      <c r="C738" s="159"/>
      <c r="D738" s="159"/>
      <c r="E738" s="159"/>
      <c r="F738" s="159"/>
      <c r="G738" s="159"/>
      <c r="H738" s="159"/>
      <c r="I738" s="159"/>
      <c r="J738" s="114"/>
      <c r="K738" s="114"/>
      <c r="L738" s="114"/>
      <c r="M738" s="114"/>
      <c r="N738" s="114"/>
      <c r="O738" s="114"/>
      <c r="P738" s="114"/>
      <c r="Q738" s="114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</row>
    <row r="739" spans="1:29" ht="15.75" customHeight="1" x14ac:dyDescent="0.25">
      <c r="A739" s="159"/>
      <c r="B739" s="159"/>
      <c r="C739" s="159"/>
      <c r="D739" s="159"/>
      <c r="E739" s="159"/>
      <c r="F739" s="159"/>
      <c r="G739" s="159"/>
      <c r="H739" s="159"/>
      <c r="I739" s="159"/>
      <c r="J739" s="114"/>
      <c r="K739" s="114"/>
      <c r="L739" s="114"/>
      <c r="M739" s="114"/>
      <c r="N739" s="114"/>
      <c r="O739" s="114"/>
      <c r="P739" s="114"/>
      <c r="Q739" s="114"/>
      <c r="S739" s="114"/>
      <c r="T739" s="114"/>
      <c r="U739" s="114"/>
      <c r="V739" s="114"/>
      <c r="W739" s="114"/>
      <c r="X739" s="114"/>
      <c r="Y739" s="114"/>
      <c r="Z739" s="114"/>
      <c r="AA739" s="114"/>
      <c r="AB739" s="114"/>
      <c r="AC739" s="114"/>
    </row>
    <row r="740" spans="1:29" ht="15.75" customHeight="1" x14ac:dyDescent="0.25">
      <c r="A740" s="159"/>
      <c r="B740" s="159"/>
      <c r="C740" s="159"/>
      <c r="D740" s="159"/>
      <c r="E740" s="159"/>
      <c r="F740" s="159"/>
      <c r="G740" s="159"/>
      <c r="H740" s="159"/>
      <c r="I740" s="159"/>
      <c r="J740" s="114"/>
      <c r="K740" s="114"/>
      <c r="L740" s="114"/>
      <c r="M740" s="114"/>
      <c r="N740" s="114"/>
      <c r="O740" s="114"/>
      <c r="P740" s="114"/>
      <c r="Q740" s="114"/>
      <c r="S740" s="114"/>
      <c r="T740" s="114"/>
      <c r="U740" s="114"/>
      <c r="V740" s="114"/>
      <c r="W740" s="114"/>
      <c r="X740" s="114"/>
      <c r="Y740" s="114"/>
      <c r="Z740" s="114"/>
      <c r="AA740" s="114"/>
      <c r="AB740" s="114"/>
      <c r="AC740" s="114"/>
    </row>
    <row r="741" spans="1:29" ht="15.75" customHeight="1" x14ac:dyDescent="0.25">
      <c r="A741" s="159"/>
      <c r="B741" s="159"/>
      <c r="C741" s="159"/>
      <c r="D741" s="159"/>
      <c r="E741" s="159"/>
      <c r="F741" s="159"/>
      <c r="G741" s="159"/>
      <c r="H741" s="159"/>
      <c r="I741" s="159"/>
      <c r="J741" s="114"/>
      <c r="K741" s="114"/>
      <c r="L741" s="114"/>
      <c r="M741" s="114"/>
      <c r="N741" s="114"/>
      <c r="O741" s="114"/>
      <c r="P741" s="114"/>
      <c r="Q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</row>
    <row r="742" spans="1:29" ht="15.75" customHeight="1" x14ac:dyDescent="0.25">
      <c r="A742" s="159"/>
      <c r="B742" s="159"/>
      <c r="C742" s="159"/>
      <c r="D742" s="159"/>
      <c r="E742" s="159"/>
      <c r="F742" s="159"/>
      <c r="G742" s="159"/>
      <c r="H742" s="159"/>
      <c r="I742" s="159"/>
      <c r="J742" s="114"/>
      <c r="K742" s="114"/>
      <c r="L742" s="114"/>
      <c r="M742" s="114"/>
      <c r="N742" s="114"/>
      <c r="O742" s="114"/>
      <c r="P742" s="114"/>
      <c r="Q742" s="114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</row>
    <row r="743" spans="1:29" ht="15.75" customHeight="1" x14ac:dyDescent="0.25">
      <c r="A743" s="159"/>
      <c r="B743" s="159"/>
      <c r="C743" s="159"/>
      <c r="D743" s="159"/>
      <c r="E743" s="159"/>
      <c r="F743" s="159"/>
      <c r="G743" s="159"/>
      <c r="H743" s="159"/>
      <c r="I743" s="159"/>
      <c r="J743" s="114"/>
      <c r="K743" s="114"/>
      <c r="L743" s="114"/>
      <c r="M743" s="114"/>
      <c r="N743" s="114"/>
      <c r="O743" s="114"/>
      <c r="P743" s="114"/>
      <c r="Q743" s="114"/>
      <c r="S743" s="114"/>
      <c r="T743" s="114"/>
      <c r="U743" s="114"/>
      <c r="V743" s="114"/>
      <c r="W743" s="114"/>
      <c r="X743" s="114"/>
      <c r="Y743" s="114"/>
      <c r="Z743" s="114"/>
      <c r="AA743" s="114"/>
      <c r="AB743" s="114"/>
      <c r="AC743" s="114"/>
    </row>
    <row r="744" spans="1:29" ht="15.75" customHeight="1" x14ac:dyDescent="0.25">
      <c r="A744" s="159"/>
      <c r="B744" s="159"/>
      <c r="C744" s="159"/>
      <c r="D744" s="159"/>
      <c r="E744" s="159"/>
      <c r="F744" s="159"/>
      <c r="G744" s="159"/>
      <c r="H744" s="159"/>
      <c r="I744" s="159"/>
      <c r="J744" s="114"/>
      <c r="K744" s="114"/>
      <c r="L744" s="114"/>
      <c r="M744" s="114"/>
      <c r="N744" s="114"/>
      <c r="O744" s="114"/>
      <c r="P744" s="114"/>
      <c r="Q744" s="114"/>
      <c r="S744" s="114"/>
      <c r="T744" s="114"/>
      <c r="U744" s="114"/>
      <c r="V744" s="114"/>
      <c r="W744" s="114"/>
      <c r="X744" s="114"/>
      <c r="Y744" s="114"/>
      <c r="Z744" s="114"/>
      <c r="AA744" s="114"/>
      <c r="AB744" s="114"/>
      <c r="AC744" s="114"/>
    </row>
    <row r="745" spans="1:29" ht="15.75" customHeight="1" x14ac:dyDescent="0.25">
      <c r="A745" s="159"/>
      <c r="B745" s="159"/>
      <c r="C745" s="159"/>
      <c r="D745" s="159"/>
      <c r="E745" s="159"/>
      <c r="F745" s="159"/>
      <c r="G745" s="159"/>
      <c r="H745" s="159"/>
      <c r="I745" s="159"/>
      <c r="J745" s="114"/>
      <c r="K745" s="114"/>
      <c r="L745" s="114"/>
      <c r="M745" s="114"/>
      <c r="N745" s="114"/>
      <c r="O745" s="114"/>
      <c r="P745" s="114"/>
      <c r="Q745" s="114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</row>
    <row r="746" spans="1:29" ht="15.75" customHeight="1" x14ac:dyDescent="0.25">
      <c r="A746" s="159"/>
      <c r="B746" s="159"/>
      <c r="C746" s="159"/>
      <c r="D746" s="159"/>
      <c r="E746" s="159"/>
      <c r="F746" s="159"/>
      <c r="G746" s="159"/>
      <c r="H746" s="159"/>
      <c r="I746" s="159"/>
      <c r="J746" s="114"/>
      <c r="K746" s="114"/>
      <c r="L746" s="114"/>
      <c r="M746" s="114"/>
      <c r="N746" s="114"/>
      <c r="O746" s="114"/>
      <c r="P746" s="114"/>
      <c r="Q746" s="114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</row>
    <row r="747" spans="1:29" ht="15.75" customHeight="1" x14ac:dyDescent="0.25">
      <c r="A747" s="159"/>
      <c r="B747" s="159"/>
      <c r="C747" s="159"/>
      <c r="D747" s="159"/>
      <c r="E747" s="159"/>
      <c r="F747" s="159"/>
      <c r="G747" s="159"/>
      <c r="H747" s="159"/>
      <c r="I747" s="159"/>
      <c r="J747" s="114"/>
      <c r="K747" s="114"/>
      <c r="L747" s="114"/>
      <c r="M747" s="114"/>
      <c r="N747" s="114"/>
      <c r="O747" s="114"/>
      <c r="P747" s="114"/>
      <c r="Q747" s="114"/>
      <c r="S747" s="114"/>
      <c r="T747" s="114"/>
      <c r="U747" s="114"/>
      <c r="V747" s="114"/>
      <c r="W747" s="114"/>
      <c r="X747" s="114"/>
      <c r="Y747" s="114"/>
      <c r="Z747" s="114"/>
      <c r="AA747" s="114"/>
      <c r="AB747" s="114"/>
      <c r="AC747" s="114"/>
    </row>
    <row r="748" spans="1:29" ht="15.75" customHeight="1" x14ac:dyDescent="0.25">
      <c r="A748" s="159"/>
      <c r="B748" s="159"/>
      <c r="C748" s="159"/>
      <c r="D748" s="159"/>
      <c r="E748" s="159"/>
      <c r="F748" s="159"/>
      <c r="G748" s="159"/>
      <c r="H748" s="159"/>
      <c r="I748" s="159"/>
      <c r="J748" s="114"/>
      <c r="K748" s="114"/>
      <c r="L748" s="114"/>
      <c r="M748" s="114"/>
      <c r="N748" s="114"/>
      <c r="O748" s="114"/>
      <c r="P748" s="114"/>
      <c r="Q748" s="114"/>
      <c r="S748" s="114"/>
      <c r="T748" s="114"/>
      <c r="U748" s="114"/>
      <c r="V748" s="114"/>
      <c r="W748" s="114"/>
      <c r="X748" s="114"/>
      <c r="Y748" s="114"/>
      <c r="Z748" s="114"/>
      <c r="AA748" s="114"/>
      <c r="AB748" s="114"/>
      <c r="AC748" s="114"/>
    </row>
    <row r="749" spans="1:29" ht="15.75" customHeight="1" x14ac:dyDescent="0.25">
      <c r="A749" s="159"/>
      <c r="B749" s="159"/>
      <c r="C749" s="159"/>
      <c r="D749" s="159"/>
      <c r="E749" s="159"/>
      <c r="F749" s="159"/>
      <c r="G749" s="159"/>
      <c r="H749" s="159"/>
      <c r="I749" s="159"/>
      <c r="J749" s="114"/>
      <c r="K749" s="114"/>
      <c r="L749" s="114"/>
      <c r="M749" s="114"/>
      <c r="N749" s="114"/>
      <c r="O749" s="114"/>
      <c r="P749" s="114"/>
      <c r="Q749" s="114"/>
      <c r="S749" s="114"/>
      <c r="T749" s="114"/>
      <c r="U749" s="114"/>
      <c r="V749" s="114"/>
      <c r="W749" s="114"/>
      <c r="X749" s="114"/>
      <c r="Y749" s="114"/>
      <c r="Z749" s="114"/>
      <c r="AA749" s="114"/>
      <c r="AB749" s="114"/>
      <c r="AC749" s="114"/>
    </row>
    <row r="750" spans="1:29" ht="15.75" customHeight="1" x14ac:dyDescent="0.25">
      <c r="A750" s="159"/>
      <c r="B750" s="159"/>
      <c r="C750" s="159"/>
      <c r="D750" s="159"/>
      <c r="E750" s="159"/>
      <c r="F750" s="159"/>
      <c r="G750" s="159"/>
      <c r="H750" s="159"/>
      <c r="I750" s="159"/>
      <c r="J750" s="114"/>
      <c r="K750" s="114"/>
      <c r="L750" s="114"/>
      <c r="M750" s="114"/>
      <c r="N750" s="114"/>
      <c r="O750" s="114"/>
      <c r="P750" s="114"/>
      <c r="Q750" s="114"/>
      <c r="S750" s="114"/>
      <c r="T750" s="114"/>
      <c r="U750" s="114"/>
      <c r="V750" s="114"/>
      <c r="W750" s="114"/>
      <c r="X750" s="114"/>
      <c r="Y750" s="114"/>
      <c r="Z750" s="114"/>
      <c r="AA750" s="114"/>
      <c r="AB750" s="114"/>
      <c r="AC750" s="114"/>
    </row>
    <row r="751" spans="1:29" ht="15.75" customHeight="1" x14ac:dyDescent="0.25">
      <c r="A751" s="159"/>
      <c r="B751" s="159"/>
      <c r="C751" s="159"/>
      <c r="D751" s="159"/>
      <c r="E751" s="159"/>
      <c r="F751" s="159"/>
      <c r="G751" s="159"/>
      <c r="H751" s="159"/>
      <c r="I751" s="159"/>
      <c r="J751" s="114"/>
      <c r="K751" s="114"/>
      <c r="L751" s="114"/>
      <c r="M751" s="114"/>
      <c r="N751" s="114"/>
      <c r="O751" s="114"/>
      <c r="P751" s="114"/>
      <c r="Q751" s="114"/>
      <c r="S751" s="114"/>
      <c r="T751" s="114"/>
      <c r="U751" s="114"/>
      <c r="V751" s="114"/>
      <c r="W751" s="114"/>
      <c r="X751" s="114"/>
      <c r="Y751" s="114"/>
      <c r="Z751" s="114"/>
      <c r="AA751" s="114"/>
      <c r="AB751" s="114"/>
      <c r="AC751" s="114"/>
    </row>
    <row r="752" spans="1:29" ht="15.75" customHeight="1" x14ac:dyDescent="0.25">
      <c r="A752" s="159"/>
      <c r="B752" s="159"/>
      <c r="C752" s="159"/>
      <c r="D752" s="159"/>
      <c r="E752" s="159"/>
      <c r="F752" s="159"/>
      <c r="G752" s="159"/>
      <c r="H752" s="159"/>
      <c r="I752" s="159"/>
      <c r="J752" s="114"/>
      <c r="K752" s="114"/>
      <c r="L752" s="114"/>
      <c r="M752" s="114"/>
      <c r="N752" s="114"/>
      <c r="O752" s="114"/>
      <c r="P752" s="114"/>
      <c r="Q752" s="114"/>
      <c r="S752" s="114"/>
      <c r="T752" s="114"/>
      <c r="U752" s="114"/>
      <c r="V752" s="114"/>
      <c r="W752" s="114"/>
      <c r="X752" s="114"/>
      <c r="Y752" s="114"/>
      <c r="Z752" s="114"/>
      <c r="AA752" s="114"/>
      <c r="AB752" s="114"/>
      <c r="AC752" s="114"/>
    </row>
    <row r="753" spans="1:29" ht="15.75" customHeight="1" x14ac:dyDescent="0.25">
      <c r="A753" s="159"/>
      <c r="B753" s="159"/>
      <c r="C753" s="159"/>
      <c r="D753" s="159"/>
      <c r="E753" s="159"/>
      <c r="F753" s="159"/>
      <c r="G753" s="159"/>
      <c r="H753" s="159"/>
      <c r="I753" s="159"/>
      <c r="J753" s="114"/>
      <c r="K753" s="114"/>
      <c r="L753" s="114"/>
      <c r="M753" s="114"/>
      <c r="N753" s="114"/>
      <c r="O753" s="114"/>
      <c r="P753" s="114"/>
      <c r="Q753" s="114"/>
      <c r="S753" s="114"/>
      <c r="T753" s="114"/>
      <c r="U753" s="114"/>
      <c r="V753" s="114"/>
      <c r="W753" s="114"/>
      <c r="X753" s="114"/>
      <c r="Y753" s="114"/>
      <c r="Z753" s="114"/>
      <c r="AA753" s="114"/>
      <c r="AB753" s="114"/>
      <c r="AC753" s="114"/>
    </row>
    <row r="754" spans="1:29" ht="15.75" customHeight="1" x14ac:dyDescent="0.25">
      <c r="A754" s="159"/>
      <c r="B754" s="159"/>
      <c r="C754" s="159"/>
      <c r="D754" s="159"/>
      <c r="E754" s="159"/>
      <c r="F754" s="159"/>
      <c r="G754" s="159"/>
      <c r="H754" s="159"/>
      <c r="I754" s="159"/>
      <c r="J754" s="114"/>
      <c r="K754" s="114"/>
      <c r="L754" s="114"/>
      <c r="M754" s="114"/>
      <c r="N754" s="114"/>
      <c r="O754" s="114"/>
      <c r="P754" s="114"/>
      <c r="Q754" s="114"/>
      <c r="S754" s="114"/>
      <c r="T754" s="114"/>
      <c r="U754" s="114"/>
      <c r="V754" s="114"/>
      <c r="W754" s="114"/>
      <c r="X754" s="114"/>
      <c r="Y754" s="114"/>
      <c r="Z754" s="114"/>
      <c r="AA754" s="114"/>
      <c r="AB754" s="114"/>
      <c r="AC754" s="114"/>
    </row>
    <row r="755" spans="1:29" ht="15.75" customHeight="1" x14ac:dyDescent="0.25">
      <c r="A755" s="159"/>
      <c r="B755" s="159"/>
      <c r="C755" s="159"/>
      <c r="D755" s="159"/>
      <c r="E755" s="159"/>
      <c r="F755" s="159"/>
      <c r="G755" s="159"/>
      <c r="H755" s="159"/>
      <c r="I755" s="159"/>
      <c r="J755" s="114"/>
      <c r="K755" s="114"/>
      <c r="L755" s="114"/>
      <c r="M755" s="114"/>
      <c r="N755" s="114"/>
      <c r="O755" s="114"/>
      <c r="P755" s="114"/>
      <c r="Q755" s="114"/>
      <c r="S755" s="114"/>
      <c r="T755" s="114"/>
      <c r="U755" s="114"/>
      <c r="V755" s="114"/>
      <c r="W755" s="114"/>
      <c r="X755" s="114"/>
      <c r="Y755" s="114"/>
      <c r="Z755" s="114"/>
      <c r="AA755" s="114"/>
      <c r="AB755" s="114"/>
      <c r="AC755" s="114"/>
    </row>
    <row r="756" spans="1:29" ht="15.75" customHeight="1" x14ac:dyDescent="0.25">
      <c r="A756" s="159"/>
      <c r="B756" s="159"/>
      <c r="C756" s="159"/>
      <c r="D756" s="159"/>
      <c r="E756" s="159"/>
      <c r="F756" s="159"/>
      <c r="G756" s="159"/>
      <c r="H756" s="159"/>
      <c r="I756" s="159"/>
      <c r="J756" s="114"/>
      <c r="K756" s="114"/>
      <c r="L756" s="114"/>
      <c r="M756" s="114"/>
      <c r="N756" s="114"/>
      <c r="O756" s="114"/>
      <c r="P756" s="114"/>
      <c r="Q756" s="114"/>
      <c r="S756" s="114"/>
      <c r="T756" s="114"/>
      <c r="U756" s="114"/>
      <c r="V756" s="114"/>
      <c r="W756" s="114"/>
      <c r="X756" s="114"/>
      <c r="Y756" s="114"/>
      <c r="Z756" s="114"/>
      <c r="AA756" s="114"/>
      <c r="AB756" s="114"/>
      <c r="AC756" s="114"/>
    </row>
    <row r="757" spans="1:29" ht="15.75" customHeight="1" x14ac:dyDescent="0.25">
      <c r="A757" s="159"/>
      <c r="B757" s="159"/>
      <c r="C757" s="159"/>
      <c r="D757" s="159"/>
      <c r="E757" s="159"/>
      <c r="F757" s="159"/>
      <c r="G757" s="159"/>
      <c r="H757" s="159"/>
      <c r="I757" s="159"/>
      <c r="J757" s="114"/>
      <c r="K757" s="114"/>
      <c r="L757" s="114"/>
      <c r="M757" s="114"/>
      <c r="N757" s="114"/>
      <c r="O757" s="114"/>
      <c r="P757" s="114"/>
      <c r="Q757" s="114"/>
      <c r="S757" s="114"/>
      <c r="T757" s="114"/>
      <c r="U757" s="114"/>
      <c r="V757" s="114"/>
      <c r="W757" s="114"/>
      <c r="X757" s="114"/>
      <c r="Y757" s="114"/>
      <c r="Z757" s="114"/>
      <c r="AA757" s="114"/>
      <c r="AB757" s="114"/>
      <c r="AC757" s="114"/>
    </row>
    <row r="758" spans="1:29" ht="15.75" customHeight="1" x14ac:dyDescent="0.25">
      <c r="A758" s="159"/>
      <c r="B758" s="159"/>
      <c r="C758" s="159"/>
      <c r="D758" s="159"/>
      <c r="E758" s="159"/>
      <c r="F758" s="159"/>
      <c r="G758" s="159"/>
      <c r="H758" s="159"/>
      <c r="I758" s="159"/>
      <c r="J758" s="114"/>
      <c r="K758" s="114"/>
      <c r="L758" s="114"/>
      <c r="M758" s="114"/>
      <c r="N758" s="114"/>
      <c r="O758" s="114"/>
      <c r="P758" s="114"/>
      <c r="Q758" s="114"/>
      <c r="S758" s="114"/>
      <c r="T758" s="114"/>
      <c r="U758" s="114"/>
      <c r="V758" s="114"/>
      <c r="W758" s="114"/>
      <c r="X758" s="114"/>
      <c r="Y758" s="114"/>
      <c r="Z758" s="114"/>
      <c r="AA758" s="114"/>
      <c r="AB758" s="114"/>
      <c r="AC758" s="114"/>
    </row>
    <row r="759" spans="1:29" ht="15.75" customHeight="1" x14ac:dyDescent="0.25">
      <c r="A759" s="159"/>
      <c r="B759" s="159"/>
      <c r="C759" s="159"/>
      <c r="D759" s="159"/>
      <c r="E759" s="159"/>
      <c r="F759" s="159"/>
      <c r="G759" s="159"/>
      <c r="H759" s="159"/>
      <c r="I759" s="159"/>
      <c r="J759" s="114"/>
      <c r="K759" s="114"/>
      <c r="L759" s="114"/>
      <c r="M759" s="114"/>
      <c r="N759" s="114"/>
      <c r="O759" s="114"/>
      <c r="P759" s="114"/>
      <c r="Q759" s="114"/>
      <c r="S759" s="114"/>
      <c r="T759" s="114"/>
      <c r="U759" s="114"/>
      <c r="V759" s="114"/>
      <c r="W759" s="114"/>
      <c r="X759" s="114"/>
      <c r="Y759" s="114"/>
      <c r="Z759" s="114"/>
      <c r="AA759" s="114"/>
      <c r="AB759" s="114"/>
      <c r="AC759" s="114"/>
    </row>
    <row r="760" spans="1:29" ht="15.75" customHeight="1" x14ac:dyDescent="0.25">
      <c r="A760" s="159"/>
      <c r="B760" s="159"/>
      <c r="C760" s="159"/>
      <c r="D760" s="159"/>
      <c r="E760" s="159"/>
      <c r="F760" s="159"/>
      <c r="G760" s="159"/>
      <c r="H760" s="159"/>
      <c r="I760" s="159"/>
      <c r="J760" s="114"/>
      <c r="K760" s="114"/>
      <c r="L760" s="114"/>
      <c r="M760" s="114"/>
      <c r="N760" s="114"/>
      <c r="O760" s="114"/>
      <c r="P760" s="114"/>
      <c r="Q760" s="114"/>
      <c r="S760" s="114"/>
      <c r="T760" s="114"/>
      <c r="U760" s="114"/>
      <c r="V760" s="114"/>
      <c r="W760" s="114"/>
      <c r="X760" s="114"/>
      <c r="Y760" s="114"/>
      <c r="Z760" s="114"/>
      <c r="AA760" s="114"/>
      <c r="AB760" s="114"/>
      <c r="AC760" s="114"/>
    </row>
    <row r="761" spans="1:29" ht="15.75" customHeight="1" x14ac:dyDescent="0.25">
      <c r="A761" s="159"/>
      <c r="B761" s="159"/>
      <c r="C761" s="159"/>
      <c r="D761" s="159"/>
      <c r="E761" s="159"/>
      <c r="F761" s="159"/>
      <c r="G761" s="159"/>
      <c r="H761" s="159"/>
      <c r="I761" s="159"/>
      <c r="J761" s="114"/>
      <c r="K761" s="114"/>
      <c r="L761" s="114"/>
      <c r="M761" s="114"/>
      <c r="N761" s="114"/>
      <c r="O761" s="114"/>
      <c r="P761" s="114"/>
      <c r="Q761" s="114"/>
      <c r="S761" s="114"/>
      <c r="T761" s="114"/>
      <c r="U761" s="114"/>
      <c r="V761" s="114"/>
      <c r="W761" s="114"/>
      <c r="X761" s="114"/>
      <c r="Y761" s="114"/>
      <c r="Z761" s="114"/>
      <c r="AA761" s="114"/>
      <c r="AB761" s="114"/>
      <c r="AC761" s="114"/>
    </row>
    <row r="762" spans="1:29" ht="15.75" customHeight="1" x14ac:dyDescent="0.25">
      <c r="A762" s="159"/>
      <c r="B762" s="159"/>
      <c r="C762" s="159"/>
      <c r="D762" s="159"/>
      <c r="E762" s="159"/>
      <c r="F762" s="159"/>
      <c r="G762" s="159"/>
      <c r="H762" s="159"/>
      <c r="I762" s="159"/>
      <c r="J762" s="114"/>
      <c r="K762" s="114"/>
      <c r="L762" s="114"/>
      <c r="M762" s="114"/>
      <c r="N762" s="114"/>
      <c r="O762" s="114"/>
      <c r="P762" s="114"/>
      <c r="Q762" s="114"/>
      <c r="S762" s="114"/>
      <c r="T762" s="114"/>
      <c r="U762" s="114"/>
      <c r="V762" s="114"/>
      <c r="W762" s="114"/>
      <c r="X762" s="114"/>
      <c r="Y762" s="114"/>
      <c r="Z762" s="114"/>
      <c r="AA762" s="114"/>
      <c r="AB762" s="114"/>
      <c r="AC762" s="114"/>
    </row>
    <row r="763" spans="1:29" ht="15.75" customHeight="1" x14ac:dyDescent="0.25">
      <c r="A763" s="159"/>
      <c r="B763" s="159"/>
      <c r="C763" s="159"/>
      <c r="D763" s="159"/>
      <c r="E763" s="159"/>
      <c r="F763" s="159"/>
      <c r="G763" s="159"/>
      <c r="H763" s="159"/>
      <c r="I763" s="159"/>
      <c r="J763" s="114"/>
      <c r="K763" s="114"/>
      <c r="L763" s="114"/>
      <c r="M763" s="114"/>
      <c r="N763" s="114"/>
      <c r="O763" s="114"/>
      <c r="P763" s="114"/>
      <c r="Q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</row>
    <row r="764" spans="1:29" ht="15.75" customHeight="1" x14ac:dyDescent="0.25">
      <c r="A764" s="159"/>
      <c r="B764" s="159"/>
      <c r="C764" s="159"/>
      <c r="D764" s="159"/>
      <c r="E764" s="159"/>
      <c r="F764" s="159"/>
      <c r="G764" s="159"/>
      <c r="H764" s="159"/>
      <c r="I764" s="159"/>
      <c r="J764" s="114"/>
      <c r="K764" s="114"/>
      <c r="L764" s="114"/>
      <c r="M764" s="114"/>
      <c r="N764" s="114"/>
      <c r="O764" s="114"/>
      <c r="P764" s="114"/>
      <c r="Q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</row>
    <row r="765" spans="1:29" ht="15.75" customHeight="1" x14ac:dyDescent="0.25">
      <c r="A765" s="159"/>
      <c r="B765" s="159"/>
      <c r="C765" s="159"/>
      <c r="D765" s="159"/>
      <c r="E765" s="159"/>
      <c r="F765" s="159"/>
      <c r="G765" s="159"/>
      <c r="H765" s="159"/>
      <c r="I765" s="159"/>
      <c r="J765" s="114"/>
      <c r="K765" s="114"/>
      <c r="L765" s="114"/>
      <c r="M765" s="114"/>
      <c r="N765" s="114"/>
      <c r="O765" s="114"/>
      <c r="P765" s="114"/>
      <c r="Q765" s="114"/>
      <c r="S765" s="114"/>
      <c r="T765" s="114"/>
      <c r="U765" s="114"/>
      <c r="V765" s="114"/>
      <c r="W765" s="114"/>
      <c r="X765" s="114"/>
      <c r="Y765" s="114"/>
      <c r="Z765" s="114"/>
      <c r="AA765" s="114"/>
      <c r="AB765" s="114"/>
      <c r="AC765" s="114"/>
    </row>
    <row r="766" spans="1:29" ht="15.75" customHeight="1" x14ac:dyDescent="0.25">
      <c r="A766" s="159"/>
      <c r="B766" s="159"/>
      <c r="C766" s="159"/>
      <c r="D766" s="159"/>
      <c r="E766" s="159"/>
      <c r="F766" s="159"/>
      <c r="G766" s="159"/>
      <c r="H766" s="159"/>
      <c r="I766" s="159"/>
      <c r="J766" s="114"/>
      <c r="K766" s="114"/>
      <c r="L766" s="114"/>
      <c r="M766" s="114"/>
      <c r="N766" s="114"/>
      <c r="O766" s="114"/>
      <c r="P766" s="114"/>
      <c r="Q766" s="114"/>
      <c r="S766" s="114"/>
      <c r="T766" s="114"/>
      <c r="U766" s="114"/>
      <c r="V766" s="114"/>
      <c r="W766" s="114"/>
      <c r="X766" s="114"/>
      <c r="Y766" s="114"/>
      <c r="Z766" s="114"/>
      <c r="AA766" s="114"/>
      <c r="AB766" s="114"/>
      <c r="AC766" s="114"/>
    </row>
    <row r="767" spans="1:29" ht="15.75" customHeight="1" x14ac:dyDescent="0.25">
      <c r="A767" s="159"/>
      <c r="B767" s="159"/>
      <c r="C767" s="159"/>
      <c r="D767" s="159"/>
      <c r="E767" s="159"/>
      <c r="F767" s="159"/>
      <c r="G767" s="159"/>
      <c r="H767" s="159"/>
      <c r="I767" s="159"/>
      <c r="J767" s="114"/>
      <c r="K767" s="114"/>
      <c r="L767" s="114"/>
      <c r="M767" s="114"/>
      <c r="N767" s="114"/>
      <c r="O767" s="114"/>
      <c r="P767" s="114"/>
      <c r="Q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</row>
    <row r="768" spans="1:29" ht="15.75" customHeight="1" x14ac:dyDescent="0.25">
      <c r="A768" s="159"/>
      <c r="B768" s="159"/>
      <c r="C768" s="159"/>
      <c r="D768" s="159"/>
      <c r="E768" s="159"/>
      <c r="F768" s="159"/>
      <c r="G768" s="159"/>
      <c r="H768" s="159"/>
      <c r="I768" s="159"/>
      <c r="J768" s="114"/>
      <c r="K768" s="114"/>
      <c r="L768" s="114"/>
      <c r="M768" s="114"/>
      <c r="N768" s="114"/>
      <c r="O768" s="114"/>
      <c r="P768" s="114"/>
      <c r="Q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</row>
    <row r="769" spans="1:29" ht="15.75" customHeight="1" x14ac:dyDescent="0.25">
      <c r="A769" s="159"/>
      <c r="B769" s="159"/>
      <c r="C769" s="159"/>
      <c r="D769" s="159"/>
      <c r="E769" s="159"/>
      <c r="F769" s="159"/>
      <c r="G769" s="159"/>
      <c r="H769" s="159"/>
      <c r="I769" s="159"/>
      <c r="J769" s="114"/>
      <c r="K769" s="114"/>
      <c r="L769" s="114"/>
      <c r="M769" s="114"/>
      <c r="N769" s="114"/>
      <c r="O769" s="114"/>
      <c r="P769" s="114"/>
      <c r="Q769" s="114"/>
      <c r="S769" s="114"/>
      <c r="T769" s="114"/>
      <c r="U769" s="114"/>
      <c r="V769" s="114"/>
      <c r="W769" s="114"/>
      <c r="X769" s="114"/>
      <c r="Y769" s="114"/>
      <c r="Z769" s="114"/>
      <c r="AA769" s="114"/>
      <c r="AB769" s="114"/>
      <c r="AC769" s="114"/>
    </row>
    <row r="770" spans="1:29" ht="15.75" customHeight="1" x14ac:dyDescent="0.25">
      <c r="A770" s="159"/>
      <c r="B770" s="159"/>
      <c r="C770" s="159"/>
      <c r="D770" s="159"/>
      <c r="E770" s="159"/>
      <c r="F770" s="159"/>
      <c r="G770" s="159"/>
      <c r="H770" s="159"/>
      <c r="I770" s="159"/>
      <c r="J770" s="114"/>
      <c r="K770" s="114"/>
      <c r="L770" s="114"/>
      <c r="M770" s="114"/>
      <c r="N770" s="114"/>
      <c r="O770" s="114"/>
      <c r="P770" s="114"/>
      <c r="Q770" s="114"/>
      <c r="S770" s="114"/>
      <c r="T770" s="114"/>
      <c r="U770" s="114"/>
      <c r="V770" s="114"/>
      <c r="W770" s="114"/>
      <c r="X770" s="114"/>
      <c r="Y770" s="114"/>
      <c r="Z770" s="114"/>
      <c r="AA770" s="114"/>
      <c r="AB770" s="114"/>
      <c r="AC770" s="114"/>
    </row>
    <row r="771" spans="1:29" ht="15.75" customHeight="1" x14ac:dyDescent="0.25">
      <c r="A771" s="159"/>
      <c r="B771" s="159"/>
      <c r="C771" s="159"/>
      <c r="D771" s="159"/>
      <c r="E771" s="159"/>
      <c r="F771" s="159"/>
      <c r="G771" s="159"/>
      <c r="H771" s="159"/>
      <c r="I771" s="159"/>
      <c r="J771" s="114"/>
      <c r="K771" s="114"/>
      <c r="L771" s="114"/>
      <c r="M771" s="114"/>
      <c r="N771" s="114"/>
      <c r="O771" s="114"/>
      <c r="P771" s="114"/>
      <c r="Q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</row>
    <row r="772" spans="1:29" ht="15.75" customHeight="1" x14ac:dyDescent="0.25">
      <c r="A772" s="159"/>
      <c r="B772" s="159"/>
      <c r="C772" s="159"/>
      <c r="D772" s="159"/>
      <c r="E772" s="159"/>
      <c r="F772" s="159"/>
      <c r="G772" s="159"/>
      <c r="H772" s="159"/>
      <c r="I772" s="159"/>
      <c r="J772" s="114"/>
      <c r="K772" s="114"/>
      <c r="L772" s="114"/>
      <c r="M772" s="114"/>
      <c r="N772" s="114"/>
      <c r="O772" s="114"/>
      <c r="P772" s="114"/>
      <c r="Q772" s="114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</row>
    <row r="773" spans="1:29" ht="15.75" customHeight="1" x14ac:dyDescent="0.25">
      <c r="A773" s="159"/>
      <c r="B773" s="159"/>
      <c r="C773" s="159"/>
      <c r="D773" s="159"/>
      <c r="E773" s="159"/>
      <c r="F773" s="159"/>
      <c r="G773" s="159"/>
      <c r="H773" s="159"/>
      <c r="I773" s="159"/>
      <c r="J773" s="114"/>
      <c r="K773" s="114"/>
      <c r="L773" s="114"/>
      <c r="M773" s="114"/>
      <c r="N773" s="114"/>
      <c r="O773" s="114"/>
      <c r="P773" s="114"/>
      <c r="Q773" s="114"/>
      <c r="S773" s="114"/>
      <c r="T773" s="114"/>
      <c r="U773" s="114"/>
      <c r="V773" s="114"/>
      <c r="W773" s="114"/>
      <c r="X773" s="114"/>
      <c r="Y773" s="114"/>
      <c r="Z773" s="114"/>
      <c r="AA773" s="114"/>
      <c r="AB773" s="114"/>
      <c r="AC773" s="114"/>
    </row>
    <row r="774" spans="1:29" ht="15.75" customHeight="1" x14ac:dyDescent="0.25">
      <c r="A774" s="159"/>
      <c r="B774" s="159"/>
      <c r="C774" s="159"/>
      <c r="D774" s="159"/>
      <c r="E774" s="159"/>
      <c r="F774" s="159"/>
      <c r="G774" s="159"/>
      <c r="H774" s="159"/>
      <c r="I774" s="159"/>
      <c r="J774" s="114"/>
      <c r="K774" s="114"/>
      <c r="L774" s="114"/>
      <c r="M774" s="114"/>
      <c r="N774" s="114"/>
      <c r="O774" s="114"/>
      <c r="P774" s="114"/>
      <c r="Q774" s="114"/>
      <c r="S774" s="114"/>
      <c r="T774" s="114"/>
      <c r="U774" s="114"/>
      <c r="V774" s="114"/>
      <c r="W774" s="114"/>
      <c r="X774" s="114"/>
      <c r="Y774" s="114"/>
      <c r="Z774" s="114"/>
      <c r="AA774" s="114"/>
      <c r="AB774" s="114"/>
      <c r="AC774" s="114"/>
    </row>
    <row r="775" spans="1:29" ht="15.75" customHeight="1" x14ac:dyDescent="0.25">
      <c r="A775" s="159"/>
      <c r="B775" s="159"/>
      <c r="C775" s="159"/>
      <c r="D775" s="159"/>
      <c r="E775" s="159"/>
      <c r="F775" s="159"/>
      <c r="G775" s="159"/>
      <c r="H775" s="159"/>
      <c r="I775" s="159"/>
      <c r="J775" s="114"/>
      <c r="K775" s="114"/>
      <c r="L775" s="114"/>
      <c r="M775" s="114"/>
      <c r="N775" s="114"/>
      <c r="O775" s="114"/>
      <c r="P775" s="114"/>
      <c r="Q775" s="114"/>
      <c r="S775" s="114"/>
      <c r="T775" s="114"/>
      <c r="U775" s="114"/>
      <c r="V775" s="114"/>
      <c r="W775" s="114"/>
      <c r="X775" s="114"/>
      <c r="Y775" s="114"/>
      <c r="Z775" s="114"/>
      <c r="AA775" s="114"/>
      <c r="AB775" s="114"/>
      <c r="AC775" s="114"/>
    </row>
    <row r="776" spans="1:29" ht="15.75" customHeight="1" x14ac:dyDescent="0.25">
      <c r="A776" s="159"/>
      <c r="B776" s="159"/>
      <c r="C776" s="159"/>
      <c r="D776" s="159"/>
      <c r="E776" s="159"/>
      <c r="F776" s="159"/>
      <c r="G776" s="159"/>
      <c r="H776" s="159"/>
      <c r="I776" s="159"/>
      <c r="J776" s="114"/>
      <c r="K776" s="114"/>
      <c r="L776" s="114"/>
      <c r="M776" s="114"/>
      <c r="N776" s="114"/>
      <c r="O776" s="114"/>
      <c r="P776" s="114"/>
      <c r="Q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</row>
    <row r="777" spans="1:29" ht="15.75" customHeight="1" x14ac:dyDescent="0.25">
      <c r="A777" s="159"/>
      <c r="B777" s="159"/>
      <c r="C777" s="159"/>
      <c r="D777" s="159"/>
      <c r="E777" s="159"/>
      <c r="F777" s="159"/>
      <c r="G777" s="159"/>
      <c r="H777" s="159"/>
      <c r="I777" s="159"/>
      <c r="J777" s="114"/>
      <c r="K777" s="114"/>
      <c r="L777" s="114"/>
      <c r="M777" s="114"/>
      <c r="N777" s="114"/>
      <c r="O777" s="114"/>
      <c r="P777" s="114"/>
      <c r="Q777" s="114"/>
      <c r="S777" s="114"/>
      <c r="T777" s="114"/>
      <c r="U777" s="114"/>
      <c r="V777" s="114"/>
      <c r="W777" s="114"/>
      <c r="X777" s="114"/>
      <c r="Y777" s="114"/>
      <c r="Z777" s="114"/>
      <c r="AA777" s="114"/>
      <c r="AB777" s="114"/>
      <c r="AC777" s="114"/>
    </row>
    <row r="778" spans="1:29" ht="15.75" customHeight="1" x14ac:dyDescent="0.25">
      <c r="A778" s="159"/>
      <c r="B778" s="159"/>
      <c r="C778" s="159"/>
      <c r="D778" s="159"/>
      <c r="E778" s="159"/>
      <c r="F778" s="159"/>
      <c r="G778" s="159"/>
      <c r="H778" s="159"/>
      <c r="I778" s="159"/>
      <c r="J778" s="114"/>
      <c r="K778" s="114"/>
      <c r="L778" s="114"/>
      <c r="M778" s="114"/>
      <c r="N778" s="114"/>
      <c r="O778" s="114"/>
      <c r="P778" s="114"/>
      <c r="Q778" s="114"/>
      <c r="S778" s="114"/>
      <c r="T778" s="114"/>
      <c r="U778" s="114"/>
      <c r="V778" s="114"/>
      <c r="W778" s="114"/>
      <c r="X778" s="114"/>
      <c r="Y778" s="114"/>
      <c r="Z778" s="114"/>
      <c r="AA778" s="114"/>
      <c r="AB778" s="114"/>
      <c r="AC778" s="114"/>
    </row>
    <row r="779" spans="1:29" ht="15.75" customHeight="1" x14ac:dyDescent="0.25">
      <c r="A779" s="159"/>
      <c r="B779" s="159"/>
      <c r="C779" s="159"/>
      <c r="D779" s="159"/>
      <c r="E779" s="159"/>
      <c r="F779" s="159"/>
      <c r="G779" s="159"/>
      <c r="H779" s="159"/>
      <c r="I779" s="159"/>
      <c r="J779" s="114"/>
      <c r="K779" s="114"/>
      <c r="L779" s="114"/>
      <c r="M779" s="114"/>
      <c r="N779" s="114"/>
      <c r="O779" s="114"/>
      <c r="P779" s="114"/>
      <c r="Q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</row>
    <row r="780" spans="1:29" ht="15.75" customHeight="1" x14ac:dyDescent="0.25">
      <c r="A780" s="159"/>
      <c r="B780" s="159"/>
      <c r="C780" s="159"/>
      <c r="D780" s="159"/>
      <c r="E780" s="159"/>
      <c r="F780" s="159"/>
      <c r="G780" s="159"/>
      <c r="H780" s="159"/>
      <c r="I780" s="159"/>
      <c r="J780" s="114"/>
      <c r="K780" s="114"/>
      <c r="L780" s="114"/>
      <c r="M780" s="114"/>
      <c r="N780" s="114"/>
      <c r="O780" s="114"/>
      <c r="P780" s="114"/>
      <c r="Q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</row>
    <row r="781" spans="1:29" ht="15.75" customHeight="1" x14ac:dyDescent="0.25">
      <c r="A781" s="159"/>
      <c r="B781" s="159"/>
      <c r="C781" s="159"/>
      <c r="D781" s="159"/>
      <c r="E781" s="159"/>
      <c r="F781" s="159"/>
      <c r="G781" s="159"/>
      <c r="H781" s="159"/>
      <c r="I781" s="159"/>
      <c r="J781" s="114"/>
      <c r="K781" s="114"/>
      <c r="L781" s="114"/>
      <c r="M781" s="114"/>
      <c r="N781" s="114"/>
      <c r="O781" s="114"/>
      <c r="P781" s="114"/>
      <c r="Q781" s="114"/>
      <c r="S781" s="114"/>
      <c r="T781" s="114"/>
      <c r="U781" s="114"/>
      <c r="V781" s="114"/>
      <c r="W781" s="114"/>
      <c r="X781" s="114"/>
      <c r="Y781" s="114"/>
      <c r="Z781" s="114"/>
      <c r="AA781" s="114"/>
      <c r="AB781" s="114"/>
      <c r="AC781" s="114"/>
    </row>
    <row r="782" spans="1:29" ht="15.75" customHeight="1" x14ac:dyDescent="0.25">
      <c r="A782" s="159"/>
      <c r="B782" s="159"/>
      <c r="C782" s="159"/>
      <c r="D782" s="159"/>
      <c r="E782" s="159"/>
      <c r="F782" s="159"/>
      <c r="G782" s="159"/>
      <c r="H782" s="159"/>
      <c r="I782" s="159"/>
      <c r="J782" s="114"/>
      <c r="K782" s="114"/>
      <c r="L782" s="114"/>
      <c r="M782" s="114"/>
      <c r="N782" s="114"/>
      <c r="O782" s="114"/>
      <c r="P782" s="114"/>
      <c r="Q782" s="114"/>
      <c r="S782" s="114"/>
      <c r="T782" s="114"/>
      <c r="U782" s="114"/>
      <c r="V782" s="114"/>
      <c r="W782" s="114"/>
      <c r="X782" s="114"/>
      <c r="Y782" s="114"/>
      <c r="Z782" s="114"/>
      <c r="AA782" s="114"/>
      <c r="AB782" s="114"/>
      <c r="AC782" s="114"/>
    </row>
    <row r="783" spans="1:29" ht="15.75" customHeight="1" x14ac:dyDescent="0.25">
      <c r="A783" s="159"/>
      <c r="B783" s="159"/>
      <c r="C783" s="159"/>
      <c r="D783" s="159"/>
      <c r="E783" s="159"/>
      <c r="F783" s="159"/>
      <c r="G783" s="159"/>
      <c r="H783" s="159"/>
      <c r="I783" s="159"/>
      <c r="J783" s="114"/>
      <c r="K783" s="114"/>
      <c r="L783" s="114"/>
      <c r="M783" s="114"/>
      <c r="N783" s="114"/>
      <c r="O783" s="114"/>
      <c r="P783" s="114"/>
      <c r="Q783" s="114"/>
      <c r="S783" s="114"/>
      <c r="T783" s="114"/>
      <c r="U783" s="114"/>
      <c r="V783" s="114"/>
      <c r="W783" s="114"/>
      <c r="X783" s="114"/>
      <c r="Y783" s="114"/>
      <c r="Z783" s="114"/>
      <c r="AA783" s="114"/>
      <c r="AB783" s="114"/>
      <c r="AC783" s="114"/>
    </row>
    <row r="784" spans="1:29" ht="15.75" customHeight="1" x14ac:dyDescent="0.25">
      <c r="A784" s="159"/>
      <c r="B784" s="159"/>
      <c r="C784" s="159"/>
      <c r="D784" s="159"/>
      <c r="E784" s="159"/>
      <c r="F784" s="159"/>
      <c r="G784" s="159"/>
      <c r="H784" s="159"/>
      <c r="I784" s="159"/>
      <c r="J784" s="114"/>
      <c r="K784" s="114"/>
      <c r="L784" s="114"/>
      <c r="M784" s="114"/>
      <c r="N784" s="114"/>
      <c r="O784" s="114"/>
      <c r="P784" s="114"/>
      <c r="Q784" s="114"/>
      <c r="S784" s="114"/>
      <c r="T784" s="114"/>
      <c r="U784" s="114"/>
      <c r="V784" s="114"/>
      <c r="W784" s="114"/>
      <c r="X784" s="114"/>
      <c r="Y784" s="114"/>
      <c r="Z784" s="114"/>
      <c r="AA784" s="114"/>
      <c r="AB784" s="114"/>
      <c r="AC784" s="114"/>
    </row>
    <row r="785" spans="1:29" ht="15.75" customHeight="1" x14ac:dyDescent="0.25">
      <c r="A785" s="159"/>
      <c r="B785" s="159"/>
      <c r="C785" s="159"/>
      <c r="D785" s="159"/>
      <c r="E785" s="159"/>
      <c r="F785" s="159"/>
      <c r="G785" s="159"/>
      <c r="H785" s="159"/>
      <c r="I785" s="159"/>
      <c r="J785" s="114"/>
      <c r="K785" s="114"/>
      <c r="L785" s="114"/>
      <c r="M785" s="114"/>
      <c r="N785" s="114"/>
      <c r="O785" s="114"/>
      <c r="P785" s="114"/>
      <c r="Q785" s="114"/>
      <c r="S785" s="114"/>
      <c r="T785" s="114"/>
      <c r="U785" s="114"/>
      <c r="V785" s="114"/>
      <c r="W785" s="114"/>
      <c r="X785" s="114"/>
      <c r="Y785" s="114"/>
      <c r="Z785" s="114"/>
      <c r="AA785" s="114"/>
      <c r="AB785" s="114"/>
      <c r="AC785" s="114"/>
    </row>
    <row r="786" spans="1:29" ht="15.75" customHeight="1" x14ac:dyDescent="0.25">
      <c r="A786" s="159"/>
      <c r="B786" s="159"/>
      <c r="C786" s="159"/>
      <c r="D786" s="159"/>
      <c r="E786" s="159"/>
      <c r="F786" s="159"/>
      <c r="G786" s="159"/>
      <c r="H786" s="159"/>
      <c r="I786" s="159"/>
      <c r="J786" s="114"/>
      <c r="K786" s="114"/>
      <c r="L786" s="114"/>
      <c r="M786" s="114"/>
      <c r="N786" s="114"/>
      <c r="O786" s="114"/>
      <c r="P786" s="114"/>
      <c r="Q786" s="114"/>
      <c r="S786" s="114"/>
      <c r="T786" s="114"/>
      <c r="U786" s="114"/>
      <c r="V786" s="114"/>
      <c r="W786" s="114"/>
      <c r="X786" s="114"/>
      <c r="Y786" s="114"/>
      <c r="Z786" s="114"/>
      <c r="AA786" s="114"/>
      <c r="AB786" s="114"/>
      <c r="AC786" s="114"/>
    </row>
    <row r="787" spans="1:29" ht="15.75" customHeight="1" x14ac:dyDescent="0.25">
      <c r="A787" s="159"/>
      <c r="B787" s="159"/>
      <c r="C787" s="159"/>
      <c r="D787" s="159"/>
      <c r="E787" s="159"/>
      <c r="F787" s="159"/>
      <c r="G787" s="159"/>
      <c r="H787" s="159"/>
      <c r="I787" s="159"/>
      <c r="J787" s="114"/>
      <c r="K787" s="114"/>
      <c r="L787" s="114"/>
      <c r="M787" s="114"/>
      <c r="N787" s="114"/>
      <c r="O787" s="114"/>
      <c r="P787" s="114"/>
      <c r="Q787" s="114"/>
      <c r="S787" s="114"/>
      <c r="T787" s="114"/>
      <c r="U787" s="114"/>
      <c r="V787" s="114"/>
      <c r="W787" s="114"/>
      <c r="X787" s="114"/>
      <c r="Y787" s="114"/>
      <c r="Z787" s="114"/>
      <c r="AA787" s="114"/>
      <c r="AB787" s="114"/>
      <c r="AC787" s="114"/>
    </row>
    <row r="788" spans="1:29" ht="15.75" customHeight="1" x14ac:dyDescent="0.25">
      <c r="A788" s="159"/>
      <c r="B788" s="159"/>
      <c r="C788" s="159"/>
      <c r="D788" s="159"/>
      <c r="E788" s="159"/>
      <c r="F788" s="159"/>
      <c r="G788" s="159"/>
      <c r="H788" s="159"/>
      <c r="I788" s="159"/>
      <c r="J788" s="114"/>
      <c r="K788" s="114"/>
      <c r="L788" s="114"/>
      <c r="M788" s="114"/>
      <c r="N788" s="114"/>
      <c r="O788" s="114"/>
      <c r="P788" s="114"/>
      <c r="Q788" s="114"/>
      <c r="S788" s="114"/>
      <c r="T788" s="114"/>
      <c r="U788" s="114"/>
      <c r="V788" s="114"/>
      <c r="W788" s="114"/>
      <c r="X788" s="114"/>
      <c r="Y788" s="114"/>
      <c r="Z788" s="114"/>
      <c r="AA788" s="114"/>
      <c r="AB788" s="114"/>
      <c r="AC788" s="114"/>
    </row>
    <row r="789" spans="1:29" ht="15.75" customHeight="1" x14ac:dyDescent="0.25">
      <c r="A789" s="159"/>
      <c r="B789" s="159"/>
      <c r="C789" s="159"/>
      <c r="D789" s="159"/>
      <c r="E789" s="159"/>
      <c r="F789" s="159"/>
      <c r="G789" s="159"/>
      <c r="H789" s="159"/>
      <c r="I789" s="159"/>
      <c r="J789" s="114"/>
      <c r="K789" s="114"/>
      <c r="L789" s="114"/>
      <c r="M789" s="114"/>
      <c r="N789" s="114"/>
      <c r="O789" s="114"/>
      <c r="P789" s="114"/>
      <c r="Q789" s="114"/>
      <c r="S789" s="114"/>
      <c r="T789" s="114"/>
      <c r="U789" s="114"/>
      <c r="V789" s="114"/>
      <c r="W789" s="114"/>
      <c r="X789" s="114"/>
      <c r="Y789" s="114"/>
      <c r="Z789" s="114"/>
      <c r="AA789" s="114"/>
      <c r="AB789" s="114"/>
      <c r="AC789" s="114"/>
    </row>
    <row r="790" spans="1:29" ht="15.75" customHeight="1" x14ac:dyDescent="0.25">
      <c r="A790" s="159"/>
      <c r="B790" s="159"/>
      <c r="C790" s="159"/>
      <c r="D790" s="159"/>
      <c r="E790" s="159"/>
      <c r="F790" s="159"/>
      <c r="G790" s="159"/>
      <c r="H790" s="159"/>
      <c r="I790" s="159"/>
      <c r="J790" s="114"/>
      <c r="K790" s="114"/>
      <c r="L790" s="114"/>
      <c r="M790" s="114"/>
      <c r="N790" s="114"/>
      <c r="O790" s="114"/>
      <c r="P790" s="114"/>
      <c r="Q790" s="114"/>
      <c r="S790" s="114"/>
      <c r="T790" s="114"/>
      <c r="U790" s="114"/>
      <c r="V790" s="114"/>
      <c r="W790" s="114"/>
      <c r="X790" s="114"/>
      <c r="Y790" s="114"/>
      <c r="Z790" s="114"/>
      <c r="AA790" s="114"/>
      <c r="AB790" s="114"/>
      <c r="AC790" s="114"/>
    </row>
    <row r="791" spans="1:29" ht="15.75" customHeight="1" x14ac:dyDescent="0.25">
      <c r="A791" s="159"/>
      <c r="B791" s="159"/>
      <c r="C791" s="159"/>
      <c r="D791" s="159"/>
      <c r="E791" s="159"/>
      <c r="F791" s="159"/>
      <c r="G791" s="159"/>
      <c r="H791" s="159"/>
      <c r="I791" s="159"/>
      <c r="J791" s="114"/>
      <c r="K791" s="114"/>
      <c r="L791" s="114"/>
      <c r="M791" s="114"/>
      <c r="N791" s="114"/>
      <c r="O791" s="114"/>
      <c r="P791" s="114"/>
      <c r="Q791" s="114"/>
      <c r="S791" s="114"/>
      <c r="T791" s="114"/>
      <c r="U791" s="114"/>
      <c r="V791" s="114"/>
      <c r="W791" s="114"/>
      <c r="X791" s="114"/>
      <c r="Y791" s="114"/>
      <c r="Z791" s="114"/>
      <c r="AA791" s="114"/>
      <c r="AB791" s="114"/>
      <c r="AC791" s="114"/>
    </row>
    <row r="792" spans="1:29" ht="15.75" customHeight="1" x14ac:dyDescent="0.25">
      <c r="A792" s="159"/>
      <c r="B792" s="159"/>
      <c r="C792" s="159"/>
      <c r="D792" s="159"/>
      <c r="E792" s="159"/>
      <c r="F792" s="159"/>
      <c r="G792" s="159"/>
      <c r="H792" s="159"/>
      <c r="I792" s="159"/>
      <c r="J792" s="114"/>
      <c r="K792" s="114"/>
      <c r="L792" s="114"/>
      <c r="M792" s="114"/>
      <c r="N792" s="114"/>
      <c r="O792" s="114"/>
      <c r="P792" s="114"/>
      <c r="Q792" s="114"/>
      <c r="S792" s="114"/>
      <c r="T792" s="114"/>
      <c r="U792" s="114"/>
      <c r="V792" s="114"/>
      <c r="W792" s="114"/>
      <c r="X792" s="114"/>
      <c r="Y792" s="114"/>
      <c r="Z792" s="114"/>
      <c r="AA792" s="114"/>
      <c r="AB792" s="114"/>
      <c r="AC792" s="114"/>
    </row>
    <row r="793" spans="1:29" ht="15.75" customHeight="1" x14ac:dyDescent="0.25">
      <c r="A793" s="159"/>
      <c r="B793" s="159"/>
      <c r="C793" s="159"/>
      <c r="D793" s="159"/>
      <c r="E793" s="159"/>
      <c r="F793" s="159"/>
      <c r="G793" s="159"/>
      <c r="H793" s="159"/>
      <c r="I793" s="159"/>
      <c r="J793" s="114"/>
      <c r="K793" s="114"/>
      <c r="L793" s="114"/>
      <c r="M793" s="114"/>
      <c r="N793" s="114"/>
      <c r="O793" s="114"/>
      <c r="P793" s="114"/>
      <c r="Q793" s="114"/>
      <c r="S793" s="114"/>
      <c r="T793" s="114"/>
      <c r="U793" s="114"/>
      <c r="V793" s="114"/>
      <c r="W793" s="114"/>
      <c r="X793" s="114"/>
      <c r="Y793" s="114"/>
      <c r="Z793" s="114"/>
      <c r="AA793" s="114"/>
      <c r="AB793" s="114"/>
      <c r="AC793" s="114"/>
    </row>
    <row r="794" spans="1:29" ht="15.75" customHeight="1" x14ac:dyDescent="0.25">
      <c r="A794" s="159"/>
      <c r="B794" s="159"/>
      <c r="C794" s="159"/>
      <c r="D794" s="159"/>
      <c r="E794" s="159"/>
      <c r="F794" s="159"/>
      <c r="G794" s="159"/>
      <c r="H794" s="159"/>
      <c r="I794" s="159"/>
      <c r="J794" s="114"/>
      <c r="K794" s="114"/>
      <c r="L794" s="114"/>
      <c r="M794" s="114"/>
      <c r="N794" s="114"/>
      <c r="O794" s="114"/>
      <c r="P794" s="114"/>
      <c r="Q794" s="114"/>
      <c r="S794" s="114"/>
      <c r="T794" s="114"/>
      <c r="U794" s="114"/>
      <c r="V794" s="114"/>
      <c r="W794" s="114"/>
      <c r="X794" s="114"/>
      <c r="Y794" s="114"/>
      <c r="Z794" s="114"/>
      <c r="AA794" s="114"/>
      <c r="AB794" s="114"/>
      <c r="AC794" s="114"/>
    </row>
    <row r="795" spans="1:29" ht="15.75" customHeight="1" x14ac:dyDescent="0.25">
      <c r="A795" s="159"/>
      <c r="B795" s="159"/>
      <c r="C795" s="159"/>
      <c r="D795" s="159"/>
      <c r="E795" s="159"/>
      <c r="F795" s="159"/>
      <c r="G795" s="159"/>
      <c r="H795" s="159"/>
      <c r="I795" s="159"/>
      <c r="J795" s="114"/>
      <c r="K795" s="114"/>
      <c r="L795" s="114"/>
      <c r="M795" s="114"/>
      <c r="N795" s="114"/>
      <c r="O795" s="114"/>
      <c r="P795" s="114"/>
      <c r="Q795" s="114"/>
      <c r="S795" s="114"/>
      <c r="T795" s="114"/>
      <c r="U795" s="114"/>
      <c r="V795" s="114"/>
      <c r="W795" s="114"/>
      <c r="X795" s="114"/>
      <c r="Y795" s="114"/>
      <c r="Z795" s="114"/>
      <c r="AA795" s="114"/>
      <c r="AB795" s="114"/>
      <c r="AC795" s="114"/>
    </row>
    <row r="796" spans="1:29" ht="15.75" customHeight="1" x14ac:dyDescent="0.25">
      <c r="A796" s="159"/>
      <c r="B796" s="159"/>
      <c r="C796" s="159"/>
      <c r="D796" s="159"/>
      <c r="E796" s="159"/>
      <c r="F796" s="159"/>
      <c r="G796" s="159"/>
      <c r="H796" s="159"/>
      <c r="I796" s="159"/>
      <c r="J796" s="114"/>
      <c r="K796" s="114"/>
      <c r="L796" s="114"/>
      <c r="M796" s="114"/>
      <c r="N796" s="114"/>
      <c r="O796" s="114"/>
      <c r="P796" s="114"/>
      <c r="Q796" s="114"/>
      <c r="S796" s="114"/>
      <c r="T796" s="114"/>
      <c r="U796" s="114"/>
      <c r="V796" s="114"/>
      <c r="W796" s="114"/>
      <c r="X796" s="114"/>
      <c r="Y796" s="114"/>
      <c r="Z796" s="114"/>
      <c r="AA796" s="114"/>
      <c r="AB796" s="114"/>
      <c r="AC796" s="114"/>
    </row>
    <row r="797" spans="1:29" ht="15.75" customHeight="1" x14ac:dyDescent="0.25">
      <c r="A797" s="159"/>
      <c r="B797" s="159"/>
      <c r="C797" s="159"/>
      <c r="D797" s="159"/>
      <c r="E797" s="159"/>
      <c r="F797" s="159"/>
      <c r="G797" s="159"/>
      <c r="H797" s="159"/>
      <c r="I797" s="159"/>
      <c r="J797" s="114"/>
      <c r="K797" s="114"/>
      <c r="L797" s="114"/>
      <c r="M797" s="114"/>
      <c r="N797" s="114"/>
      <c r="O797" s="114"/>
      <c r="P797" s="114"/>
      <c r="Q797" s="114"/>
      <c r="S797" s="114"/>
      <c r="T797" s="114"/>
      <c r="U797" s="114"/>
      <c r="V797" s="114"/>
      <c r="W797" s="114"/>
      <c r="X797" s="114"/>
      <c r="Y797" s="114"/>
      <c r="Z797" s="114"/>
      <c r="AA797" s="114"/>
      <c r="AB797" s="114"/>
      <c r="AC797" s="114"/>
    </row>
    <row r="798" spans="1:29" ht="15.75" customHeight="1" x14ac:dyDescent="0.25">
      <c r="A798" s="159"/>
      <c r="B798" s="159"/>
      <c r="C798" s="159"/>
      <c r="D798" s="159"/>
      <c r="E798" s="159"/>
      <c r="F798" s="159"/>
      <c r="G798" s="159"/>
      <c r="H798" s="159"/>
      <c r="I798" s="159"/>
      <c r="J798" s="114"/>
      <c r="K798" s="114"/>
      <c r="L798" s="114"/>
      <c r="M798" s="114"/>
      <c r="N798" s="114"/>
      <c r="O798" s="114"/>
      <c r="P798" s="114"/>
      <c r="Q798" s="114"/>
      <c r="S798" s="114"/>
      <c r="T798" s="114"/>
      <c r="U798" s="114"/>
      <c r="V798" s="114"/>
      <c r="W798" s="114"/>
      <c r="X798" s="114"/>
      <c r="Y798" s="114"/>
      <c r="Z798" s="114"/>
      <c r="AA798" s="114"/>
      <c r="AB798" s="114"/>
      <c r="AC798" s="114"/>
    </row>
    <row r="799" spans="1:29" ht="15.75" customHeight="1" x14ac:dyDescent="0.25">
      <c r="A799" s="159"/>
      <c r="B799" s="159"/>
      <c r="C799" s="159"/>
      <c r="D799" s="159"/>
      <c r="E799" s="159"/>
      <c r="F799" s="159"/>
      <c r="G799" s="159"/>
      <c r="H799" s="159"/>
      <c r="I799" s="159"/>
      <c r="J799" s="114"/>
      <c r="K799" s="114"/>
      <c r="L799" s="114"/>
      <c r="M799" s="114"/>
      <c r="N799" s="114"/>
      <c r="O799" s="114"/>
      <c r="P799" s="114"/>
      <c r="Q799" s="114"/>
      <c r="S799" s="114"/>
      <c r="T799" s="114"/>
      <c r="U799" s="114"/>
      <c r="V799" s="114"/>
      <c r="W799" s="114"/>
      <c r="X799" s="114"/>
      <c r="Y799" s="114"/>
      <c r="Z799" s="114"/>
      <c r="AA799" s="114"/>
      <c r="AB799" s="114"/>
      <c r="AC799" s="114"/>
    </row>
    <row r="800" spans="1:29" ht="15.75" customHeight="1" x14ac:dyDescent="0.25">
      <c r="A800" s="159"/>
      <c r="B800" s="159"/>
      <c r="C800" s="159"/>
      <c r="D800" s="159"/>
      <c r="E800" s="159"/>
      <c r="F800" s="159"/>
      <c r="G800" s="159"/>
      <c r="H800" s="159"/>
      <c r="I800" s="159"/>
      <c r="J800" s="114"/>
      <c r="K800" s="114"/>
      <c r="L800" s="114"/>
      <c r="M800" s="114"/>
      <c r="N800" s="114"/>
      <c r="O800" s="114"/>
      <c r="P800" s="114"/>
      <c r="Q800" s="114"/>
      <c r="S800" s="114"/>
      <c r="T800" s="114"/>
      <c r="U800" s="114"/>
      <c r="V800" s="114"/>
      <c r="W800" s="114"/>
      <c r="X800" s="114"/>
      <c r="Y800" s="114"/>
      <c r="Z800" s="114"/>
      <c r="AA800" s="114"/>
      <c r="AB800" s="114"/>
      <c r="AC800" s="114"/>
    </row>
    <row r="801" spans="1:29" ht="15.75" customHeight="1" x14ac:dyDescent="0.25">
      <c r="A801" s="159"/>
      <c r="B801" s="159"/>
      <c r="C801" s="159"/>
      <c r="D801" s="159"/>
      <c r="E801" s="159"/>
      <c r="F801" s="159"/>
      <c r="G801" s="159"/>
      <c r="H801" s="159"/>
      <c r="I801" s="159"/>
      <c r="J801" s="114"/>
      <c r="K801" s="114"/>
      <c r="L801" s="114"/>
      <c r="M801" s="114"/>
      <c r="N801" s="114"/>
      <c r="O801" s="114"/>
      <c r="P801" s="114"/>
      <c r="Q801" s="114"/>
      <c r="S801" s="114"/>
      <c r="T801" s="114"/>
      <c r="U801" s="114"/>
      <c r="V801" s="114"/>
      <c r="W801" s="114"/>
      <c r="X801" s="114"/>
      <c r="Y801" s="114"/>
      <c r="Z801" s="114"/>
      <c r="AA801" s="114"/>
      <c r="AB801" s="114"/>
      <c r="AC801" s="114"/>
    </row>
    <row r="802" spans="1:29" ht="15.75" customHeight="1" x14ac:dyDescent="0.25">
      <c r="A802" s="159"/>
      <c r="B802" s="159"/>
      <c r="C802" s="159"/>
      <c r="D802" s="159"/>
      <c r="E802" s="159"/>
      <c r="F802" s="159"/>
      <c r="G802" s="159"/>
      <c r="H802" s="159"/>
      <c r="I802" s="159"/>
      <c r="J802" s="114"/>
      <c r="K802" s="114"/>
      <c r="L802" s="114"/>
      <c r="M802" s="114"/>
      <c r="N802" s="114"/>
      <c r="O802" s="114"/>
      <c r="P802" s="114"/>
      <c r="Q802" s="114"/>
      <c r="S802" s="114"/>
      <c r="T802" s="114"/>
      <c r="U802" s="114"/>
      <c r="V802" s="114"/>
      <c r="W802" s="114"/>
      <c r="X802" s="114"/>
      <c r="Y802" s="114"/>
      <c r="Z802" s="114"/>
      <c r="AA802" s="114"/>
      <c r="AB802" s="114"/>
      <c r="AC802" s="114"/>
    </row>
    <row r="803" spans="1:29" ht="15.75" customHeight="1" x14ac:dyDescent="0.25">
      <c r="A803" s="159"/>
      <c r="B803" s="159"/>
      <c r="C803" s="159"/>
      <c r="D803" s="159"/>
      <c r="E803" s="159"/>
      <c r="F803" s="159"/>
      <c r="G803" s="159"/>
      <c r="H803" s="159"/>
      <c r="I803" s="159"/>
      <c r="J803" s="114"/>
      <c r="K803" s="114"/>
      <c r="L803" s="114"/>
      <c r="M803" s="114"/>
      <c r="N803" s="114"/>
      <c r="O803" s="114"/>
      <c r="P803" s="114"/>
      <c r="Q803" s="114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/>
    </row>
    <row r="804" spans="1:29" ht="15.75" customHeight="1" x14ac:dyDescent="0.25">
      <c r="A804" s="159"/>
      <c r="B804" s="159"/>
      <c r="C804" s="159"/>
      <c r="D804" s="159"/>
      <c r="E804" s="159"/>
      <c r="F804" s="159"/>
      <c r="G804" s="159"/>
      <c r="H804" s="159"/>
      <c r="I804" s="159"/>
      <c r="J804" s="114"/>
      <c r="K804" s="114"/>
      <c r="L804" s="114"/>
      <c r="M804" s="114"/>
      <c r="N804" s="114"/>
      <c r="O804" s="114"/>
      <c r="P804" s="114"/>
      <c r="Q804" s="114"/>
      <c r="S804" s="114"/>
      <c r="T804" s="114"/>
      <c r="U804" s="114"/>
      <c r="V804" s="114"/>
      <c r="W804" s="114"/>
      <c r="X804" s="114"/>
      <c r="Y804" s="114"/>
      <c r="Z804" s="114"/>
      <c r="AA804" s="114"/>
      <c r="AB804" s="114"/>
      <c r="AC804" s="114"/>
    </row>
    <row r="805" spans="1:29" ht="15.75" customHeight="1" x14ac:dyDescent="0.25">
      <c r="A805" s="159"/>
      <c r="B805" s="159"/>
      <c r="C805" s="159"/>
      <c r="D805" s="159"/>
      <c r="E805" s="159"/>
      <c r="F805" s="159"/>
      <c r="G805" s="159"/>
      <c r="H805" s="159"/>
      <c r="I805" s="159"/>
      <c r="J805" s="114"/>
      <c r="K805" s="114"/>
      <c r="L805" s="114"/>
      <c r="M805" s="114"/>
      <c r="N805" s="114"/>
      <c r="O805" s="114"/>
      <c r="P805" s="114"/>
      <c r="Q805" s="114"/>
      <c r="S805" s="114"/>
      <c r="T805" s="114"/>
      <c r="U805" s="114"/>
      <c r="V805" s="114"/>
      <c r="W805" s="114"/>
      <c r="X805" s="114"/>
      <c r="Y805" s="114"/>
      <c r="Z805" s="114"/>
      <c r="AA805" s="114"/>
      <c r="AB805" s="114"/>
      <c r="AC805" s="114"/>
    </row>
    <row r="806" spans="1:29" ht="15.75" customHeight="1" x14ac:dyDescent="0.25">
      <c r="A806" s="159"/>
      <c r="B806" s="159"/>
      <c r="C806" s="159"/>
      <c r="D806" s="159"/>
      <c r="E806" s="159"/>
      <c r="F806" s="159"/>
      <c r="G806" s="159"/>
      <c r="H806" s="159"/>
      <c r="I806" s="159"/>
      <c r="J806" s="114"/>
      <c r="K806" s="114"/>
      <c r="L806" s="114"/>
      <c r="M806" s="114"/>
      <c r="N806" s="114"/>
      <c r="O806" s="114"/>
      <c r="P806" s="114"/>
      <c r="Q806" s="114"/>
      <c r="S806" s="114"/>
      <c r="T806" s="114"/>
      <c r="U806" s="114"/>
      <c r="V806" s="114"/>
      <c r="W806" s="114"/>
      <c r="X806" s="114"/>
      <c r="Y806" s="114"/>
      <c r="Z806" s="114"/>
      <c r="AA806" s="114"/>
      <c r="AB806" s="114"/>
      <c r="AC806" s="114"/>
    </row>
    <row r="807" spans="1:29" ht="15.75" customHeight="1" x14ac:dyDescent="0.25">
      <c r="A807" s="159"/>
      <c r="B807" s="159"/>
      <c r="C807" s="159"/>
      <c r="D807" s="159"/>
      <c r="E807" s="159"/>
      <c r="F807" s="159"/>
      <c r="G807" s="159"/>
      <c r="H807" s="159"/>
      <c r="I807" s="159"/>
      <c r="J807" s="114"/>
      <c r="K807" s="114"/>
      <c r="L807" s="114"/>
      <c r="M807" s="114"/>
      <c r="N807" s="114"/>
      <c r="O807" s="114"/>
      <c r="P807" s="114"/>
      <c r="Q807" s="114"/>
      <c r="S807" s="114"/>
      <c r="T807" s="114"/>
      <c r="U807" s="114"/>
      <c r="V807" s="114"/>
      <c r="W807" s="114"/>
      <c r="X807" s="114"/>
      <c r="Y807" s="114"/>
      <c r="Z807" s="114"/>
      <c r="AA807" s="114"/>
      <c r="AB807" s="114"/>
      <c r="AC807" s="114"/>
    </row>
    <row r="808" spans="1:29" ht="15.75" customHeight="1" x14ac:dyDescent="0.25">
      <c r="A808" s="159"/>
      <c r="B808" s="159"/>
      <c r="C808" s="159"/>
      <c r="D808" s="159"/>
      <c r="E808" s="159"/>
      <c r="F808" s="159"/>
      <c r="G808" s="159"/>
      <c r="H808" s="159"/>
      <c r="I808" s="159"/>
      <c r="J808" s="114"/>
      <c r="K808" s="114"/>
      <c r="L808" s="114"/>
      <c r="M808" s="114"/>
      <c r="N808" s="114"/>
      <c r="O808" s="114"/>
      <c r="P808" s="114"/>
      <c r="Q808" s="114"/>
      <c r="S808" s="114"/>
      <c r="T808" s="114"/>
      <c r="U808" s="114"/>
      <c r="V808" s="114"/>
      <c r="W808" s="114"/>
      <c r="X808" s="114"/>
      <c r="Y808" s="114"/>
      <c r="Z808" s="114"/>
      <c r="AA808" s="114"/>
      <c r="AB808" s="114"/>
      <c r="AC808" s="114"/>
    </row>
    <row r="809" spans="1:29" ht="15.75" customHeight="1" x14ac:dyDescent="0.25">
      <c r="A809" s="159"/>
      <c r="B809" s="159"/>
      <c r="C809" s="159"/>
      <c r="D809" s="159"/>
      <c r="E809" s="159"/>
      <c r="F809" s="159"/>
      <c r="G809" s="159"/>
      <c r="H809" s="159"/>
      <c r="I809" s="159"/>
      <c r="J809" s="114"/>
      <c r="K809" s="114"/>
      <c r="L809" s="114"/>
      <c r="M809" s="114"/>
      <c r="N809" s="114"/>
      <c r="O809" s="114"/>
      <c r="P809" s="114"/>
      <c r="Q809" s="114"/>
      <c r="S809" s="114"/>
      <c r="T809" s="114"/>
      <c r="U809" s="114"/>
      <c r="V809" s="114"/>
      <c r="W809" s="114"/>
      <c r="X809" s="114"/>
      <c r="Y809" s="114"/>
      <c r="Z809" s="114"/>
      <c r="AA809" s="114"/>
      <c r="AB809" s="114"/>
      <c r="AC809" s="114"/>
    </row>
    <row r="810" spans="1:29" ht="15.75" customHeight="1" x14ac:dyDescent="0.25">
      <c r="A810" s="159"/>
      <c r="B810" s="159"/>
      <c r="C810" s="159"/>
      <c r="D810" s="159"/>
      <c r="E810" s="159"/>
      <c r="F810" s="159"/>
      <c r="G810" s="159"/>
      <c r="H810" s="159"/>
      <c r="I810" s="159"/>
      <c r="J810" s="114"/>
      <c r="K810" s="114"/>
      <c r="L810" s="114"/>
      <c r="M810" s="114"/>
      <c r="N810" s="114"/>
      <c r="O810" s="114"/>
      <c r="P810" s="114"/>
      <c r="Q810" s="114"/>
      <c r="S810" s="114"/>
      <c r="T810" s="114"/>
      <c r="U810" s="114"/>
      <c r="V810" s="114"/>
      <c r="W810" s="114"/>
      <c r="X810" s="114"/>
      <c r="Y810" s="114"/>
      <c r="Z810" s="114"/>
      <c r="AA810" s="114"/>
      <c r="AB810" s="114"/>
      <c r="AC810" s="114"/>
    </row>
    <row r="811" spans="1:29" ht="15.75" customHeight="1" x14ac:dyDescent="0.25">
      <c r="A811" s="159"/>
      <c r="B811" s="159"/>
      <c r="C811" s="159"/>
      <c r="D811" s="159"/>
      <c r="E811" s="159"/>
      <c r="F811" s="159"/>
      <c r="G811" s="159"/>
      <c r="H811" s="159"/>
      <c r="I811" s="159"/>
      <c r="J811" s="114"/>
      <c r="K811" s="114"/>
      <c r="L811" s="114"/>
      <c r="M811" s="114"/>
      <c r="N811" s="114"/>
      <c r="O811" s="114"/>
      <c r="P811" s="114"/>
      <c r="Q811" s="114"/>
      <c r="S811" s="114"/>
      <c r="T811" s="114"/>
      <c r="U811" s="114"/>
      <c r="V811" s="114"/>
      <c r="W811" s="114"/>
      <c r="X811" s="114"/>
      <c r="Y811" s="114"/>
      <c r="Z811" s="114"/>
      <c r="AA811" s="114"/>
      <c r="AB811" s="114"/>
      <c r="AC811" s="114"/>
    </row>
    <row r="812" spans="1:29" ht="15.75" customHeight="1" x14ac:dyDescent="0.25">
      <c r="A812" s="159"/>
      <c r="B812" s="159"/>
      <c r="C812" s="159"/>
      <c r="D812" s="159"/>
      <c r="E812" s="159"/>
      <c r="F812" s="159"/>
      <c r="G812" s="159"/>
      <c r="H812" s="159"/>
      <c r="I812" s="159"/>
      <c r="J812" s="114"/>
      <c r="K812" s="114"/>
      <c r="L812" s="114"/>
      <c r="M812" s="114"/>
      <c r="N812" s="114"/>
      <c r="O812" s="114"/>
      <c r="P812" s="114"/>
      <c r="Q812" s="114"/>
      <c r="S812" s="114"/>
      <c r="T812" s="114"/>
      <c r="U812" s="114"/>
      <c r="V812" s="114"/>
      <c r="W812" s="114"/>
      <c r="X812" s="114"/>
      <c r="Y812" s="114"/>
      <c r="Z812" s="114"/>
      <c r="AA812" s="114"/>
      <c r="AB812" s="114"/>
      <c r="AC812" s="114"/>
    </row>
    <row r="813" spans="1:29" ht="15.75" customHeight="1" x14ac:dyDescent="0.25">
      <c r="A813" s="159"/>
      <c r="B813" s="159"/>
      <c r="C813" s="159"/>
      <c r="D813" s="159"/>
      <c r="E813" s="159"/>
      <c r="F813" s="159"/>
      <c r="G813" s="159"/>
      <c r="H813" s="159"/>
      <c r="I813" s="159"/>
      <c r="J813" s="114"/>
      <c r="K813" s="114"/>
      <c r="L813" s="114"/>
      <c r="M813" s="114"/>
      <c r="N813" s="114"/>
      <c r="O813" s="114"/>
      <c r="P813" s="114"/>
      <c r="Q813" s="114"/>
      <c r="S813" s="114"/>
      <c r="T813" s="114"/>
      <c r="U813" s="114"/>
      <c r="V813" s="114"/>
      <c r="W813" s="114"/>
      <c r="X813" s="114"/>
      <c r="Y813" s="114"/>
      <c r="Z813" s="114"/>
      <c r="AA813" s="114"/>
      <c r="AB813" s="114"/>
      <c r="AC813" s="114"/>
    </row>
    <row r="814" spans="1:29" ht="15.75" customHeight="1" x14ac:dyDescent="0.25">
      <c r="A814" s="159"/>
      <c r="B814" s="159"/>
      <c r="C814" s="159"/>
      <c r="D814" s="159"/>
      <c r="E814" s="159"/>
      <c r="F814" s="159"/>
      <c r="G814" s="159"/>
      <c r="H814" s="159"/>
      <c r="I814" s="159"/>
      <c r="J814" s="114"/>
      <c r="K814" s="114"/>
      <c r="L814" s="114"/>
      <c r="M814" s="114"/>
      <c r="N814" s="114"/>
      <c r="O814" s="114"/>
      <c r="P814" s="114"/>
      <c r="Q814" s="114"/>
      <c r="S814" s="114"/>
      <c r="T814" s="114"/>
      <c r="U814" s="114"/>
      <c r="V814" s="114"/>
      <c r="W814" s="114"/>
      <c r="X814" s="114"/>
      <c r="Y814" s="114"/>
      <c r="Z814" s="114"/>
      <c r="AA814" s="114"/>
      <c r="AB814" s="114"/>
      <c r="AC814" s="114"/>
    </row>
    <row r="815" spans="1:29" ht="15.75" customHeight="1" x14ac:dyDescent="0.25">
      <c r="A815" s="159"/>
      <c r="B815" s="159"/>
      <c r="C815" s="159"/>
      <c r="D815" s="159"/>
      <c r="E815" s="159"/>
      <c r="F815" s="159"/>
      <c r="G815" s="159"/>
      <c r="H815" s="159"/>
      <c r="I815" s="159"/>
      <c r="J815" s="114"/>
      <c r="K815" s="114"/>
      <c r="L815" s="114"/>
      <c r="M815" s="114"/>
      <c r="N815" s="114"/>
      <c r="O815" s="114"/>
      <c r="P815" s="114"/>
      <c r="Q815" s="114"/>
      <c r="S815" s="114"/>
      <c r="T815" s="114"/>
      <c r="U815" s="114"/>
      <c r="V815" s="114"/>
      <c r="W815" s="114"/>
      <c r="X815" s="114"/>
      <c r="Y815" s="114"/>
      <c r="Z815" s="114"/>
      <c r="AA815" s="114"/>
      <c r="AB815" s="114"/>
      <c r="AC815" s="114"/>
    </row>
    <row r="816" spans="1:29" ht="15.75" customHeight="1" x14ac:dyDescent="0.25">
      <c r="A816" s="159"/>
      <c r="B816" s="159"/>
      <c r="C816" s="159"/>
      <c r="D816" s="159"/>
      <c r="E816" s="159"/>
      <c r="F816" s="159"/>
      <c r="G816" s="159"/>
      <c r="H816" s="159"/>
      <c r="I816" s="159"/>
      <c r="J816" s="114"/>
      <c r="K816" s="114"/>
      <c r="L816" s="114"/>
      <c r="M816" s="114"/>
      <c r="N816" s="114"/>
      <c r="O816" s="114"/>
      <c r="P816" s="114"/>
      <c r="Q816" s="114"/>
      <c r="S816" s="114"/>
      <c r="T816" s="114"/>
      <c r="U816" s="114"/>
      <c r="V816" s="114"/>
      <c r="W816" s="114"/>
      <c r="X816" s="114"/>
      <c r="Y816" s="114"/>
      <c r="Z816" s="114"/>
      <c r="AA816" s="114"/>
      <c r="AB816" s="114"/>
      <c r="AC816" s="114"/>
    </row>
    <row r="817" spans="1:29" ht="15.75" customHeight="1" x14ac:dyDescent="0.25">
      <c r="A817" s="159"/>
      <c r="B817" s="159"/>
      <c r="C817" s="159"/>
      <c r="D817" s="159"/>
      <c r="E817" s="159"/>
      <c r="F817" s="159"/>
      <c r="G817" s="159"/>
      <c r="H817" s="159"/>
      <c r="I817" s="159"/>
      <c r="J817" s="114"/>
      <c r="K817" s="114"/>
      <c r="L817" s="114"/>
      <c r="M817" s="114"/>
      <c r="N817" s="114"/>
      <c r="O817" s="114"/>
      <c r="P817" s="114"/>
      <c r="Q817" s="114"/>
      <c r="S817" s="114"/>
      <c r="T817" s="114"/>
      <c r="U817" s="114"/>
      <c r="V817" s="114"/>
      <c r="W817" s="114"/>
      <c r="X817" s="114"/>
      <c r="Y817" s="114"/>
      <c r="Z817" s="114"/>
      <c r="AA817" s="114"/>
      <c r="AB817" s="114"/>
      <c r="AC817" s="114"/>
    </row>
    <row r="818" spans="1:29" ht="15.75" customHeight="1" x14ac:dyDescent="0.25">
      <c r="A818" s="159"/>
      <c r="B818" s="159"/>
      <c r="C818" s="159"/>
      <c r="D818" s="159"/>
      <c r="E818" s="159"/>
      <c r="F818" s="159"/>
      <c r="G818" s="159"/>
      <c r="H818" s="159"/>
      <c r="I818" s="159"/>
      <c r="J818" s="114"/>
      <c r="K818" s="114"/>
      <c r="L818" s="114"/>
      <c r="M818" s="114"/>
      <c r="N818" s="114"/>
      <c r="O818" s="114"/>
      <c r="P818" s="114"/>
      <c r="Q818" s="114"/>
      <c r="S818" s="114"/>
      <c r="T818" s="114"/>
      <c r="U818" s="114"/>
      <c r="V818" s="114"/>
      <c r="W818" s="114"/>
      <c r="X818" s="114"/>
      <c r="Y818" s="114"/>
      <c r="Z818" s="114"/>
      <c r="AA818" s="114"/>
      <c r="AB818" s="114"/>
      <c r="AC818" s="114"/>
    </row>
    <row r="819" spans="1:29" ht="15.75" customHeight="1" x14ac:dyDescent="0.25">
      <c r="A819" s="159"/>
      <c r="B819" s="159"/>
      <c r="C819" s="159"/>
      <c r="D819" s="159"/>
      <c r="E819" s="159"/>
      <c r="F819" s="159"/>
      <c r="G819" s="159"/>
      <c r="H819" s="159"/>
      <c r="I819" s="159"/>
      <c r="J819" s="114"/>
      <c r="K819" s="114"/>
      <c r="L819" s="114"/>
      <c r="M819" s="114"/>
      <c r="N819" s="114"/>
      <c r="O819" s="114"/>
      <c r="P819" s="114"/>
      <c r="Q819" s="114"/>
      <c r="S819" s="114"/>
      <c r="T819" s="114"/>
      <c r="U819" s="114"/>
      <c r="V819" s="114"/>
      <c r="W819" s="114"/>
      <c r="X819" s="114"/>
      <c r="Y819" s="114"/>
      <c r="Z819" s="114"/>
      <c r="AA819" s="114"/>
      <c r="AB819" s="114"/>
      <c r="AC819" s="114"/>
    </row>
    <row r="820" spans="1:29" ht="15.75" customHeight="1" x14ac:dyDescent="0.25">
      <c r="A820" s="159"/>
      <c r="B820" s="159"/>
      <c r="C820" s="159"/>
      <c r="D820" s="159"/>
      <c r="E820" s="159"/>
      <c r="F820" s="159"/>
      <c r="G820" s="159"/>
      <c r="H820" s="159"/>
      <c r="I820" s="159"/>
      <c r="J820" s="114"/>
      <c r="K820" s="114"/>
      <c r="L820" s="114"/>
      <c r="M820" s="114"/>
      <c r="N820" s="114"/>
      <c r="O820" s="114"/>
      <c r="P820" s="114"/>
      <c r="Q820" s="114"/>
      <c r="S820" s="114"/>
      <c r="T820" s="114"/>
      <c r="U820" s="114"/>
      <c r="V820" s="114"/>
      <c r="W820" s="114"/>
      <c r="X820" s="114"/>
      <c r="Y820" s="114"/>
      <c r="Z820" s="114"/>
      <c r="AA820" s="114"/>
      <c r="AB820" s="114"/>
      <c r="AC820" s="114"/>
    </row>
    <row r="821" spans="1:29" ht="15.75" customHeight="1" x14ac:dyDescent="0.25">
      <c r="A821" s="159"/>
      <c r="B821" s="159"/>
      <c r="C821" s="159"/>
      <c r="D821" s="159"/>
      <c r="E821" s="159"/>
      <c r="F821" s="159"/>
      <c r="G821" s="159"/>
      <c r="H821" s="159"/>
      <c r="I821" s="159"/>
      <c r="J821" s="114"/>
      <c r="K821" s="114"/>
      <c r="L821" s="114"/>
      <c r="M821" s="114"/>
      <c r="N821" s="114"/>
      <c r="O821" s="114"/>
      <c r="P821" s="114"/>
      <c r="Q821" s="114"/>
      <c r="S821" s="114"/>
      <c r="T821" s="114"/>
      <c r="U821" s="114"/>
      <c r="V821" s="114"/>
      <c r="W821" s="114"/>
      <c r="X821" s="114"/>
      <c r="Y821" s="114"/>
      <c r="Z821" s="114"/>
      <c r="AA821" s="114"/>
      <c r="AB821" s="114"/>
      <c r="AC821" s="114"/>
    </row>
    <row r="822" spans="1:29" ht="15.75" customHeight="1" x14ac:dyDescent="0.25">
      <c r="A822" s="159"/>
      <c r="B822" s="159"/>
      <c r="C822" s="159"/>
      <c r="D822" s="159"/>
      <c r="E822" s="159"/>
      <c r="F822" s="159"/>
      <c r="G822" s="159"/>
      <c r="H822" s="159"/>
      <c r="I822" s="159"/>
      <c r="J822" s="114"/>
      <c r="K822" s="114"/>
      <c r="L822" s="114"/>
      <c r="M822" s="114"/>
      <c r="N822" s="114"/>
      <c r="O822" s="114"/>
      <c r="P822" s="114"/>
      <c r="Q822" s="114"/>
      <c r="S822" s="114"/>
      <c r="T822" s="114"/>
      <c r="U822" s="114"/>
      <c r="V822" s="114"/>
      <c r="W822" s="114"/>
      <c r="X822" s="114"/>
      <c r="Y822" s="114"/>
      <c r="Z822" s="114"/>
      <c r="AA822" s="114"/>
      <c r="AB822" s="114"/>
      <c r="AC822" s="114"/>
    </row>
    <row r="823" spans="1:29" ht="15.75" customHeight="1" x14ac:dyDescent="0.25">
      <c r="A823" s="159"/>
      <c r="B823" s="159"/>
      <c r="C823" s="159"/>
      <c r="D823" s="159"/>
      <c r="E823" s="159"/>
      <c r="F823" s="159"/>
      <c r="G823" s="159"/>
      <c r="H823" s="159"/>
      <c r="I823" s="159"/>
      <c r="J823" s="114"/>
      <c r="K823" s="114"/>
      <c r="L823" s="114"/>
      <c r="M823" s="114"/>
      <c r="N823" s="114"/>
      <c r="O823" s="114"/>
      <c r="P823" s="114"/>
      <c r="Q823" s="114"/>
      <c r="S823" s="114"/>
      <c r="T823" s="114"/>
      <c r="U823" s="114"/>
      <c r="V823" s="114"/>
      <c r="W823" s="114"/>
      <c r="X823" s="114"/>
      <c r="Y823" s="114"/>
      <c r="Z823" s="114"/>
      <c r="AA823" s="114"/>
      <c r="AB823" s="114"/>
      <c r="AC823" s="114"/>
    </row>
    <row r="824" spans="1:29" ht="15.75" customHeight="1" x14ac:dyDescent="0.25">
      <c r="A824" s="159"/>
      <c r="B824" s="159"/>
      <c r="C824" s="159"/>
      <c r="D824" s="159"/>
      <c r="E824" s="159"/>
      <c r="F824" s="159"/>
      <c r="G824" s="159"/>
      <c r="H824" s="159"/>
      <c r="I824" s="159"/>
      <c r="J824" s="114"/>
      <c r="K824" s="114"/>
      <c r="L824" s="114"/>
      <c r="M824" s="114"/>
      <c r="N824" s="114"/>
      <c r="O824" s="114"/>
      <c r="P824" s="114"/>
      <c r="Q824" s="114"/>
      <c r="S824" s="114"/>
      <c r="T824" s="114"/>
      <c r="U824" s="114"/>
      <c r="V824" s="114"/>
      <c r="W824" s="114"/>
      <c r="X824" s="114"/>
      <c r="Y824" s="114"/>
      <c r="Z824" s="114"/>
      <c r="AA824" s="114"/>
      <c r="AB824" s="114"/>
      <c r="AC824" s="114"/>
    </row>
    <row r="825" spans="1:29" ht="15.75" customHeight="1" x14ac:dyDescent="0.25">
      <c r="A825" s="159"/>
      <c r="B825" s="159"/>
      <c r="C825" s="159"/>
      <c r="D825" s="159"/>
      <c r="E825" s="159"/>
      <c r="F825" s="159"/>
      <c r="G825" s="159"/>
      <c r="H825" s="159"/>
      <c r="I825" s="159"/>
      <c r="J825" s="114"/>
      <c r="K825" s="114"/>
      <c r="L825" s="114"/>
      <c r="M825" s="114"/>
      <c r="N825" s="114"/>
      <c r="O825" s="114"/>
      <c r="P825" s="114"/>
      <c r="Q825" s="114"/>
      <c r="S825" s="114"/>
      <c r="T825" s="114"/>
      <c r="U825" s="114"/>
      <c r="V825" s="114"/>
      <c r="W825" s="114"/>
      <c r="X825" s="114"/>
      <c r="Y825" s="114"/>
      <c r="Z825" s="114"/>
      <c r="AA825" s="114"/>
      <c r="AB825" s="114"/>
      <c r="AC825" s="114"/>
    </row>
    <row r="826" spans="1:29" ht="15.75" customHeight="1" x14ac:dyDescent="0.25">
      <c r="A826" s="159"/>
      <c r="B826" s="159"/>
      <c r="C826" s="159"/>
      <c r="D826" s="159"/>
      <c r="E826" s="159"/>
      <c r="F826" s="159"/>
      <c r="G826" s="159"/>
      <c r="H826" s="159"/>
      <c r="I826" s="159"/>
      <c r="J826" s="114"/>
      <c r="K826" s="114"/>
      <c r="L826" s="114"/>
      <c r="M826" s="114"/>
      <c r="N826" s="114"/>
      <c r="O826" s="114"/>
      <c r="P826" s="114"/>
      <c r="Q826" s="114"/>
      <c r="S826" s="114"/>
      <c r="T826" s="114"/>
      <c r="U826" s="114"/>
      <c r="V826" s="114"/>
      <c r="W826" s="114"/>
      <c r="X826" s="114"/>
      <c r="Y826" s="114"/>
      <c r="Z826" s="114"/>
      <c r="AA826" s="114"/>
      <c r="AB826" s="114"/>
      <c r="AC826" s="114"/>
    </row>
    <row r="827" spans="1:29" ht="15.75" customHeight="1" x14ac:dyDescent="0.25">
      <c r="A827" s="159"/>
      <c r="B827" s="159"/>
      <c r="C827" s="159"/>
      <c r="D827" s="159"/>
      <c r="E827" s="159"/>
      <c r="F827" s="159"/>
      <c r="G827" s="159"/>
      <c r="H827" s="159"/>
      <c r="I827" s="159"/>
      <c r="J827" s="114"/>
      <c r="K827" s="114"/>
      <c r="L827" s="114"/>
      <c r="M827" s="114"/>
      <c r="N827" s="114"/>
      <c r="O827" s="114"/>
      <c r="P827" s="114"/>
      <c r="Q827" s="114"/>
      <c r="S827" s="114"/>
      <c r="T827" s="114"/>
      <c r="U827" s="114"/>
      <c r="V827" s="114"/>
      <c r="W827" s="114"/>
      <c r="X827" s="114"/>
      <c r="Y827" s="114"/>
      <c r="Z827" s="114"/>
      <c r="AA827" s="114"/>
      <c r="AB827" s="114"/>
      <c r="AC827" s="114"/>
    </row>
    <row r="828" spans="1:29" ht="15.75" customHeight="1" x14ac:dyDescent="0.25">
      <c r="A828" s="159"/>
      <c r="B828" s="159"/>
      <c r="C828" s="159"/>
      <c r="D828" s="159"/>
      <c r="E828" s="159"/>
      <c r="F828" s="159"/>
      <c r="G828" s="159"/>
      <c r="H828" s="159"/>
      <c r="I828" s="159"/>
      <c r="J828" s="114"/>
      <c r="K828" s="114"/>
      <c r="L828" s="114"/>
      <c r="M828" s="114"/>
      <c r="N828" s="114"/>
      <c r="O828" s="114"/>
      <c r="P828" s="114"/>
      <c r="Q828" s="114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</row>
    <row r="829" spans="1:29" ht="15.75" customHeight="1" x14ac:dyDescent="0.25">
      <c r="A829" s="159"/>
      <c r="B829" s="159"/>
      <c r="C829" s="159"/>
      <c r="D829" s="159"/>
      <c r="E829" s="159"/>
      <c r="F829" s="159"/>
      <c r="G829" s="159"/>
      <c r="H829" s="159"/>
      <c r="I829" s="159"/>
      <c r="J829" s="114"/>
      <c r="K829" s="114"/>
      <c r="L829" s="114"/>
      <c r="M829" s="114"/>
      <c r="N829" s="114"/>
      <c r="O829" s="114"/>
      <c r="P829" s="114"/>
      <c r="Q829" s="114"/>
      <c r="S829" s="114"/>
      <c r="T829" s="114"/>
      <c r="U829" s="114"/>
      <c r="V829" s="114"/>
      <c r="W829" s="114"/>
      <c r="X829" s="114"/>
      <c r="Y829" s="114"/>
      <c r="Z829" s="114"/>
      <c r="AA829" s="114"/>
      <c r="AB829" s="114"/>
      <c r="AC829" s="114"/>
    </row>
    <row r="830" spans="1:29" ht="15.75" customHeight="1" x14ac:dyDescent="0.25">
      <c r="A830" s="159"/>
      <c r="B830" s="159"/>
      <c r="C830" s="159"/>
      <c r="D830" s="159"/>
      <c r="E830" s="159"/>
      <c r="F830" s="159"/>
      <c r="G830" s="159"/>
      <c r="H830" s="159"/>
      <c r="I830" s="159"/>
      <c r="J830" s="114"/>
      <c r="K830" s="114"/>
      <c r="L830" s="114"/>
      <c r="M830" s="114"/>
      <c r="N830" s="114"/>
      <c r="O830" s="114"/>
      <c r="P830" s="114"/>
      <c r="Q830" s="114"/>
      <c r="S830" s="114"/>
      <c r="T830" s="114"/>
      <c r="U830" s="114"/>
      <c r="V830" s="114"/>
      <c r="W830" s="114"/>
      <c r="X830" s="114"/>
      <c r="Y830" s="114"/>
      <c r="Z830" s="114"/>
      <c r="AA830" s="114"/>
      <c r="AB830" s="114"/>
      <c r="AC830" s="114"/>
    </row>
    <row r="831" spans="1:29" ht="15.75" customHeight="1" x14ac:dyDescent="0.25">
      <c r="A831" s="159"/>
      <c r="B831" s="159"/>
      <c r="C831" s="159"/>
      <c r="D831" s="159"/>
      <c r="E831" s="159"/>
      <c r="F831" s="159"/>
      <c r="G831" s="159"/>
      <c r="H831" s="159"/>
      <c r="I831" s="159"/>
      <c r="J831" s="114"/>
      <c r="K831" s="114"/>
      <c r="L831" s="114"/>
      <c r="M831" s="114"/>
      <c r="N831" s="114"/>
      <c r="O831" s="114"/>
      <c r="P831" s="114"/>
      <c r="Q831" s="114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</row>
    <row r="832" spans="1:29" ht="15.75" customHeight="1" x14ac:dyDescent="0.25">
      <c r="A832" s="159"/>
      <c r="B832" s="159"/>
      <c r="C832" s="159"/>
      <c r="D832" s="159"/>
      <c r="E832" s="159"/>
      <c r="F832" s="159"/>
      <c r="G832" s="159"/>
      <c r="H832" s="159"/>
      <c r="I832" s="159"/>
      <c r="J832" s="114"/>
      <c r="K832" s="114"/>
      <c r="L832" s="114"/>
      <c r="M832" s="114"/>
      <c r="N832" s="114"/>
      <c r="O832" s="114"/>
      <c r="P832" s="114"/>
      <c r="Q832" s="114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</row>
    <row r="833" spans="1:29" ht="15.75" customHeight="1" x14ac:dyDescent="0.25">
      <c r="A833" s="159"/>
      <c r="B833" s="159"/>
      <c r="C833" s="159"/>
      <c r="D833" s="159"/>
      <c r="E833" s="159"/>
      <c r="F833" s="159"/>
      <c r="G833" s="159"/>
      <c r="H833" s="159"/>
      <c r="I833" s="159"/>
      <c r="J833" s="114"/>
      <c r="K833" s="114"/>
      <c r="L833" s="114"/>
      <c r="M833" s="114"/>
      <c r="N833" s="114"/>
      <c r="O833" s="114"/>
      <c r="P833" s="114"/>
      <c r="Q833" s="114"/>
      <c r="S833" s="114"/>
      <c r="T833" s="114"/>
      <c r="U833" s="114"/>
      <c r="V833" s="114"/>
      <c r="W833" s="114"/>
      <c r="X833" s="114"/>
      <c r="Y833" s="114"/>
      <c r="Z833" s="114"/>
      <c r="AA833" s="114"/>
      <c r="AB833" s="114"/>
      <c r="AC833" s="114"/>
    </row>
    <row r="834" spans="1:29" ht="15.75" customHeight="1" x14ac:dyDescent="0.25">
      <c r="A834" s="159"/>
      <c r="B834" s="159"/>
      <c r="C834" s="159"/>
      <c r="D834" s="159"/>
      <c r="E834" s="159"/>
      <c r="F834" s="159"/>
      <c r="G834" s="159"/>
      <c r="H834" s="159"/>
      <c r="I834" s="159"/>
      <c r="J834" s="114"/>
      <c r="K834" s="114"/>
      <c r="L834" s="114"/>
      <c r="M834" s="114"/>
      <c r="N834" s="114"/>
      <c r="O834" s="114"/>
      <c r="P834" s="114"/>
      <c r="Q834" s="114"/>
      <c r="S834" s="114"/>
      <c r="T834" s="114"/>
      <c r="U834" s="114"/>
      <c r="V834" s="114"/>
      <c r="W834" s="114"/>
      <c r="X834" s="114"/>
      <c r="Y834" s="114"/>
      <c r="Z834" s="114"/>
      <c r="AA834" s="114"/>
      <c r="AB834" s="114"/>
      <c r="AC834" s="114"/>
    </row>
    <row r="835" spans="1:29" ht="15.75" customHeight="1" x14ac:dyDescent="0.25">
      <c r="A835" s="159"/>
      <c r="B835" s="159"/>
      <c r="C835" s="159"/>
      <c r="D835" s="159"/>
      <c r="E835" s="159"/>
      <c r="F835" s="159"/>
      <c r="G835" s="159"/>
      <c r="H835" s="159"/>
      <c r="I835" s="159"/>
      <c r="J835" s="114"/>
      <c r="K835" s="114"/>
      <c r="L835" s="114"/>
      <c r="M835" s="114"/>
      <c r="N835" s="114"/>
      <c r="O835" s="114"/>
      <c r="P835" s="114"/>
      <c r="Q835" s="114"/>
      <c r="S835" s="114"/>
      <c r="T835" s="114"/>
      <c r="U835" s="114"/>
      <c r="V835" s="114"/>
      <c r="W835" s="114"/>
      <c r="X835" s="114"/>
      <c r="Y835" s="114"/>
      <c r="Z835" s="114"/>
      <c r="AA835" s="114"/>
      <c r="AB835" s="114"/>
      <c r="AC835" s="114"/>
    </row>
    <row r="836" spans="1:29" ht="15.75" customHeight="1" x14ac:dyDescent="0.25">
      <c r="A836" s="159"/>
      <c r="B836" s="159"/>
      <c r="C836" s="159"/>
      <c r="D836" s="159"/>
      <c r="E836" s="159"/>
      <c r="F836" s="159"/>
      <c r="G836" s="159"/>
      <c r="H836" s="159"/>
      <c r="I836" s="159"/>
      <c r="J836" s="114"/>
      <c r="K836" s="114"/>
      <c r="L836" s="114"/>
      <c r="M836" s="114"/>
      <c r="N836" s="114"/>
      <c r="O836" s="114"/>
      <c r="P836" s="114"/>
      <c r="Q836" s="114"/>
      <c r="S836" s="114"/>
      <c r="T836" s="114"/>
      <c r="U836" s="114"/>
      <c r="V836" s="114"/>
      <c r="W836" s="114"/>
      <c r="X836" s="114"/>
      <c r="Y836" s="114"/>
      <c r="Z836" s="114"/>
      <c r="AA836" s="114"/>
      <c r="AB836" s="114"/>
      <c r="AC836" s="114"/>
    </row>
    <row r="837" spans="1:29" ht="15.75" customHeight="1" x14ac:dyDescent="0.25">
      <c r="A837" s="159"/>
      <c r="B837" s="159"/>
      <c r="C837" s="159"/>
      <c r="D837" s="159"/>
      <c r="E837" s="159"/>
      <c r="F837" s="159"/>
      <c r="G837" s="159"/>
      <c r="H837" s="159"/>
      <c r="I837" s="159"/>
      <c r="J837" s="114"/>
      <c r="K837" s="114"/>
      <c r="L837" s="114"/>
      <c r="M837" s="114"/>
      <c r="N837" s="114"/>
      <c r="O837" s="114"/>
      <c r="P837" s="114"/>
      <c r="Q837" s="114"/>
      <c r="S837" s="114"/>
      <c r="T837" s="114"/>
      <c r="U837" s="114"/>
      <c r="V837" s="114"/>
      <c r="W837" s="114"/>
      <c r="X837" s="114"/>
      <c r="Y837" s="114"/>
      <c r="Z837" s="114"/>
      <c r="AA837" s="114"/>
      <c r="AB837" s="114"/>
      <c r="AC837" s="114"/>
    </row>
    <row r="838" spans="1:29" ht="15.75" customHeight="1" x14ac:dyDescent="0.25">
      <c r="A838" s="159"/>
      <c r="B838" s="159"/>
      <c r="C838" s="159"/>
      <c r="D838" s="159"/>
      <c r="E838" s="159"/>
      <c r="F838" s="159"/>
      <c r="G838" s="159"/>
      <c r="H838" s="159"/>
      <c r="I838" s="159"/>
      <c r="J838" s="114"/>
      <c r="K838" s="114"/>
      <c r="L838" s="114"/>
      <c r="M838" s="114"/>
      <c r="N838" s="114"/>
      <c r="O838" s="114"/>
      <c r="P838" s="114"/>
      <c r="Q838" s="114"/>
      <c r="S838" s="114"/>
      <c r="T838" s="114"/>
      <c r="U838" s="114"/>
      <c r="V838" s="114"/>
      <c r="W838" s="114"/>
      <c r="X838" s="114"/>
      <c r="Y838" s="114"/>
      <c r="Z838" s="114"/>
      <c r="AA838" s="114"/>
      <c r="AB838" s="114"/>
      <c r="AC838" s="114"/>
    </row>
    <row r="839" spans="1:29" ht="15.75" customHeight="1" x14ac:dyDescent="0.25"/>
    <row r="840" spans="1:29" ht="15.75" customHeight="1" x14ac:dyDescent="0.25"/>
    <row r="841" spans="1:29" ht="15.75" customHeight="1" x14ac:dyDescent="0.25"/>
    <row r="842" spans="1:29" ht="15.75" customHeight="1" x14ac:dyDescent="0.25"/>
    <row r="843" spans="1:29" ht="15.75" customHeight="1" x14ac:dyDescent="0.25"/>
    <row r="844" spans="1:29" ht="15.75" customHeight="1" x14ac:dyDescent="0.25"/>
    <row r="845" spans="1:29" ht="15.75" customHeight="1" x14ac:dyDescent="0.25"/>
    <row r="846" spans="1:29" ht="15.75" customHeight="1" x14ac:dyDescent="0.25"/>
    <row r="847" spans="1:29" ht="15.75" customHeight="1" x14ac:dyDescent="0.25"/>
    <row r="848" spans="1:29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">
    <mergeCell ref="C3:D3"/>
  </mergeCells>
  <pageMargins left="0.7" right="0.7" top="0.75" bottom="0.75" header="0" footer="0"/>
  <pageSetup orientation="landscape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BO1000"/>
  <sheetViews>
    <sheetView showGridLines="0" zoomScaleNormal="100" workbookViewId="0"/>
  </sheetViews>
  <sheetFormatPr defaultColWidth="12.6328125" defaultRowHeight="15" customHeight="1" x14ac:dyDescent="0.25"/>
  <cols>
    <col min="1" max="1" width="3.1796875" customWidth="1"/>
    <col min="2" max="2" width="25.1796875" customWidth="1"/>
    <col min="3" max="3" width="5.6328125" customWidth="1"/>
    <col min="43" max="43" width="16.6328125" customWidth="1"/>
    <col min="44" max="44" width="11.6328125" customWidth="1"/>
  </cols>
  <sheetData>
    <row r="1" spans="1:67" ht="18" customHeight="1" x14ac:dyDescent="0.3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AA1" s="4"/>
      <c r="AB1" s="4"/>
      <c r="AC1" s="4"/>
      <c r="AD1" s="4"/>
      <c r="AE1" s="4"/>
      <c r="AF1" s="4"/>
      <c r="AG1" s="2"/>
      <c r="AH1" s="2"/>
      <c r="AI1" s="2"/>
      <c r="AJ1" s="2"/>
      <c r="AK1" s="2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05"/>
      <c r="BK1" s="105"/>
      <c r="BL1" s="105"/>
      <c r="BM1" s="105"/>
      <c r="BN1" s="105"/>
      <c r="BO1" s="105"/>
    </row>
    <row r="2" spans="1:67" ht="25" x14ac:dyDescent="0.25">
      <c r="A2" s="2"/>
      <c r="B2" s="179" t="s">
        <v>324</v>
      </c>
      <c r="C2" s="180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181"/>
      <c r="AQ2" s="181"/>
      <c r="AR2" s="181"/>
      <c r="AS2" s="181"/>
      <c r="AT2" s="181"/>
      <c r="AU2" s="181"/>
      <c r="AV2" s="181"/>
      <c r="AW2" s="181"/>
      <c r="AX2" s="181"/>
      <c r="AY2" s="181"/>
      <c r="AZ2" s="181"/>
      <c r="BA2" s="181"/>
      <c r="BB2" s="181"/>
      <c r="BC2" s="181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ht="20" x14ac:dyDescent="0.25">
      <c r="A3" s="2"/>
      <c r="B3" s="198" t="str">
        <f>Information!F8</f>
        <v>Good Company</v>
      </c>
      <c r="C3" s="195"/>
      <c r="D3" s="186"/>
      <c r="E3" s="182"/>
      <c r="F3" s="182"/>
      <c r="G3" s="182"/>
      <c r="H3" s="183"/>
      <c r="I3" s="183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  <c r="AX3" s="182"/>
      <c r="AY3" s="182"/>
      <c r="AZ3" s="182"/>
      <c r="BA3" s="182"/>
      <c r="BB3" s="182"/>
      <c r="BC3" s="18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ht="17.25" customHeight="1" x14ac:dyDescent="0.25">
      <c r="A4" s="2"/>
      <c r="B4" s="126"/>
      <c r="C4" s="126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ht="15.75" customHeight="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39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ht="15.75" customHeight="1" x14ac:dyDescent="0.25">
      <c r="A6" s="2"/>
      <c r="B6" s="88" t="s">
        <v>250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39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ht="15.7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39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ht="15.75" customHeight="1" x14ac:dyDescent="0.25">
      <c r="A8" s="2"/>
      <c r="B8" s="20" t="s">
        <v>255</v>
      </c>
      <c r="C8" s="12"/>
      <c r="D8" s="72">
        <f>Information!$F$9</f>
        <v>2024</v>
      </c>
      <c r="E8" s="12"/>
      <c r="F8" s="12"/>
      <c r="G8" s="12"/>
      <c r="H8" s="72">
        <f>D8+1</f>
        <v>2025</v>
      </c>
      <c r="I8" s="12"/>
      <c r="J8" s="12"/>
      <c r="K8" s="12"/>
      <c r="L8" s="72">
        <f>H8+1</f>
        <v>2026</v>
      </c>
      <c r="M8" s="12"/>
      <c r="N8" s="12"/>
      <c r="O8" s="12"/>
      <c r="P8" s="72">
        <f>L8+1</f>
        <v>2027</v>
      </c>
      <c r="Q8" s="121"/>
      <c r="R8" s="121"/>
      <c r="S8" s="121"/>
      <c r="T8" s="72">
        <f>P8+1</f>
        <v>2028</v>
      </c>
      <c r="U8" s="121"/>
      <c r="V8" s="121"/>
      <c r="W8" s="121"/>
      <c r="X8" s="72">
        <f>T8+1</f>
        <v>2029</v>
      </c>
      <c r="Y8" s="121"/>
      <c r="Z8" s="121"/>
      <c r="AA8" s="121"/>
      <c r="AB8" s="72">
        <f>X8+1</f>
        <v>2030</v>
      </c>
      <c r="AC8" s="121"/>
      <c r="AD8" s="121"/>
      <c r="AE8" s="121"/>
      <c r="AF8" s="72">
        <f>AB8+1</f>
        <v>2031</v>
      </c>
      <c r="AG8" s="121"/>
      <c r="AH8" s="121"/>
      <c r="AI8" s="121"/>
      <c r="AJ8" s="72">
        <f>AF8+1</f>
        <v>2032</v>
      </c>
      <c r="AK8" s="121"/>
      <c r="AL8" s="121"/>
      <c r="AM8" s="121"/>
      <c r="AN8" s="72">
        <f>AJ8+1</f>
        <v>2033</v>
      </c>
      <c r="AO8" s="121"/>
      <c r="AP8" s="121"/>
      <c r="AQ8" s="121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ht="15.75" customHeight="1" x14ac:dyDescent="0.25">
      <c r="A9" s="2"/>
      <c r="B9" s="20" t="s">
        <v>145</v>
      </c>
      <c r="C9" s="12"/>
      <c r="D9" s="55" t="s">
        <v>55</v>
      </c>
      <c r="E9" s="55" t="s">
        <v>56</v>
      </c>
      <c r="F9" s="55" t="s">
        <v>57</v>
      </c>
      <c r="G9" s="55" t="s">
        <v>58</v>
      </c>
      <c r="H9" s="55" t="s">
        <v>55</v>
      </c>
      <c r="I9" s="55" t="s">
        <v>56</v>
      </c>
      <c r="J9" s="55" t="s">
        <v>57</v>
      </c>
      <c r="K9" s="55" t="s">
        <v>58</v>
      </c>
      <c r="L9" s="55" t="s">
        <v>55</v>
      </c>
      <c r="M9" s="55" t="s">
        <v>56</v>
      </c>
      <c r="N9" s="55" t="s">
        <v>57</v>
      </c>
      <c r="O9" s="55" t="s">
        <v>58</v>
      </c>
      <c r="P9" s="55" t="s">
        <v>55</v>
      </c>
      <c r="Q9" s="55" t="s">
        <v>56</v>
      </c>
      <c r="R9" s="55" t="s">
        <v>57</v>
      </c>
      <c r="S9" s="55" t="s">
        <v>58</v>
      </c>
      <c r="T9" s="55" t="s">
        <v>55</v>
      </c>
      <c r="U9" s="55" t="s">
        <v>56</v>
      </c>
      <c r="V9" s="55" t="s">
        <v>57</v>
      </c>
      <c r="W9" s="55" t="s">
        <v>58</v>
      </c>
      <c r="X9" s="55" t="s">
        <v>55</v>
      </c>
      <c r="Y9" s="55" t="s">
        <v>56</v>
      </c>
      <c r="Z9" s="55" t="s">
        <v>57</v>
      </c>
      <c r="AA9" s="55" t="s">
        <v>58</v>
      </c>
      <c r="AB9" s="55" t="s">
        <v>55</v>
      </c>
      <c r="AC9" s="55" t="s">
        <v>56</v>
      </c>
      <c r="AD9" s="55" t="s">
        <v>57</v>
      </c>
      <c r="AE9" s="55" t="s">
        <v>58</v>
      </c>
      <c r="AF9" s="55" t="s">
        <v>55</v>
      </c>
      <c r="AG9" s="55" t="s">
        <v>56</v>
      </c>
      <c r="AH9" s="55" t="s">
        <v>57</v>
      </c>
      <c r="AI9" s="55" t="s">
        <v>58</v>
      </c>
      <c r="AJ9" s="55" t="s">
        <v>55</v>
      </c>
      <c r="AK9" s="55" t="s">
        <v>56</v>
      </c>
      <c r="AL9" s="55" t="s">
        <v>57</v>
      </c>
      <c r="AM9" s="55" t="s">
        <v>58</v>
      </c>
      <c r="AN9" s="55" t="s">
        <v>55</v>
      </c>
      <c r="AO9" s="55" t="s">
        <v>56</v>
      </c>
      <c r="AP9" s="55" t="s">
        <v>57</v>
      </c>
      <c r="AQ9" s="55" t="s">
        <v>58</v>
      </c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ht="15.75" customHeight="1" x14ac:dyDescent="0.25">
      <c r="A10" s="2"/>
      <c r="B10" s="126" t="s">
        <v>256</v>
      </c>
      <c r="C10" s="12"/>
      <c r="D10" s="77">
        <f>Summary!F101</f>
        <v>8049.5625</v>
      </c>
      <c r="E10" s="77">
        <f>Summary!G101</f>
        <v>70099.125</v>
      </c>
      <c r="F10" s="77">
        <f>Summary!H101</f>
        <v>132148.6875</v>
      </c>
      <c r="G10" s="77">
        <f>Summary!I101</f>
        <v>210093.75</v>
      </c>
      <c r="H10" s="77">
        <f>Summary!J101</f>
        <v>367327.16250000009</v>
      </c>
      <c r="I10" s="77">
        <f>Summary!K101</f>
        <v>430049.41875000007</v>
      </c>
      <c r="J10" s="77">
        <f>Summary!L101</f>
        <v>430049.41875000007</v>
      </c>
      <c r="K10" s="77">
        <f>Summary!M101</f>
        <v>433015.28437500005</v>
      </c>
      <c r="L10" s="77">
        <f>Summary!N101</f>
        <v>449646.98999999987</v>
      </c>
      <c r="M10" s="77">
        <f>Summary!O101</f>
        <v>533381.22749999992</v>
      </c>
      <c r="N10" s="77">
        <f>Summary!P101</f>
        <v>533381.22749999992</v>
      </c>
      <c r="O10" s="77">
        <f>Summary!Q101</f>
        <v>533381.22749999992</v>
      </c>
      <c r="P10" s="77">
        <f>Summary!R101</f>
        <v>506293.37310000008</v>
      </c>
      <c r="Q10" s="77">
        <f>Summary!S101</f>
        <v>514687.82069999992</v>
      </c>
      <c r="R10" s="77">
        <f>Summary!T101</f>
        <v>620973.72194999992</v>
      </c>
      <c r="S10" s="77">
        <f>Summary!U101</f>
        <v>748018.7719500002</v>
      </c>
      <c r="T10" s="77">
        <f>Summary!V101</f>
        <v>729431.32330559997</v>
      </c>
      <c r="U10" s="77">
        <f>Summary!W101</f>
        <v>883444.57255559997</v>
      </c>
      <c r="V10" s="77">
        <f>Summary!X101</f>
        <v>883444.57255559997</v>
      </c>
      <c r="W10" s="77">
        <f>Summary!Y101</f>
        <v>883444.57255559997</v>
      </c>
      <c r="X10" s="77">
        <f>Summary!Z101</f>
        <v>852620.36842171184</v>
      </c>
      <c r="Y10" s="77">
        <f>Summary!AA101</f>
        <v>852620.36842171184</v>
      </c>
      <c r="Z10" s="77">
        <f>Summary!AB101</f>
        <v>867802.55753851181</v>
      </c>
      <c r="AA10" s="77">
        <f>Summary!AC101</f>
        <v>886609.22857016372</v>
      </c>
      <c r="AB10" s="77">
        <f>Summary!AD101</f>
        <v>1094097.343515317</v>
      </c>
      <c r="AC10" s="77">
        <f>Summary!AE101</f>
        <v>1094097.343515317</v>
      </c>
      <c r="AD10" s="77">
        <f>Summary!AF101</f>
        <v>1094097.343515317</v>
      </c>
      <c r="AE10" s="77">
        <f>Summary!AG101</f>
        <v>1094097.343515317</v>
      </c>
      <c r="AF10" s="77">
        <f>Summary!AH101</f>
        <v>1087637.2112669223</v>
      </c>
      <c r="AG10" s="77">
        <f>Summary!AI101</f>
        <v>1361624.6834947197</v>
      </c>
      <c r="AH10" s="77">
        <f>Summary!AJ101</f>
        <v>1633039.1084947197</v>
      </c>
      <c r="AI10" s="77">
        <f>Summary!AK101</f>
        <v>1633039.1084947197</v>
      </c>
      <c r="AJ10" s="77">
        <f>Summary!AL101</f>
        <v>1743788.4208182823</v>
      </c>
      <c r="AK10" s="77">
        <f>Summary!AM101</f>
        <v>2352786.9526782823</v>
      </c>
      <c r="AL10" s="77">
        <f>Summary!AN101</f>
        <v>2352786.9526782823</v>
      </c>
      <c r="AM10" s="77">
        <f>Summary!AO101</f>
        <v>2352786.9526782823</v>
      </c>
      <c r="AN10" s="77">
        <f>Summary!AP101</f>
        <v>2538480.9817253882</v>
      </c>
      <c r="AO10" s="77">
        <f>Summary!AQ101</f>
        <v>3403253.5379753886</v>
      </c>
      <c r="AP10" s="77">
        <f>Summary!AR101</f>
        <v>3433656.5955020254</v>
      </c>
      <c r="AQ10" s="77">
        <f>Summary!AS101</f>
        <v>3567631.3755020248</v>
      </c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ht="15.75" customHeight="1" x14ac:dyDescent="0.25">
      <c r="A11" s="2"/>
      <c r="B11" s="126" t="s">
        <v>257</v>
      </c>
      <c r="C11" s="12"/>
      <c r="D11" s="77">
        <f>Summary!F102</f>
        <v>2617393.875</v>
      </c>
      <c r="E11" s="77">
        <f>Summary!G102</f>
        <v>2617393.875</v>
      </c>
      <c r="F11" s="77">
        <f>Summary!H102</f>
        <v>2617393.875</v>
      </c>
      <c r="G11" s="77">
        <f>Summary!I102</f>
        <v>2707062.375</v>
      </c>
      <c r="H11" s="77">
        <f>Summary!J102</f>
        <v>4014212.25</v>
      </c>
      <c r="I11" s="77">
        <f>Summary!K102</f>
        <v>4014212.25</v>
      </c>
      <c r="J11" s="77">
        <f>Summary!L102</f>
        <v>7577824.5</v>
      </c>
      <c r="K11" s="77">
        <f>Summary!M102</f>
        <v>25872268.5</v>
      </c>
      <c r="L11" s="77">
        <f>Summary!N102</f>
        <v>31597443</v>
      </c>
      <c r="M11" s="77">
        <f>Summary!O102</f>
        <v>15263118</v>
      </c>
      <c r="N11" s="77">
        <f>Summary!P102</f>
        <v>15263118</v>
      </c>
      <c r="O11" s="77">
        <f>Summary!Q102</f>
        <v>15263118</v>
      </c>
      <c r="P11" s="77">
        <f>Summary!R102</f>
        <v>15154812.360000001</v>
      </c>
      <c r="Q11" s="77">
        <f>Summary!S102</f>
        <v>25667120.009999998</v>
      </c>
      <c r="R11" s="77">
        <f>Summary!T102</f>
        <v>49624130.009999998</v>
      </c>
      <c r="S11" s="77">
        <f>Summary!U102</f>
        <v>49624130.009999998</v>
      </c>
      <c r="T11" s="77">
        <f>Summary!V102</f>
        <v>49424516.7852</v>
      </c>
      <c r="U11" s="77">
        <f>Summary!W102</f>
        <v>53687060.020799994</v>
      </c>
      <c r="V11" s="77">
        <f>Summary!X102</f>
        <v>56953925.020799994</v>
      </c>
      <c r="W11" s="77">
        <f>Summary!Y102</f>
        <v>56953925.020799994</v>
      </c>
      <c r="X11" s="77">
        <f>Summary!Z102</f>
        <v>56732134.671215996</v>
      </c>
      <c r="Y11" s="77">
        <f>Summary!AA102</f>
        <v>56732134.671215996</v>
      </c>
      <c r="Z11" s="77">
        <f>Summary!AB102</f>
        <v>56732134.671215996</v>
      </c>
      <c r="AA11" s="77">
        <f>Summary!AC102</f>
        <v>56732134.671215996</v>
      </c>
      <c r="AB11" s="77">
        <f>Summary!AD102</f>
        <v>56505908.514640316</v>
      </c>
      <c r="AC11" s="77">
        <f>Summary!AE102</f>
        <v>56505908.514640316</v>
      </c>
      <c r="AD11" s="77">
        <f>Summary!AF102</f>
        <v>63039638.514640309</v>
      </c>
      <c r="AE11" s="77">
        <f>Summary!AG102</f>
        <v>47912060.311185591</v>
      </c>
      <c r="AF11" s="77">
        <f>Summary!AH102</f>
        <v>42837770.717409313</v>
      </c>
      <c r="AG11" s="77">
        <f>Summary!AI102</f>
        <v>42837770.717409313</v>
      </c>
      <c r="AH11" s="77">
        <f>Summary!AJ102</f>
        <v>28504557.792050578</v>
      </c>
      <c r="AI11" s="77">
        <f>Summary!AK102</f>
        <v>20609634.042050578</v>
      </c>
      <c r="AJ11" s="77">
        <f>Summary!AL102</f>
        <v>20493915.447891589</v>
      </c>
      <c r="AK11" s="77">
        <f>Summary!AM102</f>
        <v>20493915.447891589</v>
      </c>
      <c r="AL11" s="77">
        <f>Summary!AN102</f>
        <v>18015005.551925112</v>
      </c>
      <c r="AM11" s="77">
        <f>Summary!AO102</f>
        <v>13931424.30192511</v>
      </c>
      <c r="AN11" s="77">
        <f>Summary!AP102</f>
        <v>13829138.437963611</v>
      </c>
      <c r="AO11" s="77">
        <f>Summary!AQ102</f>
        <v>13829138.437963611</v>
      </c>
      <c r="AP11" s="77">
        <f>Summary!AR102</f>
        <v>13829138.437963611</v>
      </c>
      <c r="AQ11" s="77">
        <f>Summary!AS102</f>
        <v>13829138.437963611</v>
      </c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ht="15.75" customHeight="1" x14ac:dyDescent="0.25">
      <c r="A12" s="2"/>
      <c r="B12" s="126" t="s">
        <v>261</v>
      </c>
      <c r="C12" s="12"/>
      <c r="D12" s="77">
        <f>Summary!F103</f>
        <v>2625443.4375</v>
      </c>
      <c r="E12" s="77">
        <f>Summary!G103</f>
        <v>2687493</v>
      </c>
      <c r="F12" s="77">
        <f>Summary!H103</f>
        <v>2749542.5625</v>
      </c>
      <c r="G12" s="77">
        <f>Summary!I103</f>
        <v>2917156.125</v>
      </c>
      <c r="H12" s="77">
        <f>Summary!J103</f>
        <v>4381539.4124999996</v>
      </c>
      <c r="I12" s="77">
        <f>Summary!K103</f>
        <v>4444261.6687500002</v>
      </c>
      <c r="J12" s="77">
        <f>Summary!L103</f>
        <v>8007873.9187500002</v>
      </c>
      <c r="K12" s="77">
        <f>Summary!M103</f>
        <v>26305283.784375001</v>
      </c>
      <c r="L12" s="77">
        <f>Summary!N103</f>
        <v>32047089.989999998</v>
      </c>
      <c r="M12" s="77">
        <f>Summary!O103</f>
        <v>15796499.227499999</v>
      </c>
      <c r="N12" s="77">
        <f>Summary!P103</f>
        <v>15796499.227499999</v>
      </c>
      <c r="O12" s="77">
        <f>Summary!Q103</f>
        <v>15796499.227499999</v>
      </c>
      <c r="P12" s="77">
        <f>Summary!R103</f>
        <v>15661105.733100001</v>
      </c>
      <c r="Q12" s="77">
        <f>Summary!S103</f>
        <v>26181807.830699999</v>
      </c>
      <c r="R12" s="77">
        <f>Summary!T103</f>
        <v>50245103.73195</v>
      </c>
      <c r="S12" s="77">
        <f>Summary!U103</f>
        <v>50372148.781949997</v>
      </c>
      <c r="T12" s="77">
        <f>Summary!V103</f>
        <v>50153948.108505599</v>
      </c>
      <c r="U12" s="77">
        <f>Summary!W103</f>
        <v>54570504.593355596</v>
      </c>
      <c r="V12" s="77">
        <f>Summary!X103</f>
        <v>57837369.593355596</v>
      </c>
      <c r="W12" s="77">
        <f>Summary!Y103</f>
        <v>57837369.593355596</v>
      </c>
      <c r="X12" s="77">
        <f>Summary!Z103</f>
        <v>57584755.039637707</v>
      </c>
      <c r="Y12" s="77">
        <f>Summary!AA103</f>
        <v>57584755.039637707</v>
      </c>
      <c r="Z12" s="77">
        <f>Summary!AB103</f>
        <v>57599937.228754506</v>
      </c>
      <c r="AA12" s="77">
        <f>Summary!AC103</f>
        <v>57618743.899786159</v>
      </c>
      <c r="AB12" s="77">
        <f>Summary!AD103</f>
        <v>57600005.858155631</v>
      </c>
      <c r="AC12" s="77">
        <f>Summary!AE103</f>
        <v>57600005.858155631</v>
      </c>
      <c r="AD12" s="77">
        <f>Summary!AF103</f>
        <v>64133735.858155623</v>
      </c>
      <c r="AE12" s="77">
        <f>Summary!AG103</f>
        <v>49006157.654700905</v>
      </c>
      <c r="AF12" s="77">
        <f>Summary!AH103</f>
        <v>43925407.928676233</v>
      </c>
      <c r="AG12" s="77">
        <f>Summary!AI103</f>
        <v>44199395.40090403</v>
      </c>
      <c r="AH12" s="77">
        <f>Summary!AJ103</f>
        <v>30137596.900545299</v>
      </c>
      <c r="AI12" s="77">
        <f>Summary!AK103</f>
        <v>22242673.150545299</v>
      </c>
      <c r="AJ12" s="77">
        <f>Summary!AL103</f>
        <v>22237703.86870987</v>
      </c>
      <c r="AK12" s="77">
        <f>Summary!AM103</f>
        <v>22846702.400569871</v>
      </c>
      <c r="AL12" s="77">
        <f>Summary!AN103</f>
        <v>20367792.504603393</v>
      </c>
      <c r="AM12" s="77">
        <f>Summary!AO103</f>
        <v>16284211.254603392</v>
      </c>
      <c r="AN12" s="77">
        <f>Summary!AP103</f>
        <v>16367619.419689</v>
      </c>
      <c r="AO12" s="77">
        <f>Summary!AQ103</f>
        <v>17232391.975938998</v>
      </c>
      <c r="AP12" s="77">
        <f>Summary!AR103</f>
        <v>17262795.033465635</v>
      </c>
      <c r="AQ12" s="77">
        <f>Summary!AS103</f>
        <v>17396769.813465636</v>
      </c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ht="15.75" customHeight="1" x14ac:dyDescent="0.25">
      <c r="A13" s="2"/>
      <c r="B13" s="20" t="s">
        <v>325</v>
      </c>
      <c r="C13" s="34"/>
      <c r="D13" s="78">
        <f>Summary!F106</f>
        <v>2290792.1875</v>
      </c>
      <c r="E13" s="78">
        <f>Summary!G106</f>
        <v>2352841.75</v>
      </c>
      <c r="F13" s="78">
        <f>Summary!H106</f>
        <v>2414891.3125</v>
      </c>
      <c r="G13" s="78">
        <f>Summary!I106</f>
        <v>2582504.875</v>
      </c>
      <c r="H13" s="78">
        <f>Summary!J106</f>
        <v>4043511.0124999997</v>
      </c>
      <c r="I13" s="78">
        <f>Summary!K106</f>
        <v>4106233.2687500003</v>
      </c>
      <c r="J13" s="78">
        <f>Summary!L106</f>
        <v>7669845.5187499998</v>
      </c>
      <c r="K13" s="78">
        <f>Summary!M106</f>
        <v>25967255.384375002</v>
      </c>
      <c r="L13" s="78">
        <f>Summary!N106</f>
        <v>31705603.772</v>
      </c>
      <c r="M13" s="78">
        <f>Summary!O106</f>
        <v>15455013.009499999</v>
      </c>
      <c r="N13" s="78">
        <f>Summary!P106</f>
        <v>15455013.009499999</v>
      </c>
      <c r="O13" s="78">
        <f>Summary!Q106</f>
        <v>15455013.009499999</v>
      </c>
      <c r="P13" s="78">
        <f>Summary!R106</f>
        <v>15316079.021990001</v>
      </c>
      <c r="Q13" s="78">
        <f>Summary!S106</f>
        <v>25836781.119589999</v>
      </c>
      <c r="R13" s="78">
        <f>Summary!T106</f>
        <v>49900077.020839997</v>
      </c>
      <c r="S13" s="78">
        <f>Summary!U106</f>
        <v>50027122.070839994</v>
      </c>
      <c r="T13" s="78">
        <f>Summary!V106</f>
        <v>49805296.170110896</v>
      </c>
      <c r="U13" s="78">
        <f>Summary!W106</f>
        <v>54221852.654960893</v>
      </c>
      <c r="V13" s="78">
        <f>Summary!X106</f>
        <v>57488717.654960893</v>
      </c>
      <c r="W13" s="78">
        <f>Summary!Y106</f>
        <v>57488717.654960893</v>
      </c>
      <c r="X13" s="78">
        <f>Summary!Z106</f>
        <v>57232391.027370736</v>
      </c>
      <c r="Y13" s="78">
        <f>Summary!AA106</f>
        <v>57232391.027370736</v>
      </c>
      <c r="Z13" s="78">
        <f>Summary!AB106</f>
        <v>57247573.216487534</v>
      </c>
      <c r="AA13" s="78">
        <f>Summary!AC106</f>
        <v>57266379.887519188</v>
      </c>
      <c r="AB13" s="78">
        <f>Summary!AD106</f>
        <v>57243840.758235812</v>
      </c>
      <c r="AC13" s="78">
        <f>Summary!AE106</f>
        <v>57243840.758235812</v>
      </c>
      <c r="AD13" s="78">
        <f>Summary!AF106</f>
        <v>63777570.758235812</v>
      </c>
      <c r="AE13" s="78">
        <f>Summary!AG106</f>
        <v>48649992.554781094</v>
      </c>
      <c r="AF13" s="78">
        <f>Summary!AH106</f>
        <v>43565350.503878288</v>
      </c>
      <c r="AG13" s="78">
        <f>Summary!AI106</f>
        <v>43839337.976106085</v>
      </c>
      <c r="AH13" s="78">
        <f>Summary!AJ106</f>
        <v>29777539.475747358</v>
      </c>
      <c r="AI13" s="78">
        <f>Summary!AK106</f>
        <v>21882615.725747358</v>
      </c>
      <c r="AJ13" s="78">
        <f>Summary!AL106</f>
        <v>21873660.600599844</v>
      </c>
      <c r="AK13" s="78">
        <f>Summary!AM106</f>
        <v>22482659.132459845</v>
      </c>
      <c r="AL13" s="78">
        <f>Summary!AN106</f>
        <v>20003749.236493368</v>
      </c>
      <c r="AM13" s="78">
        <f>Summary!AO106</f>
        <v>15920167.986493368</v>
      </c>
      <c r="AN13" s="78">
        <f>Summary!AP106</f>
        <v>15999494.449306168</v>
      </c>
      <c r="AO13" s="78">
        <f>Summary!AQ106</f>
        <v>16864267.005556166</v>
      </c>
      <c r="AP13" s="78">
        <f>Summary!AR106</f>
        <v>16894670.063082803</v>
      </c>
      <c r="AQ13" s="78">
        <f>Summary!AS106</f>
        <v>17028644.843082804</v>
      </c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ht="15.75" customHeight="1" x14ac:dyDescent="0.25">
      <c r="A14" s="2"/>
      <c r="B14" s="20"/>
      <c r="C14" s="34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39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ht="15.75" customHeight="1" x14ac:dyDescent="0.25">
      <c r="A15" s="2"/>
      <c r="B15" s="20" t="s">
        <v>326</v>
      </c>
      <c r="C15" s="34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39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ht="15.75" customHeight="1" x14ac:dyDescent="0.25">
      <c r="A16" s="2"/>
      <c r="B16" s="80" t="str">
        <f>Summary!D121</f>
        <v xml:space="preserve">    ... before taxes</v>
      </c>
      <c r="C16" s="99"/>
      <c r="D16" s="77">
        <f>Summary!F121</f>
        <v>2061712.96875</v>
      </c>
      <c r="E16" s="77">
        <f>Summary!G121</f>
        <v>2117557.5750000002</v>
      </c>
      <c r="F16" s="77">
        <f>Summary!H121</f>
        <v>2173402.1812499999</v>
      </c>
      <c r="G16" s="77">
        <f>Summary!I121</f>
        <v>2324254.3875000002</v>
      </c>
      <c r="H16" s="77">
        <f>Summary!J121</f>
        <v>3639159.9112499999</v>
      </c>
      <c r="I16" s="77">
        <f>Summary!K121</f>
        <v>3695609.9418750005</v>
      </c>
      <c r="J16" s="77">
        <f>Summary!L121</f>
        <v>6902860.9668749999</v>
      </c>
      <c r="K16" s="77">
        <f>Summary!M121</f>
        <v>23370529.845937502</v>
      </c>
      <c r="L16" s="77">
        <f>Summary!N121</f>
        <v>28535043.3948</v>
      </c>
      <c r="M16" s="77">
        <f>Summary!O121</f>
        <v>13909511.708549999</v>
      </c>
      <c r="N16" s="77">
        <f>Summary!P121</f>
        <v>13909511.708549999</v>
      </c>
      <c r="O16" s="77">
        <f>Summary!Q121</f>
        <v>13909511.708549999</v>
      </c>
      <c r="P16" s="77">
        <f>Summary!R121</f>
        <v>13784471.119791001</v>
      </c>
      <c r="Q16" s="77">
        <f>Summary!S121</f>
        <v>23253103.007631</v>
      </c>
      <c r="R16" s="77">
        <f>Summary!T121</f>
        <v>44910069.318755999</v>
      </c>
      <c r="S16" s="77">
        <f>Summary!U121</f>
        <v>45024409.863755994</v>
      </c>
      <c r="T16" s="77">
        <f>Summary!V121</f>
        <v>44824766.553099804</v>
      </c>
      <c r="U16" s="77">
        <f>Summary!W121</f>
        <v>48799667.389464803</v>
      </c>
      <c r="V16" s="77">
        <f>Summary!X121</f>
        <v>51739845.889464803</v>
      </c>
      <c r="W16" s="77">
        <f>Summary!Y121</f>
        <v>51739845.889464803</v>
      </c>
      <c r="X16" s="77">
        <f>Summary!Z121</f>
        <v>51509151.924633659</v>
      </c>
      <c r="Y16" s="77">
        <f>Summary!AA121</f>
        <v>51509151.924633659</v>
      </c>
      <c r="Z16" s="77">
        <f>Summary!AB121</f>
        <v>51522815.89483878</v>
      </c>
      <c r="AA16" s="77">
        <f>Summary!AC121</f>
        <v>51539741.89876727</v>
      </c>
      <c r="AB16" s="77">
        <f>Summary!AD121</f>
        <v>51519456.682412229</v>
      </c>
      <c r="AC16" s="77">
        <f>Summary!AE121</f>
        <v>51519456.682412229</v>
      </c>
      <c r="AD16" s="77">
        <f>Summary!AF121</f>
        <v>57399813.682412229</v>
      </c>
      <c r="AE16" s="77">
        <f>Summary!AG121</f>
        <v>43784993.299302988</v>
      </c>
      <c r="AF16" s="77">
        <f>Summary!AH121</f>
        <v>39208815.453490458</v>
      </c>
      <c r="AG16" s="77">
        <f>Summary!AI121</f>
        <v>39455404.178495474</v>
      </c>
      <c r="AH16" s="77">
        <f>Summary!AJ121</f>
        <v>26799785.528172623</v>
      </c>
      <c r="AI16" s="77">
        <f>Summary!AK121</f>
        <v>19694354.153172623</v>
      </c>
      <c r="AJ16" s="77">
        <f>Summary!AL121</f>
        <v>19686294.540539861</v>
      </c>
      <c r="AK16" s="77">
        <f>Summary!AM121</f>
        <v>20234393.219213862</v>
      </c>
      <c r="AL16" s="77">
        <f>Summary!AN121</f>
        <v>18003374.312844031</v>
      </c>
      <c r="AM16" s="77">
        <f>Summary!AO121</f>
        <v>14328151.187844031</v>
      </c>
      <c r="AN16" s="77">
        <f>Summary!AP121</f>
        <v>14399545.004375551</v>
      </c>
      <c r="AO16" s="77">
        <f>Summary!AQ121</f>
        <v>15177840.305000549</v>
      </c>
      <c r="AP16" s="77">
        <f>Summary!AR121</f>
        <v>15205203.056774523</v>
      </c>
      <c r="AQ16" s="77">
        <f>Summary!AS121</f>
        <v>15325780.358774524</v>
      </c>
      <c r="AR16" s="77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1:67" ht="15.75" customHeight="1" x14ac:dyDescent="0.25">
      <c r="A17" s="2"/>
      <c r="B17" s="80" t="str">
        <f>Summary!D122</f>
        <v xml:space="preserve">    ... taxes</v>
      </c>
      <c r="C17" s="99"/>
      <c r="D17" s="77">
        <f>Summary!F122</f>
        <v>645316.15921874996</v>
      </c>
      <c r="E17" s="77">
        <f>Summary!G122</f>
        <v>662795.52097500011</v>
      </c>
      <c r="F17" s="77">
        <f>Summary!H122</f>
        <v>680274.88273125002</v>
      </c>
      <c r="G17" s="77">
        <f>Summary!I122</f>
        <v>727491.62328750012</v>
      </c>
      <c r="H17" s="77">
        <f>Summary!J122</f>
        <v>1139057.05222125</v>
      </c>
      <c r="I17" s="77">
        <f>Summary!K122</f>
        <v>1156725.9118068751</v>
      </c>
      <c r="J17" s="77">
        <f>Summary!L122</f>
        <v>2160595.4826318752</v>
      </c>
      <c r="K17" s="77">
        <f>Summary!M122</f>
        <v>7314975.8417784376</v>
      </c>
      <c r="L17" s="77">
        <f>Summary!N122</f>
        <v>8931468.5825724006</v>
      </c>
      <c r="M17" s="77">
        <f>Summary!O122</f>
        <v>4353677.1647761492</v>
      </c>
      <c r="N17" s="77">
        <f>Summary!P122</f>
        <v>4353677.1647761492</v>
      </c>
      <c r="O17" s="77">
        <f>Summary!Q122</f>
        <v>4353677.1647761492</v>
      </c>
      <c r="P17" s="77">
        <f>Summary!R122</f>
        <v>4314539.4604945835</v>
      </c>
      <c r="Q17" s="77">
        <f>Summary!S122</f>
        <v>7278221.2413885035</v>
      </c>
      <c r="R17" s="77">
        <f>Summary!T122</f>
        <v>14056851.696770627</v>
      </c>
      <c r="S17" s="77">
        <f>Summary!U122</f>
        <v>14092640.287355626</v>
      </c>
      <c r="T17" s="77">
        <f>Summary!V122</f>
        <v>14030151.931120239</v>
      </c>
      <c r="U17" s="77">
        <f>Summary!W122</f>
        <v>15274295.892902484</v>
      </c>
      <c r="V17" s="77">
        <f>Summary!X122</f>
        <v>16194571.763402482</v>
      </c>
      <c r="W17" s="77">
        <f>Summary!Y122</f>
        <v>16194571.763402482</v>
      </c>
      <c r="X17" s="77">
        <f>Summary!Z122</f>
        <v>16122364.552410336</v>
      </c>
      <c r="Y17" s="77">
        <f>Summary!AA122</f>
        <v>16122364.552410336</v>
      </c>
      <c r="Z17" s="77">
        <f>Summary!AB122</f>
        <v>16126641.375084538</v>
      </c>
      <c r="AA17" s="77">
        <f>Summary!AC122</f>
        <v>16131939.214314155</v>
      </c>
      <c r="AB17" s="77">
        <f>Summary!AD122</f>
        <v>16125589.941595027</v>
      </c>
      <c r="AC17" s="77">
        <f>Summary!AE122</f>
        <v>16125589.941595027</v>
      </c>
      <c r="AD17" s="77">
        <f>Summary!AF122</f>
        <v>17966141.682595029</v>
      </c>
      <c r="AE17" s="77">
        <f>Summary!AG122</f>
        <v>13704702.902681835</v>
      </c>
      <c r="AF17" s="77">
        <f>Summary!AH122</f>
        <v>12272359.236942513</v>
      </c>
      <c r="AG17" s="77">
        <f>Summary!AI122</f>
        <v>12349541.507869083</v>
      </c>
      <c r="AH17" s="77">
        <f>Summary!AJ122</f>
        <v>8388332.8703180309</v>
      </c>
      <c r="AI17" s="77">
        <f>Summary!AK122</f>
        <v>6164332.8499430316</v>
      </c>
      <c r="AJ17" s="77">
        <f>Summary!AL122</f>
        <v>6161810.1911889762</v>
      </c>
      <c r="AK17" s="77">
        <f>Summary!AM122</f>
        <v>6333365.0776139386</v>
      </c>
      <c r="AL17" s="77">
        <f>Summary!AN122</f>
        <v>5635056.1599201811</v>
      </c>
      <c r="AM17" s="77">
        <f>Summary!AO122</f>
        <v>4484711.3217951814</v>
      </c>
      <c r="AN17" s="77">
        <f>Summary!AP122</f>
        <v>4507057.5863695471</v>
      </c>
      <c r="AO17" s="77">
        <f>Summary!AQ122</f>
        <v>4750664.015465172</v>
      </c>
      <c r="AP17" s="77">
        <f>Summary!AR122</f>
        <v>4759228.5567704253</v>
      </c>
      <c r="AQ17" s="77">
        <f>Summary!AS122</f>
        <v>4796969.2522964263</v>
      </c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1:67" ht="15.75" customHeight="1" x14ac:dyDescent="0.25">
      <c r="A18" s="2"/>
      <c r="B18" s="80" t="str">
        <f>Summary!D123</f>
        <v xml:space="preserve">    ... after taxes</v>
      </c>
      <c r="C18" s="99"/>
      <c r="D18" s="77">
        <f>Summary!F123</f>
        <v>1416396.80953125</v>
      </c>
      <c r="E18" s="77">
        <f>Summary!G123</f>
        <v>1454762.054025</v>
      </c>
      <c r="F18" s="77">
        <f>Summary!H123</f>
        <v>1493127.2985187499</v>
      </c>
      <c r="G18" s="77">
        <f>Summary!I123</f>
        <v>1596762.7642125001</v>
      </c>
      <c r="H18" s="77">
        <f>Summary!J123</f>
        <v>2500102.8590287501</v>
      </c>
      <c r="I18" s="77">
        <f>Summary!K123</f>
        <v>2538884.0300681256</v>
      </c>
      <c r="J18" s="77">
        <f>Summary!L123</f>
        <v>4742265.4842431247</v>
      </c>
      <c r="K18" s="77">
        <f>Summary!M123</f>
        <v>16055554.004159063</v>
      </c>
      <c r="L18" s="77">
        <f>Summary!N123</f>
        <v>19603574.812227599</v>
      </c>
      <c r="M18" s="77">
        <f>Summary!O123</f>
        <v>9555834.5437738486</v>
      </c>
      <c r="N18" s="77">
        <f>Summary!P123</f>
        <v>9555834.5437738486</v>
      </c>
      <c r="O18" s="77">
        <f>Summary!Q123</f>
        <v>9555834.5437738486</v>
      </c>
      <c r="P18" s="77">
        <f>Summary!R123</f>
        <v>9469931.6592964176</v>
      </c>
      <c r="Q18" s="77">
        <f>Summary!S123</f>
        <v>15974881.766242497</v>
      </c>
      <c r="R18" s="77">
        <f>Summary!T123</f>
        <v>30853217.621985372</v>
      </c>
      <c r="S18" s="77">
        <f>Summary!U123</f>
        <v>30931769.576400369</v>
      </c>
      <c r="T18" s="77">
        <f>Summary!V123</f>
        <v>30794614.621979564</v>
      </c>
      <c r="U18" s="77">
        <f>Summary!W123</f>
        <v>33525371.496562317</v>
      </c>
      <c r="V18" s="77">
        <f>Summary!X123</f>
        <v>35545274.126062319</v>
      </c>
      <c r="W18" s="77">
        <f>Summary!Y123</f>
        <v>35545274.126062319</v>
      </c>
      <c r="X18" s="77">
        <f>Summary!Z123</f>
        <v>35386787.372223325</v>
      </c>
      <c r="Y18" s="77">
        <f>Summary!AA123</f>
        <v>35386787.372223325</v>
      </c>
      <c r="Z18" s="77">
        <f>Summary!AB123</f>
        <v>35396174.519754246</v>
      </c>
      <c r="AA18" s="77">
        <f>Summary!AC123</f>
        <v>35407802.684453115</v>
      </c>
      <c r="AB18" s="77">
        <f>Summary!AD123</f>
        <v>35393866.740817204</v>
      </c>
      <c r="AC18" s="77">
        <f>Summary!AE123</f>
        <v>35393866.740817204</v>
      </c>
      <c r="AD18" s="77">
        <f>Summary!AF123</f>
        <v>39433671.9998172</v>
      </c>
      <c r="AE18" s="77">
        <f>Summary!AG123</f>
        <v>30080290.396621153</v>
      </c>
      <c r="AF18" s="77">
        <f>Summary!AH123</f>
        <v>26936456.216547944</v>
      </c>
      <c r="AG18" s="77">
        <f>Summary!AI123</f>
        <v>27105862.670626391</v>
      </c>
      <c r="AH18" s="77">
        <f>Summary!AJ123</f>
        <v>18411452.657854594</v>
      </c>
      <c r="AI18" s="77">
        <f>Summary!AK123</f>
        <v>13530021.303229593</v>
      </c>
      <c r="AJ18" s="77">
        <f>Summary!AL123</f>
        <v>13524484.349350885</v>
      </c>
      <c r="AK18" s="77">
        <f>Summary!AM123</f>
        <v>13901028.141599923</v>
      </c>
      <c r="AL18" s="77">
        <f>Summary!AN123</f>
        <v>12368318.152923848</v>
      </c>
      <c r="AM18" s="77">
        <f>Summary!AO123</f>
        <v>9843439.8660488501</v>
      </c>
      <c r="AN18" s="77">
        <f>Summary!AP123</f>
        <v>9892487.4180060029</v>
      </c>
      <c r="AO18" s="77">
        <f>Summary!AQ123</f>
        <v>10427176.289535377</v>
      </c>
      <c r="AP18" s="77">
        <f>Summary!AR123</f>
        <v>10445974.500004098</v>
      </c>
      <c r="AQ18" s="77">
        <f>Summary!AS123</f>
        <v>10528811.106478099</v>
      </c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1:67" ht="19.5" customHeight="1" x14ac:dyDescent="0.25">
      <c r="A19" s="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1:67" ht="19.5" customHeight="1" x14ac:dyDescent="0.25">
      <c r="A20" s="2"/>
      <c r="B20" s="12"/>
      <c r="C20" s="12"/>
      <c r="D20" s="72">
        <f>Information!$F$9</f>
        <v>2024</v>
      </c>
      <c r="E20" s="12"/>
      <c r="F20" s="12"/>
      <c r="G20" s="12"/>
      <c r="H20" s="72">
        <f>D20+1</f>
        <v>2025</v>
      </c>
      <c r="I20" s="12"/>
      <c r="J20" s="12"/>
      <c r="K20" s="12"/>
      <c r="L20" s="72">
        <f>H20+1</f>
        <v>2026</v>
      </c>
      <c r="M20" s="12"/>
      <c r="N20" s="12"/>
      <c r="O20" s="12"/>
      <c r="P20" s="72">
        <f>L20+1</f>
        <v>2027</v>
      </c>
      <c r="Q20" s="121"/>
      <c r="R20" s="121"/>
      <c r="S20" s="121"/>
      <c r="T20" s="72">
        <f>P20+1</f>
        <v>2028</v>
      </c>
      <c r="U20" s="121"/>
      <c r="V20" s="121"/>
      <c r="W20" s="121"/>
      <c r="X20" s="72">
        <f>T20+1</f>
        <v>2029</v>
      </c>
      <c r="Y20" s="121"/>
      <c r="Z20" s="121"/>
      <c r="AA20" s="121"/>
      <c r="AB20" s="72">
        <f>X20+1</f>
        <v>2030</v>
      </c>
      <c r="AC20" s="121"/>
      <c r="AD20" s="121"/>
      <c r="AE20" s="121"/>
      <c r="AF20" s="72">
        <f>AB20+1</f>
        <v>2031</v>
      </c>
      <c r="AG20" s="121"/>
      <c r="AH20" s="121"/>
      <c r="AI20" s="121"/>
      <c r="AJ20" s="72">
        <f>AF20+1</f>
        <v>2032</v>
      </c>
      <c r="AK20" s="121"/>
      <c r="AL20" s="121"/>
      <c r="AM20" s="121"/>
      <c r="AN20" s="72">
        <f>AJ20+1</f>
        <v>2033</v>
      </c>
      <c r="AO20" s="121"/>
      <c r="AP20" s="121"/>
      <c r="AQ20" s="121"/>
      <c r="AR20" s="39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1:67" ht="19.5" customHeight="1" x14ac:dyDescent="0.25">
      <c r="A21" s="2"/>
      <c r="B21" s="20" t="s">
        <v>271</v>
      </c>
      <c r="C21" s="34"/>
      <c r="D21" s="55" t="s">
        <v>55</v>
      </c>
      <c r="E21" s="55" t="s">
        <v>56</v>
      </c>
      <c r="F21" s="55" t="s">
        <v>57</v>
      </c>
      <c r="G21" s="55" t="s">
        <v>58</v>
      </c>
      <c r="H21" s="55" t="s">
        <v>55</v>
      </c>
      <c r="I21" s="55" t="s">
        <v>56</v>
      </c>
      <c r="J21" s="55" t="s">
        <v>57</v>
      </c>
      <c r="K21" s="55" t="s">
        <v>58</v>
      </c>
      <c r="L21" s="55" t="s">
        <v>55</v>
      </c>
      <c r="M21" s="55" t="s">
        <v>56</v>
      </c>
      <c r="N21" s="55" t="s">
        <v>57</v>
      </c>
      <c r="O21" s="55" t="s">
        <v>58</v>
      </c>
      <c r="P21" s="55" t="s">
        <v>55</v>
      </c>
      <c r="Q21" s="55" t="s">
        <v>56</v>
      </c>
      <c r="R21" s="55" t="s">
        <v>57</v>
      </c>
      <c r="S21" s="55" t="s">
        <v>58</v>
      </c>
      <c r="T21" s="55" t="s">
        <v>55</v>
      </c>
      <c r="U21" s="55" t="s">
        <v>56</v>
      </c>
      <c r="V21" s="55" t="s">
        <v>57</v>
      </c>
      <c r="W21" s="55" t="s">
        <v>58</v>
      </c>
      <c r="X21" s="55" t="s">
        <v>55</v>
      </c>
      <c r="Y21" s="55" t="s">
        <v>56</v>
      </c>
      <c r="Z21" s="55" t="s">
        <v>57</v>
      </c>
      <c r="AA21" s="55" t="s">
        <v>58</v>
      </c>
      <c r="AB21" s="55" t="s">
        <v>55</v>
      </c>
      <c r="AC21" s="55" t="s">
        <v>56</v>
      </c>
      <c r="AD21" s="55" t="s">
        <v>57</v>
      </c>
      <c r="AE21" s="55" t="s">
        <v>58</v>
      </c>
      <c r="AF21" s="55" t="s">
        <v>55</v>
      </c>
      <c r="AG21" s="55" t="s">
        <v>56</v>
      </c>
      <c r="AH21" s="55" t="s">
        <v>57</v>
      </c>
      <c r="AI21" s="55" t="s">
        <v>58</v>
      </c>
      <c r="AJ21" s="55" t="s">
        <v>55</v>
      </c>
      <c r="AK21" s="55" t="s">
        <v>56</v>
      </c>
      <c r="AL21" s="55" t="s">
        <v>57</v>
      </c>
      <c r="AM21" s="55" t="s">
        <v>58</v>
      </c>
      <c r="AN21" s="55" t="s">
        <v>55</v>
      </c>
      <c r="AO21" s="55" t="s">
        <v>56</v>
      </c>
      <c r="AP21" s="55" t="s">
        <v>57</v>
      </c>
      <c r="AQ21" s="55" t="s">
        <v>58</v>
      </c>
      <c r="AR21" s="39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1:67" ht="19.5" customHeight="1" x14ac:dyDescent="0.25">
      <c r="A22" s="2"/>
      <c r="B22" s="79" t="str">
        <f>Summary!D129</f>
        <v xml:space="preserve">  Cumulative investment return</v>
      </c>
      <c r="C22" s="99"/>
      <c r="D22" s="77">
        <f>Summary!F129</f>
        <v>0</v>
      </c>
      <c r="E22" s="77">
        <f>Summary!G129</f>
        <v>0</v>
      </c>
      <c r="F22" s="77">
        <f>Summary!H129</f>
        <v>0</v>
      </c>
      <c r="G22" s="77">
        <f>Summary!I129</f>
        <v>0</v>
      </c>
      <c r="H22" s="77">
        <f>Summary!J129</f>
        <v>0</v>
      </c>
      <c r="I22" s="77">
        <f>Summary!K129</f>
        <v>0</v>
      </c>
      <c r="J22" s="77">
        <f>Summary!L129</f>
        <v>0</v>
      </c>
      <c r="K22" s="77">
        <f>Summary!M129</f>
        <v>0</v>
      </c>
      <c r="L22" s="77">
        <f>Summary!N129</f>
        <v>0</v>
      </c>
      <c r="M22" s="77">
        <f>Summary!O129</f>
        <v>0</v>
      </c>
      <c r="N22" s="77">
        <f>Summary!P129</f>
        <v>0</v>
      </c>
      <c r="O22" s="77">
        <f>Summary!Q129</f>
        <v>0</v>
      </c>
      <c r="P22" s="77">
        <f>Summary!R129</f>
        <v>0</v>
      </c>
      <c r="Q22" s="77">
        <f>Summary!S129</f>
        <v>0</v>
      </c>
      <c r="R22" s="77">
        <f>Summary!T129</f>
        <v>0</v>
      </c>
      <c r="S22" s="77">
        <f>Summary!U129</f>
        <v>0</v>
      </c>
      <c r="T22" s="77">
        <f>Summary!V129</f>
        <v>0</v>
      </c>
      <c r="U22" s="77">
        <f>Summary!W129</f>
        <v>0</v>
      </c>
      <c r="V22" s="77">
        <f>Summary!X129</f>
        <v>0</v>
      </c>
      <c r="W22" s="77">
        <f>Summary!Y129</f>
        <v>0</v>
      </c>
      <c r="X22" s="77">
        <f>Summary!Z129</f>
        <v>0</v>
      </c>
      <c r="Y22" s="77">
        <f>Summary!AA129</f>
        <v>0</v>
      </c>
      <c r="Z22" s="77">
        <f>Summary!AB129</f>
        <v>0</v>
      </c>
      <c r="AA22" s="77">
        <f>Summary!AC129</f>
        <v>0</v>
      </c>
      <c r="AB22" s="77">
        <f>Summary!AD129</f>
        <v>0</v>
      </c>
      <c r="AC22" s="77">
        <f>Summary!AE129</f>
        <v>0</v>
      </c>
      <c r="AD22" s="77">
        <f>Summary!AF129</f>
        <v>0</v>
      </c>
      <c r="AE22" s="77">
        <f>Summary!AG129</f>
        <v>0</v>
      </c>
      <c r="AF22" s="77">
        <f>Summary!AH129</f>
        <v>0</v>
      </c>
      <c r="AG22" s="77">
        <f>Summary!AI129</f>
        <v>0</v>
      </c>
      <c r="AH22" s="77">
        <f>Summary!AJ129</f>
        <v>0</v>
      </c>
      <c r="AI22" s="77">
        <f>Summary!AK129</f>
        <v>0</v>
      </c>
      <c r="AJ22" s="77">
        <f>Summary!AL129</f>
        <v>0</v>
      </c>
      <c r="AK22" s="77">
        <f>Summary!AM129</f>
        <v>0</v>
      </c>
      <c r="AL22" s="77">
        <f>Summary!AN129</f>
        <v>0</v>
      </c>
      <c r="AM22" s="77">
        <f>Summary!AO129</f>
        <v>0</v>
      </c>
      <c r="AN22" s="77">
        <f>Summary!AP129</f>
        <v>0</v>
      </c>
      <c r="AO22" s="77">
        <f>Summary!AQ129</f>
        <v>0</v>
      </c>
      <c r="AP22" s="77">
        <f>Summary!AR129</f>
        <v>0</v>
      </c>
      <c r="AQ22" s="77">
        <f>Summary!AS129</f>
        <v>0</v>
      </c>
      <c r="AR22" s="77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1:67" ht="19.5" customHeight="1" x14ac:dyDescent="0.25">
      <c r="A23" s="2"/>
      <c r="B23" s="80" t="str">
        <f>Summary!D131</f>
        <v xml:space="preserve">    ... present value</v>
      </c>
      <c r="C23" s="99"/>
      <c r="D23" s="77">
        <f>Summary!F131</f>
        <v>-83604603.90625</v>
      </c>
      <c r="E23" s="77">
        <f>Summary!G131</f>
        <v>-82428183.03125</v>
      </c>
      <c r="F23" s="77">
        <f>Summary!H131</f>
        <v>-81220737.375</v>
      </c>
      <c r="G23" s="77">
        <f>Summary!I131</f>
        <v>-79929484.9375</v>
      </c>
      <c r="H23" s="77">
        <f>Summary!J131</f>
        <v>-77136365.773514852</v>
      </c>
      <c r="I23" s="77">
        <f>Summary!K131</f>
        <v>-75103577.026608914</v>
      </c>
      <c r="J23" s="77">
        <f>Summary!L131</f>
        <v>-71306623.799504951</v>
      </c>
      <c r="K23" s="77">
        <f>Summary!M131</f>
        <v>-58451546.876547024</v>
      </c>
      <c r="L23" s="77">
        <f>Summary!N131</f>
        <v>-42328230.209088899</v>
      </c>
      <c r="M23" s="77">
        <f>Summary!O131</f>
        <v>-34753728.63611301</v>
      </c>
      <c r="N23" s="77">
        <f>Summary!P131</f>
        <v>-27179227.063137125</v>
      </c>
      <c r="O23" s="77">
        <f>Summary!Q131</f>
        <v>-19604725.49016124</v>
      </c>
      <c r="P23" s="77">
        <f>Summary!R131</f>
        <v>-11976182.34944508</v>
      </c>
      <c r="Q23" s="77">
        <f>Summary!S131</f>
        <v>558593.91747703729</v>
      </c>
      <c r="R23" s="77">
        <f>Summary!T131</f>
        <v>24767735.848247733</v>
      </c>
      <c r="S23" s="77">
        <f>Summary!U131</f>
        <v>49038513.989434846</v>
      </c>
      <c r="T23" s="77">
        <f>Summary!V131</f>
        <v>72455600.912946865</v>
      </c>
      <c r="U23" s="77">
        <f>Summary!W131</f>
        <v>98493353.160761222</v>
      </c>
      <c r="V23" s="77">
        <f>Summary!X131</f>
        <v>126099879.2023879</v>
      </c>
      <c r="W23" s="77">
        <f>Summary!Y131</f>
        <v>153706405.24401456</v>
      </c>
      <c r="X23" s="77">
        <f>Summary!Z131</f>
        <v>98767857.29399848</v>
      </c>
      <c r="Y23" s="77">
        <f>Summary!AA131</f>
        <v>125968519.42652145</v>
      </c>
      <c r="Z23" s="77">
        <f>Summary!AB131</f>
        <v>153176397.15128484</v>
      </c>
      <c r="AA23" s="77">
        <f>Summary!AC131</f>
        <v>180393213.06464013</v>
      </c>
      <c r="AB23" s="77">
        <f>Summary!AD131</f>
        <v>205443259.384821</v>
      </c>
      <c r="AC23" s="77">
        <f>Summary!AE131</f>
        <v>232366809.64588317</v>
      </c>
      <c r="AD23" s="77">
        <f>Summary!AF131</f>
        <v>262363375.37406173</v>
      </c>
      <c r="AE23" s="77">
        <f>Summary!AG131</f>
        <v>285244972.8070659</v>
      </c>
      <c r="AF23" s="77">
        <f>Summary!AH131</f>
        <v>302530287.12264246</v>
      </c>
      <c r="AG23" s="77">
        <f>Summary!AI131</f>
        <v>322933149.50319135</v>
      </c>
      <c r="AH23" s="77">
        <f>Summary!AJ131</f>
        <v>336791639.79987806</v>
      </c>
      <c r="AI23" s="77">
        <f>Summary!AK131</f>
        <v>346975826.37272727</v>
      </c>
      <c r="AJ23" s="77">
        <f>Summary!AL131</f>
        <v>353377538.14516985</v>
      </c>
      <c r="AK23" s="77">
        <f>Summary!AM131</f>
        <v>363730293.88998818</v>
      </c>
      <c r="AL23" s="77">
        <f>Summary!AN131</f>
        <v>372941567.72578704</v>
      </c>
      <c r="AM23" s="77">
        <f>Summary!AO131</f>
        <v>380272444.80796826</v>
      </c>
      <c r="AN23" s="77">
        <f>Summary!AP131</f>
        <v>383501693.0887534</v>
      </c>
      <c r="AO23" s="77">
        <f>Summary!AQ131</f>
        <v>391184406.44973963</v>
      </c>
      <c r="AP23" s="77">
        <f>Summary!AR131</f>
        <v>398880970.2778821</v>
      </c>
      <c r="AQ23" s="77">
        <f>Summary!AS131</f>
        <v>406638567.87831968</v>
      </c>
      <c r="AR23" s="77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1:67" ht="19.5" customHeight="1" x14ac:dyDescent="0.25">
      <c r="A24" s="2"/>
      <c r="B24" s="79" t="str">
        <f>Summary!D133</f>
        <v xml:space="preserve">  IRR Cash-flow</v>
      </c>
      <c r="C24" s="99"/>
      <c r="D24" s="77">
        <f>Summary!F133</f>
        <v>0</v>
      </c>
      <c r="E24" s="77">
        <f>Summary!G133</f>
        <v>0</v>
      </c>
      <c r="F24" s="77">
        <f>Summary!H133</f>
        <v>0</v>
      </c>
      <c r="G24" s="77">
        <f>Summary!I133</f>
        <v>0</v>
      </c>
      <c r="H24" s="77">
        <f>Summary!J133</f>
        <v>0</v>
      </c>
      <c r="I24" s="77">
        <f>Summary!K133</f>
        <v>0</v>
      </c>
      <c r="J24" s="77">
        <f>Summary!L133</f>
        <v>0</v>
      </c>
      <c r="K24" s="77">
        <f>Summary!M133</f>
        <v>0</v>
      </c>
      <c r="L24" s="77">
        <f>Summary!N133</f>
        <v>0</v>
      </c>
      <c r="M24" s="77">
        <f>Summary!O133</f>
        <v>0</v>
      </c>
      <c r="N24" s="77">
        <f>Summary!P133</f>
        <v>0</v>
      </c>
      <c r="O24" s="77">
        <f>Summary!Q133</f>
        <v>0</v>
      </c>
      <c r="P24" s="77">
        <f>Summary!R133</f>
        <v>0</v>
      </c>
      <c r="Q24" s="77">
        <f>Summary!S133</f>
        <v>0</v>
      </c>
      <c r="R24" s="77">
        <f>Summary!T133</f>
        <v>0</v>
      </c>
      <c r="S24" s="77">
        <f>Summary!U133</f>
        <v>0</v>
      </c>
      <c r="T24" s="77">
        <f>Summary!V133</f>
        <v>0</v>
      </c>
      <c r="U24" s="77">
        <f>Summary!W133</f>
        <v>0</v>
      </c>
      <c r="V24" s="77">
        <f>Summary!X133</f>
        <v>0</v>
      </c>
      <c r="W24" s="77">
        <f>Summary!Y133</f>
        <v>0</v>
      </c>
      <c r="X24" s="77">
        <f>Summary!Z133</f>
        <v>0</v>
      </c>
      <c r="Y24" s="77">
        <f>Summary!AA133</f>
        <v>0</v>
      </c>
      <c r="Z24" s="77">
        <f>Summary!AB133</f>
        <v>0</v>
      </c>
      <c r="AA24" s="77">
        <f>Summary!AC133</f>
        <v>0</v>
      </c>
      <c r="AB24" s="77">
        <f>Summary!AD133</f>
        <v>0</v>
      </c>
      <c r="AC24" s="77">
        <f>Summary!AE133</f>
        <v>0</v>
      </c>
      <c r="AD24" s="77">
        <f>Summary!AF133</f>
        <v>0</v>
      </c>
      <c r="AE24" s="77">
        <f>Summary!AG133</f>
        <v>0</v>
      </c>
      <c r="AF24" s="77">
        <f>Summary!AH133</f>
        <v>0</v>
      </c>
      <c r="AG24" s="77">
        <f>Summary!AI133</f>
        <v>0</v>
      </c>
      <c r="AH24" s="77">
        <f>Summary!AJ133</f>
        <v>0</v>
      </c>
      <c r="AI24" s="77">
        <f>Summary!AK133</f>
        <v>0</v>
      </c>
      <c r="AJ24" s="77">
        <f>Summary!AL133</f>
        <v>0</v>
      </c>
      <c r="AK24" s="77">
        <f>Summary!AM133</f>
        <v>0</v>
      </c>
      <c r="AL24" s="77">
        <f>Summary!AN133</f>
        <v>0</v>
      </c>
      <c r="AM24" s="77">
        <f>Summary!AO133</f>
        <v>0</v>
      </c>
      <c r="AN24" s="77">
        <f>Summary!AP133</f>
        <v>0</v>
      </c>
      <c r="AO24" s="77">
        <f>Summary!AQ133</f>
        <v>0</v>
      </c>
      <c r="AP24" s="77">
        <f>Summary!AR133</f>
        <v>0</v>
      </c>
      <c r="AQ24" s="77">
        <f>Summary!AS133</f>
        <v>0</v>
      </c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1:67" ht="19.5" customHeight="1" x14ac:dyDescent="0.25">
      <c r="A25" s="2"/>
      <c r="B25" s="80" t="str">
        <f>Summary!D134</f>
        <v xml:space="preserve">    ... not present </v>
      </c>
      <c r="C25" s="99"/>
      <c r="D25" s="77">
        <f>Summary!F134</f>
        <v>-167209207.8125</v>
      </c>
      <c r="E25" s="77">
        <f>Summary!G134</f>
        <v>2352841.75</v>
      </c>
      <c r="F25" s="77">
        <f>Summary!H134</f>
        <v>2414891.3125</v>
      </c>
      <c r="G25" s="77">
        <f>Summary!I134</f>
        <v>2582504.875</v>
      </c>
      <c r="H25" s="77">
        <f>Summary!J134</f>
        <v>4043511.0124999997</v>
      </c>
      <c r="I25" s="77">
        <f>Summary!K134</f>
        <v>4106233.2687500003</v>
      </c>
      <c r="J25" s="77">
        <f>Summary!L134</f>
        <v>7669845.5187499998</v>
      </c>
      <c r="K25" s="77">
        <f>Summary!M134</f>
        <v>25967255.384375002</v>
      </c>
      <c r="L25" s="77">
        <f>Summary!N134</f>
        <v>31705603.772</v>
      </c>
      <c r="M25" s="77">
        <f>Summary!O134</f>
        <v>15455013.009499999</v>
      </c>
      <c r="N25" s="77">
        <f>Summary!P134</f>
        <v>15455013.009499999</v>
      </c>
      <c r="O25" s="77">
        <f>Summary!Q134</f>
        <v>15455013.009499999</v>
      </c>
      <c r="P25" s="77">
        <f>Summary!R134</f>
        <v>15316079.021990001</v>
      </c>
      <c r="Q25" s="77">
        <f>Summary!S134</f>
        <v>25836781.119589999</v>
      </c>
      <c r="R25" s="77">
        <f>Summary!T134</f>
        <v>49900077.020839997</v>
      </c>
      <c r="S25" s="77">
        <f>Summary!U134</f>
        <v>50027122.070839994</v>
      </c>
      <c r="T25" s="77">
        <f>Summary!V134</f>
        <v>49805296.170110896</v>
      </c>
      <c r="U25" s="77">
        <f>Summary!W134</f>
        <v>54221852.654960893</v>
      </c>
      <c r="V25" s="77">
        <f>Summary!X134</f>
        <v>57488717.654960893</v>
      </c>
      <c r="W25" s="77">
        <f>Summary!Y134</f>
        <v>57488717.654960893</v>
      </c>
      <c r="X25" s="77">
        <f>Summary!Z134</f>
        <v>-112267608.97262926</v>
      </c>
      <c r="Y25" s="77">
        <f>Summary!AA134</f>
        <v>57232391.027370736</v>
      </c>
      <c r="Z25" s="77">
        <f>Summary!AB134</f>
        <v>57247573.216487534</v>
      </c>
      <c r="AA25" s="77">
        <f>Summary!AC134</f>
        <v>57266379.887519188</v>
      </c>
      <c r="AB25" s="77">
        <f>Summary!AD134</f>
        <v>57243840.758235812</v>
      </c>
      <c r="AC25" s="77">
        <f>Summary!AE134</f>
        <v>57243840.758235812</v>
      </c>
      <c r="AD25" s="77">
        <f>Summary!AF134</f>
        <v>63777570.758235812</v>
      </c>
      <c r="AE25" s="77">
        <f>Summary!AG134</f>
        <v>48649992.554781094</v>
      </c>
      <c r="AF25" s="77">
        <f>Summary!AH134</f>
        <v>43565350.503878288</v>
      </c>
      <c r="AG25" s="77">
        <f>Summary!AI134</f>
        <v>43839337.976106085</v>
      </c>
      <c r="AH25" s="77">
        <f>Summary!AJ134</f>
        <v>29777539.475747358</v>
      </c>
      <c r="AI25" s="77">
        <f>Summary!AK134</f>
        <v>21882615.725747358</v>
      </c>
      <c r="AJ25" s="77">
        <f>Summary!AL134</f>
        <v>21873660.600599844</v>
      </c>
      <c r="AK25" s="77">
        <f>Summary!AM134</f>
        <v>22482659.132459845</v>
      </c>
      <c r="AL25" s="77">
        <f>Summary!AN134</f>
        <v>20003749.236493368</v>
      </c>
      <c r="AM25" s="77">
        <f>Summary!AO134</f>
        <v>15920167.986493368</v>
      </c>
      <c r="AN25" s="77">
        <f>Summary!AP134</f>
        <v>15999494.449306168</v>
      </c>
      <c r="AO25" s="77">
        <f>Summary!AQ134</f>
        <v>16864267.005556166</v>
      </c>
      <c r="AP25" s="77">
        <f>Summary!AR134</f>
        <v>16894670.063082803</v>
      </c>
      <c r="AQ25" s="77">
        <f>Summary!AS134</f>
        <v>17028644.843082804</v>
      </c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1:67" ht="19.5" customHeight="1" x14ac:dyDescent="0.25">
      <c r="A26" s="2"/>
      <c r="B26" s="80" t="str">
        <f>Summary!D135</f>
        <v xml:space="preserve">    ... present value</v>
      </c>
      <c r="C26" s="99"/>
      <c r="D26" s="77">
        <f>Summary!F135</f>
        <v>-83604603.90625</v>
      </c>
      <c r="E26" s="77">
        <f>Summary!G135</f>
        <v>1176420.875</v>
      </c>
      <c r="F26" s="77">
        <f>Summary!H135</f>
        <v>1207445.65625</v>
      </c>
      <c r="G26" s="77">
        <f>Summary!I135</f>
        <v>1291252.4375</v>
      </c>
      <c r="H26" s="77">
        <f>Summary!J135</f>
        <v>2001738.1249999998</v>
      </c>
      <c r="I26" s="77">
        <f>Summary!K135</f>
        <v>2032788.7469059408</v>
      </c>
      <c r="J26" s="77">
        <f>Summary!L135</f>
        <v>3796953.2271039602</v>
      </c>
      <c r="K26" s="77">
        <f>Summary!M135</f>
        <v>12855076.922957921</v>
      </c>
      <c r="L26" s="77">
        <f>Summary!N135</f>
        <v>15538915.787100568</v>
      </c>
      <c r="M26" s="77">
        <f>Summary!O135</f>
        <v>7574501.5729758861</v>
      </c>
      <c r="N26" s="77">
        <f>Summary!P135</f>
        <v>7574501.5729758861</v>
      </c>
      <c r="O26" s="77">
        <f>Summary!Q135</f>
        <v>7574501.5729758861</v>
      </c>
      <c r="P26" s="77">
        <f>Summary!R135</f>
        <v>7430632.4359259252</v>
      </c>
      <c r="Q26" s="77">
        <f>Summary!S135</f>
        <v>12534776.266922116</v>
      </c>
      <c r="R26" s="77">
        <f>Summary!T135</f>
        <v>24209141.930770695</v>
      </c>
      <c r="S26" s="77">
        <f>Summary!U135</f>
        <v>24270778.141187109</v>
      </c>
      <c r="T26" s="77">
        <f>Summary!V135</f>
        <v>23916887.727142528</v>
      </c>
      <c r="U26" s="77">
        <f>Summary!W135</f>
        <v>26037752.247814354</v>
      </c>
      <c r="V26" s="77">
        <f>Summary!X135</f>
        <v>27606526.041626681</v>
      </c>
      <c r="W26" s="77">
        <f>Summary!Y135</f>
        <v>27606526.041626681</v>
      </c>
      <c r="X26" s="77">
        <f>Summary!Z135</f>
        <v>-53357080.584494002</v>
      </c>
      <c r="Y26" s="77">
        <f>Summary!AA135</f>
        <v>27200662.132522959</v>
      </c>
      <c r="Z26" s="77">
        <f>Summary!AB135</f>
        <v>27207877.724763386</v>
      </c>
      <c r="AA26" s="77">
        <f>Summary!AC135</f>
        <v>27216815.913355313</v>
      </c>
      <c r="AB26" s="77">
        <f>Summary!AD135</f>
        <v>26923550.261062153</v>
      </c>
      <c r="AC26" s="77">
        <f>Summary!AE135</f>
        <v>26923550.261062153</v>
      </c>
      <c r="AD26" s="77">
        <f>Summary!AF135</f>
        <v>29996565.728178602</v>
      </c>
      <c r="AE26" s="77">
        <f>Summary!AG135</f>
        <v>22881597.433004174</v>
      </c>
      <c r="AF26" s="77">
        <f>Summary!AH135</f>
        <v>20275348.395440247</v>
      </c>
      <c r="AG26" s="77">
        <f>Summary!AI135</f>
        <v>20402862.380548894</v>
      </c>
      <c r="AH26" s="77">
        <f>Summary!AJ135</f>
        <v>13858490.296686711</v>
      </c>
      <c r="AI26" s="77">
        <f>Summary!AK135</f>
        <v>10184186.572849218</v>
      </c>
      <c r="AJ26" s="77">
        <f>Summary!AL135</f>
        <v>10072325.702617643</v>
      </c>
      <c r="AK26" s="77">
        <f>Summary!AM135</f>
        <v>10352755.744818339</v>
      </c>
      <c r="AL26" s="77">
        <f>Summary!AN135</f>
        <v>9211273.8357988819</v>
      </c>
      <c r="AM26" s="77">
        <f>Summary!AO135</f>
        <v>7330877.0821812218</v>
      </c>
      <c r="AN26" s="77">
        <f>Summary!AP135</f>
        <v>7288756.1454175068</v>
      </c>
      <c r="AO26" s="77">
        <f>Summary!AQ135</f>
        <v>7682713.3609862095</v>
      </c>
      <c r="AP26" s="77">
        <f>Summary!AR135</f>
        <v>7696563.8281424623</v>
      </c>
      <c r="AQ26" s="77">
        <f>Summary!AS135</f>
        <v>7757597.6004375806</v>
      </c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1:67" ht="19.5" customHeight="1" x14ac:dyDescent="0.25">
      <c r="A27" s="2"/>
      <c r="B27" s="79" t="str">
        <f>Summary!D136</f>
        <v xml:space="preserve">  IRR</v>
      </c>
      <c r="C27" s="125">
        <f>Summary!E136</f>
        <v>0.1024512522306964</v>
      </c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1:67" ht="15.75" customHeight="1" x14ac:dyDescent="0.25">
      <c r="A28" s="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39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1:67" ht="15.75" customHeight="1" x14ac:dyDescent="0.25">
      <c r="A29" s="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39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1:67" ht="15.75" customHeight="1" x14ac:dyDescent="0.25">
      <c r="A30" s="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39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1:67" ht="15.75" customHeight="1" x14ac:dyDescent="0.25">
      <c r="A31" s="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39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1:67" ht="15.75" customHeight="1" x14ac:dyDescent="0.25">
      <c r="A32" s="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39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ht="15.75" customHeight="1" x14ac:dyDescent="0.25">
      <c r="A33" s="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39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ht="15.75" customHeight="1" x14ac:dyDescent="0.25">
      <c r="A34" s="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39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ht="15.75" customHeight="1" x14ac:dyDescent="0.25">
      <c r="A35" s="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39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ht="15.75" customHeight="1" x14ac:dyDescent="0.25">
      <c r="A36" s="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39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ht="15.75" customHeight="1" x14ac:dyDescent="0.25">
      <c r="A37" s="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39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ht="15.75" customHeight="1" x14ac:dyDescent="0.25">
      <c r="A38" s="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39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ht="15.75" customHeight="1" x14ac:dyDescent="0.25">
      <c r="A39" s="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39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ht="15.75" customHeight="1" x14ac:dyDescent="0.25">
      <c r="A40" s="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39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ht="15.75" customHeight="1" x14ac:dyDescent="0.25">
      <c r="A41" s="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39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ht="15.75" customHeight="1" x14ac:dyDescent="0.25">
      <c r="A42" s="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39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ht="15.75" customHeight="1" x14ac:dyDescent="0.25">
      <c r="A43" s="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39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ht="15.75" customHeight="1" x14ac:dyDescent="0.25">
      <c r="A44" s="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39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ht="15.75" customHeight="1" x14ac:dyDescent="0.25">
      <c r="A45" s="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39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ht="15.75" customHeight="1" x14ac:dyDescent="0.25">
      <c r="A46" s="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39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ht="15.75" customHeight="1" x14ac:dyDescent="0.25">
      <c r="A47" s="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39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ht="15.75" customHeight="1" x14ac:dyDescent="0.25">
      <c r="A48" s="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39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ht="15.75" customHeight="1" x14ac:dyDescent="0.25">
      <c r="A49" s="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39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ht="15.75" customHeight="1" x14ac:dyDescent="0.25">
      <c r="A50" s="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39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ht="15.75" customHeight="1" x14ac:dyDescent="0.25">
      <c r="A51" s="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39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ht="15.75" customHeight="1" x14ac:dyDescent="0.25">
      <c r="A52" s="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39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ht="15.75" customHeight="1" x14ac:dyDescent="0.25">
      <c r="A53" s="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39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ht="15.75" customHeight="1" x14ac:dyDescent="0.25">
      <c r="A54" s="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39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ht="15.75" customHeight="1" x14ac:dyDescent="0.25">
      <c r="A55" s="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ht="15.75" customHeight="1" x14ac:dyDescent="0.25">
      <c r="A56" s="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ht="15.75" customHeight="1" x14ac:dyDescent="0.25">
      <c r="A57" s="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ht="15.75" customHeight="1" x14ac:dyDescent="0.25">
      <c r="A58" s="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ht="15.75" customHeight="1" x14ac:dyDescent="0.25">
      <c r="A59" s="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ht="15.75" customHeight="1" x14ac:dyDescent="0.25">
      <c r="A60" s="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ht="15.75" customHeight="1" x14ac:dyDescent="0.25">
      <c r="A61" s="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ht="15.75" customHeight="1" x14ac:dyDescent="0.25">
      <c r="A62" s="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ht="15.75" customHeight="1" x14ac:dyDescent="0.25">
      <c r="A63" s="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ht="15.75" customHeight="1" x14ac:dyDescent="0.25">
      <c r="A64" s="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ht="15.75" customHeight="1" x14ac:dyDescent="0.25">
      <c r="A65" s="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ht="15.75" customHeight="1" x14ac:dyDescent="0.25">
      <c r="A66" s="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ht="15.75" customHeight="1" x14ac:dyDescent="0.25">
      <c r="A67" s="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ht="15.75" customHeight="1" x14ac:dyDescent="0.25">
      <c r="A68" s="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ht="15.75" customHeight="1" x14ac:dyDescent="0.25">
      <c r="A69" s="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ht="15.75" customHeight="1" x14ac:dyDescent="0.25">
      <c r="A70" s="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ht="15.75" customHeight="1" x14ac:dyDescent="0.25">
      <c r="A71" s="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ht="15.75" customHeight="1" x14ac:dyDescent="0.25">
      <c r="A72" s="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ht="15.75" customHeight="1" x14ac:dyDescent="0.25">
      <c r="A73" s="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ht="15.75" customHeight="1" x14ac:dyDescent="0.25">
      <c r="A74" s="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ht="15.75" customHeight="1" x14ac:dyDescent="0.25">
      <c r="A75" s="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ht="15.75" customHeight="1" x14ac:dyDescent="0.25">
      <c r="A76" s="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ht="15.75" customHeight="1" x14ac:dyDescent="0.25">
      <c r="A77" s="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ht="15.75" customHeight="1" x14ac:dyDescent="0.25">
      <c r="A78" s="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ht="15.75" customHeight="1" x14ac:dyDescent="0.25">
      <c r="A79" s="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ht="15.75" customHeight="1" x14ac:dyDescent="0.25">
      <c r="A80" s="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ht="15.75" customHeight="1" x14ac:dyDescent="0.25">
      <c r="A81" s="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ht="15.75" customHeight="1" x14ac:dyDescent="0.25">
      <c r="A82" s="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ht="15.75" customHeight="1" x14ac:dyDescent="0.25">
      <c r="A83" s="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ht="15.75" customHeight="1" x14ac:dyDescent="0.25">
      <c r="A84" s="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ht="15.75" customHeight="1" x14ac:dyDescent="0.25">
      <c r="A85" s="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ht="15.75" customHeight="1" x14ac:dyDescent="0.25">
      <c r="A86" s="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ht="15.75" customHeight="1" x14ac:dyDescent="0.25">
      <c r="A87" s="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ht="15.75" customHeight="1" x14ac:dyDescent="0.25">
      <c r="A88" s="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ht="15.75" customHeight="1" x14ac:dyDescent="0.25">
      <c r="A89" s="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5.75" customHeight="1" x14ac:dyDescent="0.25">
      <c r="A90" s="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ht="15.75" customHeight="1" x14ac:dyDescent="0.25">
      <c r="A91" s="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ht="15.75" customHeight="1" x14ac:dyDescent="0.25">
      <c r="A92" s="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ht="15.75" customHeight="1" x14ac:dyDescent="0.25">
      <c r="A93" s="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ht="15.75" customHeight="1" x14ac:dyDescent="0.25"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ht="15.75" customHeight="1" x14ac:dyDescent="0.25"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ht="15.75" customHeight="1" x14ac:dyDescent="0.25"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1:67" ht="15.75" customHeight="1" x14ac:dyDescent="0.25"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1:67" ht="15.75" customHeight="1" x14ac:dyDescent="0.25"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1:67" ht="15.75" customHeight="1" x14ac:dyDescent="0.25"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1:67" ht="15.75" customHeight="1" x14ac:dyDescent="0.25"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1:67" ht="15.75" customHeight="1" x14ac:dyDescent="0.25"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1:67" ht="15.75" customHeight="1" x14ac:dyDescent="0.25"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1:67" ht="15.75" customHeight="1" x14ac:dyDescent="0.25"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1:67" ht="15.75" customHeight="1" x14ac:dyDescent="0.25"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1:67" ht="15.75" customHeight="1" x14ac:dyDescent="0.25"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1:67" ht="15.75" customHeight="1" x14ac:dyDescent="0.25">
      <c r="A106" s="1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1:67" ht="15.75" customHeight="1" x14ac:dyDescent="0.25">
      <c r="A107" s="1"/>
      <c r="B107" s="12"/>
      <c r="C107" s="12"/>
      <c r="D107" s="72">
        <f>Information!$F$9</f>
        <v>2024</v>
      </c>
      <c r="E107" s="12"/>
      <c r="F107" s="12"/>
      <c r="G107" s="12"/>
      <c r="H107" s="72">
        <f>D107+1</f>
        <v>2025</v>
      </c>
      <c r="I107" s="12"/>
      <c r="J107" s="12"/>
      <c r="K107" s="12"/>
      <c r="L107" s="72">
        <f>H107+1</f>
        <v>2026</v>
      </c>
      <c r="M107" s="12"/>
      <c r="N107" s="12"/>
      <c r="O107" s="12"/>
      <c r="P107" s="72">
        <f>L107+1</f>
        <v>2027</v>
      </c>
      <c r="Q107" s="121"/>
      <c r="R107" s="121"/>
      <c r="S107" s="121"/>
      <c r="T107" s="72">
        <f>P107+1</f>
        <v>2028</v>
      </c>
      <c r="U107" s="121"/>
      <c r="V107" s="121"/>
      <c r="W107" s="121"/>
      <c r="X107" s="72">
        <f>T107+1</f>
        <v>2029</v>
      </c>
      <c r="Y107" s="121"/>
      <c r="Z107" s="121"/>
      <c r="AA107" s="121"/>
      <c r="AB107" s="72">
        <f>X107+1</f>
        <v>2030</v>
      </c>
      <c r="AC107" s="121"/>
      <c r="AD107" s="121"/>
      <c r="AE107" s="121"/>
      <c r="AF107" s="72">
        <f>AB107+1</f>
        <v>2031</v>
      </c>
      <c r="AG107" s="121"/>
      <c r="AH107" s="121"/>
      <c r="AI107" s="121"/>
      <c r="AJ107" s="72">
        <f>AF107+1</f>
        <v>2032</v>
      </c>
      <c r="AK107" s="121"/>
      <c r="AL107" s="121"/>
      <c r="AM107" s="121"/>
      <c r="AN107" s="72">
        <f>AJ107+1</f>
        <v>2033</v>
      </c>
      <c r="AO107" s="121"/>
      <c r="AP107" s="121"/>
      <c r="AQ107" s="121"/>
      <c r="AR107" s="39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1:67" ht="15.75" customHeight="1" x14ac:dyDescent="0.25">
      <c r="A108" s="1"/>
      <c r="B108" s="20" t="s">
        <v>327</v>
      </c>
      <c r="C108" s="34"/>
      <c r="D108" s="55" t="s">
        <v>55</v>
      </c>
      <c r="E108" s="55" t="s">
        <v>56</v>
      </c>
      <c r="F108" s="55" t="s">
        <v>57</v>
      </c>
      <c r="G108" s="55" t="s">
        <v>58</v>
      </c>
      <c r="H108" s="55" t="s">
        <v>55</v>
      </c>
      <c r="I108" s="55" t="s">
        <v>56</v>
      </c>
      <c r="J108" s="55" t="s">
        <v>57</v>
      </c>
      <c r="K108" s="55" t="s">
        <v>58</v>
      </c>
      <c r="L108" s="55" t="s">
        <v>55</v>
      </c>
      <c r="M108" s="55" t="s">
        <v>56</v>
      </c>
      <c r="N108" s="55" t="s">
        <v>57</v>
      </c>
      <c r="O108" s="55" t="s">
        <v>58</v>
      </c>
      <c r="P108" s="55" t="s">
        <v>55</v>
      </c>
      <c r="Q108" s="55" t="s">
        <v>56</v>
      </c>
      <c r="R108" s="55" t="s">
        <v>57</v>
      </c>
      <c r="S108" s="55" t="s">
        <v>58</v>
      </c>
      <c r="T108" s="55" t="s">
        <v>55</v>
      </c>
      <c r="U108" s="55" t="s">
        <v>56</v>
      </c>
      <c r="V108" s="55" t="s">
        <v>57</v>
      </c>
      <c r="W108" s="55" t="s">
        <v>58</v>
      </c>
      <c r="X108" s="55" t="s">
        <v>55</v>
      </c>
      <c r="Y108" s="55" t="s">
        <v>56</v>
      </c>
      <c r="Z108" s="55" t="s">
        <v>57</v>
      </c>
      <c r="AA108" s="55" t="s">
        <v>58</v>
      </c>
      <c r="AB108" s="55" t="s">
        <v>55</v>
      </c>
      <c r="AC108" s="55" t="s">
        <v>56</v>
      </c>
      <c r="AD108" s="55" t="s">
        <v>57</v>
      </c>
      <c r="AE108" s="55" t="s">
        <v>58</v>
      </c>
      <c r="AF108" s="55" t="s">
        <v>55</v>
      </c>
      <c r="AG108" s="55" t="s">
        <v>56</v>
      </c>
      <c r="AH108" s="55" t="s">
        <v>57</v>
      </c>
      <c r="AI108" s="55" t="s">
        <v>58</v>
      </c>
      <c r="AJ108" s="55" t="s">
        <v>55</v>
      </c>
      <c r="AK108" s="55" t="s">
        <v>56</v>
      </c>
      <c r="AL108" s="55" t="s">
        <v>57</v>
      </c>
      <c r="AM108" s="55" t="s">
        <v>58</v>
      </c>
      <c r="AN108" s="55" t="s">
        <v>55</v>
      </c>
      <c r="AO108" s="55" t="s">
        <v>56</v>
      </c>
      <c r="AP108" s="55" t="s">
        <v>57</v>
      </c>
      <c r="AQ108" s="55" t="s">
        <v>58</v>
      </c>
      <c r="AR108" s="39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1:67" ht="15.75" customHeight="1" x14ac:dyDescent="0.25">
      <c r="A109" s="1"/>
      <c r="B109" s="80" t="str">
        <f>Summary!D110</f>
        <v xml:space="preserve">    ... of all subscriptions</v>
      </c>
      <c r="C109" s="99"/>
      <c r="D109" s="77">
        <f>Summary!F110</f>
        <v>42500000</v>
      </c>
      <c r="E109" s="77">
        <f>Summary!G110</f>
        <v>0</v>
      </c>
      <c r="F109" s="77">
        <f>Summary!H110</f>
        <v>0</v>
      </c>
      <c r="G109" s="77">
        <f>Summary!I110</f>
        <v>0</v>
      </c>
      <c r="H109" s="77">
        <f>Summary!J110</f>
        <v>0</v>
      </c>
      <c r="I109" s="77">
        <f>Summary!K110</f>
        <v>0</v>
      </c>
      <c r="J109" s="77">
        <f>Summary!L110</f>
        <v>0</v>
      </c>
      <c r="K109" s="77">
        <f>Summary!M110</f>
        <v>0</v>
      </c>
      <c r="L109" s="77">
        <f>Summary!N110</f>
        <v>0</v>
      </c>
      <c r="M109" s="77">
        <f>Summary!O110</f>
        <v>0</v>
      </c>
      <c r="N109" s="77">
        <f>Summary!P110</f>
        <v>0</v>
      </c>
      <c r="O109" s="77">
        <f>Summary!Q110</f>
        <v>0</v>
      </c>
      <c r="P109" s="77">
        <f>Summary!R110</f>
        <v>0</v>
      </c>
      <c r="Q109" s="77">
        <f>Summary!S110</f>
        <v>0</v>
      </c>
      <c r="R109" s="77">
        <f>Summary!T110</f>
        <v>0</v>
      </c>
      <c r="S109" s="77">
        <f>Summary!U110</f>
        <v>0</v>
      </c>
      <c r="T109" s="77">
        <f>Summary!V110</f>
        <v>0</v>
      </c>
      <c r="U109" s="77">
        <f>Summary!W110</f>
        <v>0</v>
      </c>
      <c r="V109" s="77">
        <f>Summary!X110</f>
        <v>0</v>
      </c>
      <c r="W109" s="77">
        <f>Summary!Y110</f>
        <v>0</v>
      </c>
      <c r="X109" s="77">
        <f>Summary!Z110</f>
        <v>42500000</v>
      </c>
      <c r="Y109" s="77">
        <f>Summary!AA110</f>
        <v>0</v>
      </c>
      <c r="Z109" s="77">
        <f>Summary!AB110</f>
        <v>0</v>
      </c>
      <c r="AA109" s="77">
        <f>Summary!AC110</f>
        <v>0</v>
      </c>
      <c r="AB109" s="77">
        <f>Summary!AD110</f>
        <v>0</v>
      </c>
      <c r="AC109" s="77">
        <f>Summary!AE110</f>
        <v>0</v>
      </c>
      <c r="AD109" s="77">
        <f>Summary!AF110</f>
        <v>0</v>
      </c>
      <c r="AE109" s="77">
        <f>Summary!AG110</f>
        <v>0</v>
      </c>
      <c r="AF109" s="77">
        <f>Summary!AH110</f>
        <v>0</v>
      </c>
      <c r="AG109" s="77">
        <f>Summary!AI110</f>
        <v>0</v>
      </c>
      <c r="AH109" s="77">
        <f>Summary!AJ110</f>
        <v>0</v>
      </c>
      <c r="AI109" s="77">
        <f>Summary!AK110</f>
        <v>0</v>
      </c>
      <c r="AJ109" s="77">
        <f>Summary!AL110</f>
        <v>0</v>
      </c>
      <c r="AK109" s="77">
        <f>Summary!AM110</f>
        <v>0</v>
      </c>
      <c r="AL109" s="77">
        <f>Summary!AN110</f>
        <v>0</v>
      </c>
      <c r="AM109" s="77">
        <f>Summary!AO110</f>
        <v>0</v>
      </c>
      <c r="AN109" s="77">
        <f>Summary!AP110</f>
        <v>0</v>
      </c>
      <c r="AO109" s="77">
        <f>Summary!AQ110</f>
        <v>0</v>
      </c>
      <c r="AP109" s="77">
        <f>Summary!AR110</f>
        <v>0</v>
      </c>
      <c r="AQ109" s="77">
        <f>Summary!AS110</f>
        <v>0</v>
      </c>
      <c r="AR109" s="77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1:67" ht="15.75" customHeight="1" x14ac:dyDescent="0.25">
      <c r="A110" s="1"/>
      <c r="B110" s="80" t="str">
        <f>Summary!D111</f>
        <v xml:space="preserve">    ... of all products</v>
      </c>
      <c r="C110" s="99"/>
      <c r="D110" s="77">
        <f>Summary!F111</f>
        <v>127000000</v>
      </c>
      <c r="E110" s="77">
        <f>Summary!G111</f>
        <v>0</v>
      </c>
      <c r="F110" s="77">
        <f>Summary!H111</f>
        <v>0</v>
      </c>
      <c r="G110" s="77">
        <f>Summary!I111</f>
        <v>0</v>
      </c>
      <c r="H110" s="77">
        <f>Summary!J111</f>
        <v>0</v>
      </c>
      <c r="I110" s="77">
        <f>Summary!K111</f>
        <v>0</v>
      </c>
      <c r="J110" s="77">
        <f>Summary!L111</f>
        <v>0</v>
      </c>
      <c r="K110" s="77">
        <f>Summary!M111</f>
        <v>0</v>
      </c>
      <c r="L110" s="77">
        <f>Summary!N111</f>
        <v>0</v>
      </c>
      <c r="M110" s="77">
        <f>Summary!O111</f>
        <v>0</v>
      </c>
      <c r="N110" s="77">
        <f>Summary!P111</f>
        <v>0</v>
      </c>
      <c r="O110" s="77">
        <f>Summary!Q111</f>
        <v>0</v>
      </c>
      <c r="P110" s="77">
        <f>Summary!R111</f>
        <v>0</v>
      </c>
      <c r="Q110" s="77">
        <f>Summary!S111</f>
        <v>0</v>
      </c>
      <c r="R110" s="77">
        <f>Summary!T111</f>
        <v>0</v>
      </c>
      <c r="S110" s="77">
        <f>Summary!U111</f>
        <v>0</v>
      </c>
      <c r="T110" s="77">
        <f>Summary!V111</f>
        <v>0</v>
      </c>
      <c r="U110" s="77">
        <f>Summary!W111</f>
        <v>0</v>
      </c>
      <c r="V110" s="77">
        <f>Summary!X111</f>
        <v>0</v>
      </c>
      <c r="W110" s="77">
        <f>Summary!Y111</f>
        <v>0</v>
      </c>
      <c r="X110" s="77">
        <f>Summary!Z111</f>
        <v>127000000</v>
      </c>
      <c r="Y110" s="77">
        <f>Summary!AA111</f>
        <v>0</v>
      </c>
      <c r="Z110" s="77">
        <f>Summary!AB111</f>
        <v>0</v>
      </c>
      <c r="AA110" s="77">
        <f>Summary!AC111</f>
        <v>0</v>
      </c>
      <c r="AB110" s="77">
        <f>Summary!AD111</f>
        <v>0</v>
      </c>
      <c r="AC110" s="77">
        <f>Summary!AE111</f>
        <v>0</v>
      </c>
      <c r="AD110" s="77">
        <f>Summary!AF111</f>
        <v>0</v>
      </c>
      <c r="AE110" s="77">
        <f>Summary!AG111</f>
        <v>0</v>
      </c>
      <c r="AF110" s="77">
        <f>Summary!AH111</f>
        <v>0</v>
      </c>
      <c r="AG110" s="77">
        <f>Summary!AI111</f>
        <v>0</v>
      </c>
      <c r="AH110" s="77">
        <f>Summary!AJ111</f>
        <v>0</v>
      </c>
      <c r="AI110" s="77">
        <f>Summary!AK111</f>
        <v>0</v>
      </c>
      <c r="AJ110" s="77">
        <f>Summary!AL111</f>
        <v>0</v>
      </c>
      <c r="AK110" s="77">
        <f>Summary!AM111</f>
        <v>0</v>
      </c>
      <c r="AL110" s="77">
        <f>Summary!AN111</f>
        <v>0</v>
      </c>
      <c r="AM110" s="77">
        <f>Summary!AO111</f>
        <v>0</v>
      </c>
      <c r="AN110" s="77">
        <f>Summary!AP111</f>
        <v>0</v>
      </c>
      <c r="AO110" s="77">
        <f>Summary!AQ111</f>
        <v>0</v>
      </c>
      <c r="AP110" s="77">
        <f>Summary!AR111</f>
        <v>0</v>
      </c>
      <c r="AQ110" s="77">
        <f>Summary!AS111</f>
        <v>0</v>
      </c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1:67" ht="15.75" customHeight="1" x14ac:dyDescent="0.25">
      <c r="A111" s="1"/>
      <c r="B111" s="80" t="str">
        <f>Summary!D112</f>
        <v xml:space="preserve">    ... combined</v>
      </c>
      <c r="C111" s="99"/>
      <c r="D111" s="77">
        <f>Summary!F112</f>
        <v>169500000</v>
      </c>
      <c r="E111" s="77">
        <f>Summary!G112</f>
        <v>0</v>
      </c>
      <c r="F111" s="77">
        <f>Summary!H112</f>
        <v>0</v>
      </c>
      <c r="G111" s="77">
        <f>Summary!I112</f>
        <v>0</v>
      </c>
      <c r="H111" s="77">
        <f>Summary!J112</f>
        <v>0</v>
      </c>
      <c r="I111" s="77">
        <f>Summary!K112</f>
        <v>0</v>
      </c>
      <c r="J111" s="77">
        <f>Summary!L112</f>
        <v>0</v>
      </c>
      <c r="K111" s="77">
        <f>Summary!M112</f>
        <v>0</v>
      </c>
      <c r="L111" s="77">
        <f>Summary!N112</f>
        <v>0</v>
      </c>
      <c r="M111" s="77">
        <f>Summary!O112</f>
        <v>0</v>
      </c>
      <c r="N111" s="77">
        <f>Summary!P112</f>
        <v>0</v>
      </c>
      <c r="O111" s="77">
        <f>Summary!Q112</f>
        <v>0</v>
      </c>
      <c r="P111" s="77">
        <f>Summary!R112</f>
        <v>0</v>
      </c>
      <c r="Q111" s="77">
        <f>Summary!S112</f>
        <v>0</v>
      </c>
      <c r="R111" s="77">
        <f>Summary!T112</f>
        <v>0</v>
      </c>
      <c r="S111" s="77">
        <f>Summary!U112</f>
        <v>0</v>
      </c>
      <c r="T111" s="77">
        <f>Summary!V112</f>
        <v>0</v>
      </c>
      <c r="U111" s="77">
        <f>Summary!W112</f>
        <v>0</v>
      </c>
      <c r="V111" s="77">
        <f>Summary!X112</f>
        <v>0</v>
      </c>
      <c r="W111" s="77">
        <f>Summary!Y112</f>
        <v>0</v>
      </c>
      <c r="X111" s="77">
        <f>Summary!Z112</f>
        <v>169500000</v>
      </c>
      <c r="Y111" s="77">
        <f>Summary!AA112</f>
        <v>0</v>
      </c>
      <c r="Z111" s="77">
        <f>Summary!AB112</f>
        <v>0</v>
      </c>
      <c r="AA111" s="77">
        <f>Summary!AC112</f>
        <v>0</v>
      </c>
      <c r="AB111" s="77">
        <f>Summary!AD112</f>
        <v>0</v>
      </c>
      <c r="AC111" s="77">
        <f>Summary!AE112</f>
        <v>0</v>
      </c>
      <c r="AD111" s="77">
        <f>Summary!AF112</f>
        <v>0</v>
      </c>
      <c r="AE111" s="77">
        <f>Summary!AG112</f>
        <v>0</v>
      </c>
      <c r="AF111" s="77">
        <f>Summary!AH112</f>
        <v>0</v>
      </c>
      <c r="AG111" s="77">
        <f>Summary!AI112</f>
        <v>0</v>
      </c>
      <c r="AH111" s="77">
        <f>Summary!AJ112</f>
        <v>0</v>
      </c>
      <c r="AI111" s="77">
        <f>Summary!AK112</f>
        <v>0</v>
      </c>
      <c r="AJ111" s="77">
        <f>Summary!AL112</f>
        <v>0</v>
      </c>
      <c r="AK111" s="77">
        <f>Summary!AM112</f>
        <v>0</v>
      </c>
      <c r="AL111" s="77">
        <f>Summary!AN112</f>
        <v>0</v>
      </c>
      <c r="AM111" s="77">
        <f>Summary!AO112</f>
        <v>0</v>
      </c>
      <c r="AN111" s="77">
        <f>Summary!AP112</f>
        <v>0</v>
      </c>
      <c r="AO111" s="77">
        <f>Summary!AQ112</f>
        <v>0</v>
      </c>
      <c r="AP111" s="77">
        <f>Summary!AR112</f>
        <v>0</v>
      </c>
      <c r="AQ111" s="77">
        <f>Summary!AS112</f>
        <v>0</v>
      </c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1:67" ht="15.75" customHeight="1" x14ac:dyDescent="0.25">
      <c r="A112" s="1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1:67" ht="15.75" customHeight="1" x14ac:dyDescent="0.25">
      <c r="A113" s="1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1:67" ht="15.75" customHeight="1" x14ac:dyDescent="0.25">
      <c r="A114" s="1"/>
      <c r="B114" s="12"/>
      <c r="C114" s="12"/>
      <c r="D114" s="72">
        <f>Information!$F$9</f>
        <v>2024</v>
      </c>
      <c r="E114" s="12"/>
      <c r="F114" s="12"/>
      <c r="G114" s="12"/>
      <c r="H114" s="72">
        <f>D114+1</f>
        <v>2025</v>
      </c>
      <c r="I114" s="12"/>
      <c r="J114" s="12"/>
      <c r="K114" s="12"/>
      <c r="L114" s="72">
        <f>H114+1</f>
        <v>2026</v>
      </c>
      <c r="M114" s="12"/>
      <c r="N114" s="12"/>
      <c r="O114" s="12"/>
      <c r="P114" s="72">
        <f>L114+1</f>
        <v>2027</v>
      </c>
      <c r="Q114" s="121"/>
      <c r="R114" s="121"/>
      <c r="S114" s="121"/>
      <c r="T114" s="72">
        <f>P114+1</f>
        <v>2028</v>
      </c>
      <c r="U114" s="121"/>
      <c r="V114" s="121"/>
      <c r="W114" s="121"/>
      <c r="X114" s="72">
        <f>T114+1</f>
        <v>2029</v>
      </c>
      <c r="Y114" s="121"/>
      <c r="Z114" s="121"/>
      <c r="AA114" s="121"/>
      <c r="AB114" s="72">
        <f>X114+1</f>
        <v>2030</v>
      </c>
      <c r="AC114" s="121"/>
      <c r="AD114" s="121"/>
      <c r="AE114" s="121"/>
      <c r="AF114" s="72">
        <f>AB114+1</f>
        <v>2031</v>
      </c>
      <c r="AG114" s="121"/>
      <c r="AH114" s="121"/>
      <c r="AI114" s="121"/>
      <c r="AJ114" s="72">
        <f>AF114+1</f>
        <v>2032</v>
      </c>
      <c r="AK114" s="121"/>
      <c r="AL114" s="121"/>
      <c r="AM114" s="121"/>
      <c r="AN114" s="72">
        <f>AJ114+1</f>
        <v>2033</v>
      </c>
      <c r="AO114" s="121"/>
      <c r="AP114" s="121"/>
      <c r="AQ114" s="121"/>
      <c r="AR114" s="39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1:67" ht="15.75" customHeight="1" x14ac:dyDescent="0.25">
      <c r="A115" s="1"/>
      <c r="B115" s="20" t="s">
        <v>328</v>
      </c>
      <c r="C115" s="34"/>
      <c r="D115" s="55" t="s">
        <v>55</v>
      </c>
      <c r="E115" s="55" t="s">
        <v>56</v>
      </c>
      <c r="F115" s="55" t="s">
        <v>57</v>
      </c>
      <c r="G115" s="55" t="s">
        <v>58</v>
      </c>
      <c r="H115" s="55" t="s">
        <v>55</v>
      </c>
      <c r="I115" s="55" t="s">
        <v>56</v>
      </c>
      <c r="J115" s="55" t="s">
        <v>57</v>
      </c>
      <c r="K115" s="55" t="s">
        <v>58</v>
      </c>
      <c r="L115" s="55" t="s">
        <v>55</v>
      </c>
      <c r="M115" s="55" t="s">
        <v>56</v>
      </c>
      <c r="N115" s="55" t="s">
        <v>57</v>
      </c>
      <c r="O115" s="55" t="s">
        <v>58</v>
      </c>
      <c r="P115" s="55" t="s">
        <v>55</v>
      </c>
      <c r="Q115" s="55" t="s">
        <v>56</v>
      </c>
      <c r="R115" s="55" t="s">
        <v>57</v>
      </c>
      <c r="S115" s="55" t="s">
        <v>58</v>
      </c>
      <c r="T115" s="55" t="s">
        <v>55</v>
      </c>
      <c r="U115" s="55" t="s">
        <v>56</v>
      </c>
      <c r="V115" s="55" t="s">
        <v>57</v>
      </c>
      <c r="W115" s="55" t="s">
        <v>58</v>
      </c>
      <c r="X115" s="55" t="s">
        <v>55</v>
      </c>
      <c r="Y115" s="55" t="s">
        <v>56</v>
      </c>
      <c r="Z115" s="55" t="s">
        <v>57</v>
      </c>
      <c r="AA115" s="55" t="s">
        <v>58</v>
      </c>
      <c r="AB115" s="55" t="s">
        <v>55</v>
      </c>
      <c r="AC115" s="55" t="s">
        <v>56</v>
      </c>
      <c r="AD115" s="55" t="s">
        <v>57</v>
      </c>
      <c r="AE115" s="55" t="s">
        <v>58</v>
      </c>
      <c r="AF115" s="55" t="s">
        <v>55</v>
      </c>
      <c r="AG115" s="55" t="s">
        <v>56</v>
      </c>
      <c r="AH115" s="55" t="s">
        <v>57</v>
      </c>
      <c r="AI115" s="55" t="s">
        <v>58</v>
      </c>
      <c r="AJ115" s="55" t="s">
        <v>55</v>
      </c>
      <c r="AK115" s="55" t="s">
        <v>56</v>
      </c>
      <c r="AL115" s="55" t="s">
        <v>57</v>
      </c>
      <c r="AM115" s="55" t="s">
        <v>58</v>
      </c>
      <c r="AN115" s="55" t="s">
        <v>55</v>
      </c>
      <c r="AO115" s="55" t="s">
        <v>56</v>
      </c>
      <c r="AP115" s="55" t="s">
        <v>57</v>
      </c>
      <c r="AQ115" s="55" t="s">
        <v>58</v>
      </c>
      <c r="AR115" s="39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1:67" ht="15.75" customHeight="1" x14ac:dyDescent="0.25">
      <c r="A116" s="1"/>
      <c r="B116" s="80" t="str">
        <f>Summary!D115</f>
        <v xml:space="preserve">    Net income rate contribution to CAPEX</v>
      </c>
      <c r="C116" s="99"/>
      <c r="D116" s="124">
        <f>Summary!F115</f>
        <v>0.1</v>
      </c>
      <c r="E116" s="124">
        <f>Summary!G115</f>
        <v>0.1</v>
      </c>
      <c r="F116" s="124">
        <f>Summary!H115</f>
        <v>0.1</v>
      </c>
      <c r="G116" s="124">
        <f>Summary!I115</f>
        <v>0.1</v>
      </c>
      <c r="H116" s="124">
        <f>Summary!J115</f>
        <v>0.1</v>
      </c>
      <c r="I116" s="124">
        <f>Summary!K115</f>
        <v>0.1</v>
      </c>
      <c r="J116" s="124">
        <f>Summary!L115</f>
        <v>0.1</v>
      </c>
      <c r="K116" s="124">
        <f>Summary!M115</f>
        <v>0.1</v>
      </c>
      <c r="L116" s="124">
        <f>Summary!N115</f>
        <v>0.1</v>
      </c>
      <c r="M116" s="124">
        <f>Summary!O115</f>
        <v>0.1</v>
      </c>
      <c r="N116" s="124">
        <f>Summary!P115</f>
        <v>0.1</v>
      </c>
      <c r="O116" s="124">
        <f>Summary!Q115</f>
        <v>0.1</v>
      </c>
      <c r="P116" s="124">
        <f>Summary!R115</f>
        <v>0.1</v>
      </c>
      <c r="Q116" s="124">
        <f>Summary!S115</f>
        <v>0.1</v>
      </c>
      <c r="R116" s="124">
        <f>Summary!T115</f>
        <v>0.1</v>
      </c>
      <c r="S116" s="124">
        <f>Summary!U115</f>
        <v>0.1</v>
      </c>
      <c r="T116" s="124">
        <f>Summary!V115</f>
        <v>0.1</v>
      </c>
      <c r="U116" s="124">
        <f>Summary!W115</f>
        <v>0.1</v>
      </c>
      <c r="V116" s="124">
        <f>Summary!X115</f>
        <v>0.1</v>
      </c>
      <c r="W116" s="124">
        <f>Summary!Y115</f>
        <v>0.1</v>
      </c>
      <c r="X116" s="124">
        <f>Summary!Z115</f>
        <v>0.1</v>
      </c>
      <c r="Y116" s="124">
        <f>Summary!AA115</f>
        <v>0.1</v>
      </c>
      <c r="Z116" s="124">
        <f>Summary!AB115</f>
        <v>0.1</v>
      </c>
      <c r="AA116" s="124">
        <f>Summary!AC115</f>
        <v>0.1</v>
      </c>
      <c r="AB116" s="124">
        <f>Summary!AD115</f>
        <v>0.1</v>
      </c>
      <c r="AC116" s="124">
        <f>Summary!AE115</f>
        <v>0.1</v>
      </c>
      <c r="AD116" s="124">
        <f>Summary!AF115</f>
        <v>0.1</v>
      </c>
      <c r="AE116" s="124">
        <f>Summary!AG115</f>
        <v>0.1</v>
      </c>
      <c r="AF116" s="124">
        <f>Summary!AH115</f>
        <v>0.1</v>
      </c>
      <c r="AG116" s="124">
        <f>Summary!AI115</f>
        <v>0.1</v>
      </c>
      <c r="AH116" s="124">
        <f>Summary!AJ115</f>
        <v>0.1</v>
      </c>
      <c r="AI116" s="124">
        <f>Summary!AK115</f>
        <v>0.1</v>
      </c>
      <c r="AJ116" s="124">
        <f>Summary!AL115</f>
        <v>0.1</v>
      </c>
      <c r="AK116" s="124">
        <f>Summary!AM115</f>
        <v>0.1</v>
      </c>
      <c r="AL116" s="124">
        <f>Summary!AN115</f>
        <v>0.1</v>
      </c>
      <c r="AM116" s="124">
        <f>Summary!AO115</f>
        <v>0.1</v>
      </c>
      <c r="AN116" s="124">
        <f>Summary!AP115</f>
        <v>0.1</v>
      </c>
      <c r="AO116" s="124">
        <f>Summary!AQ115</f>
        <v>0.1</v>
      </c>
      <c r="AP116" s="124">
        <f>Summary!AR115</f>
        <v>0.1</v>
      </c>
      <c r="AQ116" s="124">
        <f>Summary!AS115</f>
        <v>0.1</v>
      </c>
      <c r="AR116" s="77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1:67" ht="15.75" customHeight="1" x14ac:dyDescent="0.25">
      <c r="A117" s="1"/>
      <c r="B117" s="80" t="str">
        <f>Summary!D116</f>
        <v xml:space="preserve">    Net income contribution to CAPEX</v>
      </c>
      <c r="C117" s="99"/>
      <c r="D117" s="77">
        <f>Summary!F116</f>
        <v>229079.21875</v>
      </c>
      <c r="E117" s="77">
        <f>Summary!G116</f>
        <v>235284.17500000002</v>
      </c>
      <c r="F117" s="77">
        <f>Summary!H116</f>
        <v>241489.13125000001</v>
      </c>
      <c r="G117" s="77">
        <f>Summary!I116</f>
        <v>258250.48750000002</v>
      </c>
      <c r="H117" s="77">
        <f>Summary!J116</f>
        <v>404351.10125000001</v>
      </c>
      <c r="I117" s="77">
        <f>Summary!K116</f>
        <v>410623.32687500003</v>
      </c>
      <c r="J117" s="77">
        <f>Summary!L116</f>
        <v>766984.551875</v>
      </c>
      <c r="K117" s="77">
        <f>Summary!M116</f>
        <v>2596725.5384375006</v>
      </c>
      <c r="L117" s="77">
        <f>Summary!N116</f>
        <v>3170560.3772</v>
      </c>
      <c r="M117" s="77">
        <f>Summary!O116</f>
        <v>1545501.3009500001</v>
      </c>
      <c r="N117" s="77">
        <f>Summary!P116</f>
        <v>1545501.3009500001</v>
      </c>
      <c r="O117" s="77">
        <f>Summary!Q116</f>
        <v>1545501.3009500001</v>
      </c>
      <c r="P117" s="77">
        <f>Summary!R116</f>
        <v>1531607.9021990001</v>
      </c>
      <c r="Q117" s="77">
        <f>Summary!S116</f>
        <v>2583678.1119590001</v>
      </c>
      <c r="R117" s="77">
        <f>Summary!T116</f>
        <v>4990007.7020840002</v>
      </c>
      <c r="S117" s="77">
        <f>Summary!U116</f>
        <v>5002712.2070839992</v>
      </c>
      <c r="T117" s="77">
        <f>Summary!V116</f>
        <v>4980529.6170110898</v>
      </c>
      <c r="U117" s="77">
        <f>Summary!W116</f>
        <v>5422185.2654960901</v>
      </c>
      <c r="V117" s="77">
        <f>Summary!X116</f>
        <v>5748871.7654960901</v>
      </c>
      <c r="W117" s="77">
        <f>Summary!Y116</f>
        <v>5748871.7654960901</v>
      </c>
      <c r="X117" s="77">
        <f>Summary!Z116</f>
        <v>5723239.1027370738</v>
      </c>
      <c r="Y117" s="77">
        <f>Summary!AA116</f>
        <v>5723239.1027370738</v>
      </c>
      <c r="Z117" s="77">
        <f>Summary!AB116</f>
        <v>5724757.3216487542</v>
      </c>
      <c r="AA117" s="77">
        <f>Summary!AC116</f>
        <v>5726637.988751919</v>
      </c>
      <c r="AB117" s="77">
        <f>Summary!AD116</f>
        <v>5724384.0758235818</v>
      </c>
      <c r="AC117" s="77">
        <f>Summary!AE116</f>
        <v>5724384.0758235818</v>
      </c>
      <c r="AD117" s="77">
        <f>Summary!AF116</f>
        <v>6377757.0758235818</v>
      </c>
      <c r="AE117" s="77">
        <f>Summary!AG116</f>
        <v>4864999.2554781092</v>
      </c>
      <c r="AF117" s="77">
        <f>Summary!AH116</f>
        <v>4356535.0503878286</v>
      </c>
      <c r="AG117" s="77">
        <f>Summary!AI116</f>
        <v>4383933.7976106089</v>
      </c>
      <c r="AH117" s="77">
        <f>Summary!AJ116</f>
        <v>2977753.9475747361</v>
      </c>
      <c r="AI117" s="77">
        <f>Summary!AK116</f>
        <v>2188261.5725747361</v>
      </c>
      <c r="AJ117" s="77">
        <f>Summary!AL116</f>
        <v>2187366.0600599847</v>
      </c>
      <c r="AK117" s="77">
        <f>Summary!AM116</f>
        <v>2248265.9132459848</v>
      </c>
      <c r="AL117" s="77">
        <f>Summary!AN116</f>
        <v>2000374.9236493369</v>
      </c>
      <c r="AM117" s="77">
        <f>Summary!AO116</f>
        <v>1592016.7986493369</v>
      </c>
      <c r="AN117" s="77">
        <f>Summary!AP116</f>
        <v>1599949.4449306168</v>
      </c>
      <c r="AO117" s="77">
        <f>Summary!AQ116</f>
        <v>1686426.7005556168</v>
      </c>
      <c r="AP117" s="77">
        <f>Summary!AR116</f>
        <v>1689467.0063082804</v>
      </c>
      <c r="AQ117" s="77">
        <f>Summary!AS116</f>
        <v>1702864.4843082805</v>
      </c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1:67" ht="15.75" customHeight="1" x14ac:dyDescent="0.25">
      <c r="A118" s="1"/>
      <c r="B118" s="79" t="str">
        <f>Summary!D117</f>
        <v xml:space="preserve">    Remaining CAPEX</v>
      </c>
      <c r="C118" s="78"/>
      <c r="D118" s="78">
        <f>Summary!F117</f>
        <v>169270920.78125</v>
      </c>
      <c r="E118" s="78">
        <f>Summary!G117</f>
        <v>169035636.60624999</v>
      </c>
      <c r="F118" s="78">
        <f>Summary!H117</f>
        <v>168794147.47499999</v>
      </c>
      <c r="G118" s="78">
        <f>Summary!I117</f>
        <v>168535896.98749998</v>
      </c>
      <c r="H118" s="78">
        <f>Summary!J117</f>
        <v>168131545.88624999</v>
      </c>
      <c r="I118" s="78">
        <f>Summary!K117</f>
        <v>167720922.55937499</v>
      </c>
      <c r="J118" s="78">
        <f>Summary!L117</f>
        <v>166953938.00749999</v>
      </c>
      <c r="K118" s="78">
        <f>Summary!M117</f>
        <v>164357212.46906251</v>
      </c>
      <c r="L118" s="78">
        <f>Summary!N117</f>
        <v>161186652.0918625</v>
      </c>
      <c r="M118" s="78">
        <f>Summary!O117</f>
        <v>159641150.79091251</v>
      </c>
      <c r="N118" s="78">
        <f>Summary!P117</f>
        <v>158095649.48996252</v>
      </c>
      <c r="O118" s="78">
        <f>Summary!Q117</f>
        <v>156550148.18901253</v>
      </c>
      <c r="P118" s="78">
        <f>Summary!R117</f>
        <v>155018540.28681353</v>
      </c>
      <c r="Q118" s="78">
        <f>Summary!S117</f>
        <v>152434862.17485452</v>
      </c>
      <c r="R118" s="78">
        <f>Summary!T117</f>
        <v>147444854.47277051</v>
      </c>
      <c r="S118" s="78">
        <f>Summary!U117</f>
        <v>142442142.26568651</v>
      </c>
      <c r="T118" s="78">
        <f>Summary!V117</f>
        <v>137461612.64867541</v>
      </c>
      <c r="U118" s="78">
        <f>Summary!W117</f>
        <v>132039427.38317932</v>
      </c>
      <c r="V118" s="78">
        <f>Summary!X117</f>
        <v>126290555.61768323</v>
      </c>
      <c r="W118" s="78">
        <f>Summary!Y117</f>
        <v>120541683.85218714</v>
      </c>
      <c r="X118" s="78">
        <f>Summary!Z117</f>
        <v>284318444.74945009</v>
      </c>
      <c r="Y118" s="78">
        <f>Summary!AA117</f>
        <v>278595205.64671302</v>
      </c>
      <c r="Z118" s="78">
        <f>Summary!AB117</f>
        <v>272870448.32506424</v>
      </c>
      <c r="AA118" s="78">
        <f>Summary!AC117</f>
        <v>267143810.33631232</v>
      </c>
      <c r="AB118" s="78">
        <f>Summary!AD117</f>
        <v>261419426.26048875</v>
      </c>
      <c r="AC118" s="78">
        <f>Summary!AE117</f>
        <v>255695042.18466517</v>
      </c>
      <c r="AD118" s="78">
        <f>Summary!AF117</f>
        <v>249317285.1088416</v>
      </c>
      <c r="AE118" s="78">
        <f>Summary!AG117</f>
        <v>244452285.85336348</v>
      </c>
      <c r="AF118" s="78">
        <f>Summary!AH117</f>
        <v>240095750.80297565</v>
      </c>
      <c r="AG118" s="78">
        <f>Summary!AI117</f>
        <v>235711817.00536504</v>
      </c>
      <c r="AH118" s="78">
        <f>Summary!AJ117</f>
        <v>232734063.05779031</v>
      </c>
      <c r="AI118" s="78">
        <f>Summary!AK117</f>
        <v>230545801.48521557</v>
      </c>
      <c r="AJ118" s="78">
        <f>Summary!AL117</f>
        <v>228358435.42515558</v>
      </c>
      <c r="AK118" s="78">
        <f>Summary!AM117</f>
        <v>226110169.5119096</v>
      </c>
      <c r="AL118" s="78">
        <f>Summary!AN117</f>
        <v>224109794.58826026</v>
      </c>
      <c r="AM118" s="78">
        <f>Summary!AO117</f>
        <v>222517777.78961092</v>
      </c>
      <c r="AN118" s="78">
        <f>Summary!AP117</f>
        <v>220917828.34468031</v>
      </c>
      <c r="AO118" s="78">
        <f>Summary!AQ117</f>
        <v>219231401.64412469</v>
      </c>
      <c r="AP118" s="78">
        <f>Summary!AR117</f>
        <v>217541934.6378164</v>
      </c>
      <c r="AQ118" s="78">
        <f>Summary!AS117</f>
        <v>215839070.15350813</v>
      </c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1:67" ht="15.75" customHeight="1" x14ac:dyDescent="0.25"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1:67" ht="15.75" customHeight="1" x14ac:dyDescent="0.25"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1:67" ht="15.75" customHeight="1" x14ac:dyDescent="0.25">
      <c r="B121" s="99"/>
      <c r="C121" s="99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1:67" ht="15.75" customHeight="1" x14ac:dyDescent="0.25">
      <c r="B122" s="99"/>
      <c r="C122" s="99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1:67" ht="15.75" customHeight="1" x14ac:dyDescent="0.25"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1:67" ht="15.75" customHeight="1" x14ac:dyDescent="0.25"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1:67" ht="15.75" customHeight="1" x14ac:dyDescent="0.25"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1:67" ht="15.75" customHeight="1" x14ac:dyDescent="0.25"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1:67" ht="15.75" customHeight="1" x14ac:dyDescent="0.25"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1:67" ht="15.75" customHeight="1" x14ac:dyDescent="0.25"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:67" ht="15.75" customHeight="1" x14ac:dyDescent="0.25"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:67" ht="15.75" customHeight="1" x14ac:dyDescent="0.25"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:67" ht="15.75" customHeight="1" x14ac:dyDescent="0.25"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:67" ht="15.75" customHeight="1" x14ac:dyDescent="0.25"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:67" ht="15.75" customHeight="1" x14ac:dyDescent="0.25"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:67" ht="15.75" customHeight="1" x14ac:dyDescent="0.25"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:67" ht="15.75" customHeight="1" x14ac:dyDescent="0.25"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:67" ht="15.75" customHeight="1" x14ac:dyDescent="0.25"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:67" ht="15.75" customHeight="1" x14ac:dyDescent="0.25"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:67" ht="15.75" customHeight="1" x14ac:dyDescent="0.25"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:67" ht="15.75" customHeight="1" x14ac:dyDescent="0.25"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39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:67" ht="15.75" customHeight="1" x14ac:dyDescent="0.25"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39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:67" ht="15.75" customHeight="1" x14ac:dyDescent="0.25"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39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:67" ht="15.75" customHeight="1" x14ac:dyDescent="0.25"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39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:67" ht="15.75" customHeight="1" x14ac:dyDescent="0.25"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39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:67" ht="15.75" customHeight="1" x14ac:dyDescent="0.25"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39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1:67" ht="15.75" customHeight="1" x14ac:dyDescent="0.25"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39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1:67" ht="15.75" customHeight="1" x14ac:dyDescent="0.25"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39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1:67" ht="15.75" customHeight="1" x14ac:dyDescent="0.25"/>
    <row r="148" spans="1:67" ht="15.75" customHeight="1" x14ac:dyDescent="0.25"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39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1:67" ht="15.75" customHeight="1" x14ac:dyDescent="0.25"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39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1:67" ht="15.75" customHeight="1" x14ac:dyDescent="0.25"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39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1:67" ht="15.75" customHeight="1" x14ac:dyDescent="0.25"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39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1:67" ht="15.75" customHeight="1" x14ac:dyDescent="0.25"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39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1:67" ht="15.75" customHeight="1" x14ac:dyDescent="0.25"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39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1:67" ht="15.75" customHeight="1" x14ac:dyDescent="0.25">
      <c r="B154" s="88" t="s">
        <v>243</v>
      </c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39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1:67" ht="15.75" customHeight="1" x14ac:dyDescent="0.25">
      <c r="A155" s="1"/>
      <c r="B155" s="12"/>
      <c r="C155" s="12"/>
      <c r="D155" s="72">
        <f>Information!$F$9</f>
        <v>2024</v>
      </c>
      <c r="E155" s="12"/>
      <c r="F155" s="12"/>
      <c r="G155" s="12"/>
      <c r="H155" s="72">
        <f>D155+1</f>
        <v>2025</v>
      </c>
      <c r="I155" s="12"/>
      <c r="J155" s="12"/>
      <c r="K155" s="12"/>
      <c r="L155" s="72">
        <f>H155+1</f>
        <v>2026</v>
      </c>
      <c r="M155" s="12"/>
      <c r="N155" s="12"/>
      <c r="O155" s="12"/>
      <c r="P155" s="72">
        <f>L155+1</f>
        <v>2027</v>
      </c>
      <c r="Q155" s="121"/>
      <c r="R155" s="121"/>
      <c r="S155" s="121"/>
      <c r="T155" s="72">
        <f>P155+1</f>
        <v>2028</v>
      </c>
      <c r="U155" s="121"/>
      <c r="V155" s="121"/>
      <c r="W155" s="121"/>
      <c r="X155" s="72">
        <f>T155+1</f>
        <v>2029</v>
      </c>
      <c r="Y155" s="121"/>
      <c r="Z155" s="121"/>
      <c r="AA155" s="121"/>
      <c r="AB155" s="72">
        <f>X155+1</f>
        <v>2030</v>
      </c>
      <c r="AC155" s="121"/>
      <c r="AD155" s="121"/>
      <c r="AE155" s="121"/>
      <c r="AF155" s="72">
        <f>AB155+1</f>
        <v>2031</v>
      </c>
      <c r="AG155" s="121"/>
      <c r="AH155" s="121"/>
      <c r="AI155" s="121"/>
      <c r="AJ155" s="72">
        <f>AF155+1</f>
        <v>2032</v>
      </c>
      <c r="AK155" s="121"/>
      <c r="AL155" s="121"/>
      <c r="AM155" s="121"/>
      <c r="AN155" s="72">
        <f>AJ155+1</f>
        <v>2033</v>
      </c>
      <c r="AO155" s="121"/>
      <c r="AP155" s="121"/>
      <c r="AQ155" s="121"/>
      <c r="AR155" s="39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1:67" ht="15.75" customHeight="1" x14ac:dyDescent="0.25">
      <c r="A156" s="1"/>
      <c r="B156" s="119" t="str">
        <f>Summary!$D$9</f>
        <v>NEW SUBSCRIPTIONS</v>
      </c>
      <c r="C156" s="34"/>
      <c r="D156" s="55" t="s">
        <v>55</v>
      </c>
      <c r="E156" s="55" t="s">
        <v>56</v>
      </c>
      <c r="F156" s="55" t="s">
        <v>57</v>
      </c>
      <c r="G156" s="55" t="s">
        <v>58</v>
      </c>
      <c r="H156" s="55" t="s">
        <v>55</v>
      </c>
      <c r="I156" s="55" t="s">
        <v>56</v>
      </c>
      <c r="J156" s="55" t="s">
        <v>57</v>
      </c>
      <c r="K156" s="55" t="s">
        <v>58</v>
      </c>
      <c r="L156" s="55" t="s">
        <v>55</v>
      </c>
      <c r="M156" s="55" t="s">
        <v>56</v>
      </c>
      <c r="N156" s="55" t="s">
        <v>57</v>
      </c>
      <c r="O156" s="55" t="s">
        <v>58</v>
      </c>
      <c r="P156" s="55" t="s">
        <v>55</v>
      </c>
      <c r="Q156" s="55" t="s">
        <v>56</v>
      </c>
      <c r="R156" s="55" t="s">
        <v>57</v>
      </c>
      <c r="S156" s="55" t="s">
        <v>58</v>
      </c>
      <c r="T156" s="55" t="s">
        <v>55</v>
      </c>
      <c r="U156" s="55" t="s">
        <v>56</v>
      </c>
      <c r="V156" s="55" t="s">
        <v>57</v>
      </c>
      <c r="W156" s="55" t="s">
        <v>58</v>
      </c>
      <c r="X156" s="55" t="s">
        <v>55</v>
      </c>
      <c r="Y156" s="55" t="s">
        <v>56</v>
      </c>
      <c r="Z156" s="55" t="s">
        <v>57</v>
      </c>
      <c r="AA156" s="55" t="s">
        <v>58</v>
      </c>
      <c r="AB156" s="55" t="s">
        <v>55</v>
      </c>
      <c r="AC156" s="55" t="s">
        <v>56</v>
      </c>
      <c r="AD156" s="55" t="s">
        <v>57</v>
      </c>
      <c r="AE156" s="55" t="s">
        <v>58</v>
      </c>
      <c r="AF156" s="55" t="s">
        <v>55</v>
      </c>
      <c r="AG156" s="55" t="s">
        <v>56</v>
      </c>
      <c r="AH156" s="55" t="s">
        <v>57</v>
      </c>
      <c r="AI156" s="55" t="s">
        <v>58</v>
      </c>
      <c r="AJ156" s="55" t="s">
        <v>55</v>
      </c>
      <c r="AK156" s="55" t="s">
        <v>56</v>
      </c>
      <c r="AL156" s="55" t="s">
        <v>57</v>
      </c>
      <c r="AM156" s="55" t="s">
        <v>58</v>
      </c>
      <c r="AN156" s="55" t="s">
        <v>55</v>
      </c>
      <c r="AO156" s="55" t="s">
        <v>56</v>
      </c>
      <c r="AP156" s="55" t="s">
        <v>57</v>
      </c>
      <c r="AQ156" s="55" t="s">
        <v>58</v>
      </c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1:67" ht="15.75" customHeight="1" x14ac:dyDescent="0.25">
      <c r="A157" s="1"/>
      <c r="B157" s="80" t="str">
        <f>Summary!$D16</f>
        <v xml:space="preserve">  Subscription A</v>
      </c>
      <c r="C157" s="99"/>
      <c r="D157" s="75">
        <f>Summary!F10</f>
        <v>3000</v>
      </c>
      <c r="E157" s="75">
        <f>Summary!G10</f>
        <v>3000</v>
      </c>
      <c r="F157" s="75">
        <f>Summary!H10</f>
        <v>3000</v>
      </c>
      <c r="G157" s="75">
        <f>Summary!I10</f>
        <v>3200</v>
      </c>
      <c r="H157" s="75">
        <f>Summary!J10</f>
        <v>3200</v>
      </c>
      <c r="I157" s="75">
        <f>Summary!K10</f>
        <v>3500</v>
      </c>
      <c r="J157" s="75">
        <f>Summary!L10</f>
        <v>3500</v>
      </c>
      <c r="K157" s="75">
        <f>Summary!M10</f>
        <v>3500</v>
      </c>
      <c r="L157" s="75">
        <f>Summary!N10</f>
        <v>3500</v>
      </c>
      <c r="M157" s="75">
        <f>Summary!O10</f>
        <v>3500</v>
      </c>
      <c r="N157" s="75">
        <f>Summary!P10</f>
        <v>3500</v>
      </c>
      <c r="O157" s="75">
        <f>Summary!Q10</f>
        <v>3500</v>
      </c>
      <c r="P157" s="75">
        <f>Summary!R10</f>
        <v>3500</v>
      </c>
      <c r="Q157" s="75">
        <f>Summary!S10</f>
        <v>3500</v>
      </c>
      <c r="R157" s="75">
        <f>Summary!T10</f>
        <v>4000</v>
      </c>
      <c r="S157" s="75">
        <f>Summary!U10</f>
        <v>4000</v>
      </c>
      <c r="T157" s="75">
        <f>Summary!V10</f>
        <v>4000</v>
      </c>
      <c r="U157" s="75">
        <f>Summary!W10</f>
        <v>4000</v>
      </c>
      <c r="V157" s="75">
        <f>Summary!X10</f>
        <v>4000</v>
      </c>
      <c r="W157" s="75">
        <f>Summary!Y10</f>
        <v>4000</v>
      </c>
      <c r="X157" s="75">
        <f>Summary!Z10</f>
        <v>4000</v>
      </c>
      <c r="Y157" s="75">
        <f>Summary!AA10</f>
        <v>4000</v>
      </c>
      <c r="Z157" s="75">
        <f>Summary!AB10</f>
        <v>4200</v>
      </c>
      <c r="AA157" s="75">
        <f>Summary!AC10</f>
        <v>4200</v>
      </c>
      <c r="AB157" s="75">
        <f>Summary!AD10</f>
        <v>4200</v>
      </c>
      <c r="AC157" s="75">
        <f>Summary!AE10</f>
        <v>4200</v>
      </c>
      <c r="AD157" s="75">
        <f>Summary!AF10</f>
        <v>4200</v>
      </c>
      <c r="AE157" s="75">
        <f>Summary!AG10</f>
        <v>4200</v>
      </c>
      <c r="AF157" s="75">
        <f>Summary!AH10</f>
        <v>4200</v>
      </c>
      <c r="AG157" s="75">
        <f>Summary!AI10</f>
        <v>4700</v>
      </c>
      <c r="AH157" s="75">
        <f>Summary!AJ10</f>
        <v>4700</v>
      </c>
      <c r="AI157" s="75">
        <f>Summary!AK10</f>
        <v>4700</v>
      </c>
      <c r="AJ157" s="75">
        <f>Summary!AL10</f>
        <v>5500</v>
      </c>
      <c r="AK157" s="75">
        <f>Summary!AM10</f>
        <v>5500</v>
      </c>
      <c r="AL157" s="75">
        <f>Summary!AN10</f>
        <v>5500</v>
      </c>
      <c r="AM157" s="75">
        <f>Summary!AO10</f>
        <v>5500</v>
      </c>
      <c r="AN157" s="75">
        <f>Summary!AP10</f>
        <v>6350</v>
      </c>
      <c r="AO157" s="75">
        <f>Summary!AQ10</f>
        <v>6350</v>
      </c>
      <c r="AP157" s="75">
        <f>Summary!AR10</f>
        <v>6350</v>
      </c>
      <c r="AQ157" s="75">
        <f>Summary!AS10</f>
        <v>6350</v>
      </c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1:67" ht="15.75" customHeight="1" x14ac:dyDescent="0.25">
      <c r="A158" s="1"/>
      <c r="B158" s="80" t="str">
        <f>Summary!$D17</f>
        <v xml:space="preserve">  Subscription B</v>
      </c>
      <c r="C158" s="99"/>
      <c r="D158" s="75">
        <f>Summary!F11</f>
        <v>4000</v>
      </c>
      <c r="E158" s="75">
        <f>Summary!G11</f>
        <v>4000</v>
      </c>
      <c r="F158" s="75">
        <f>Summary!H11</f>
        <v>4000</v>
      </c>
      <c r="G158" s="75">
        <f>Summary!I11</f>
        <v>4200</v>
      </c>
      <c r="H158" s="75">
        <f>Summary!J11</f>
        <v>4200</v>
      </c>
      <c r="I158" s="75">
        <f>Summary!K11</f>
        <v>4200</v>
      </c>
      <c r="J158" s="75">
        <f>Summary!L11</f>
        <v>4200</v>
      </c>
      <c r="K158" s="75">
        <f>Summary!M11</f>
        <v>4350</v>
      </c>
      <c r="L158" s="75">
        <f>Summary!N11</f>
        <v>4350</v>
      </c>
      <c r="M158" s="75">
        <f>Summary!O11</f>
        <v>4350</v>
      </c>
      <c r="N158" s="75">
        <f>Summary!P11</f>
        <v>4350</v>
      </c>
      <c r="O158" s="75">
        <f>Summary!Q11</f>
        <v>4350</v>
      </c>
      <c r="P158" s="75">
        <f>Summary!R11</f>
        <v>4350</v>
      </c>
      <c r="Q158" s="75">
        <f>Summary!S11</f>
        <v>4700</v>
      </c>
      <c r="R158" s="75">
        <f>Summary!T11</f>
        <v>4700</v>
      </c>
      <c r="S158" s="75">
        <f>Summary!U11</f>
        <v>4700</v>
      </c>
      <c r="T158" s="75">
        <f>Summary!V11</f>
        <v>4700</v>
      </c>
      <c r="U158" s="75">
        <f>Summary!W11</f>
        <v>4700</v>
      </c>
      <c r="V158" s="75">
        <f>Summary!X11</f>
        <v>4700</v>
      </c>
      <c r="W158" s="75">
        <f>Summary!Y11</f>
        <v>4700</v>
      </c>
      <c r="X158" s="75">
        <f>Summary!Z11</f>
        <v>4700</v>
      </c>
      <c r="Y158" s="75">
        <f>Summary!AA11</f>
        <v>4700</v>
      </c>
      <c r="Z158" s="75">
        <f>Summary!AB11</f>
        <v>4700</v>
      </c>
      <c r="AA158" s="75">
        <f>Summary!AC11</f>
        <v>4950</v>
      </c>
      <c r="AB158" s="75">
        <f>Summary!AD11</f>
        <v>4950</v>
      </c>
      <c r="AC158" s="75">
        <f>Summary!AE11</f>
        <v>4950</v>
      </c>
      <c r="AD158" s="75">
        <f>Summary!AF11</f>
        <v>4950</v>
      </c>
      <c r="AE158" s="75">
        <f>Summary!AG11</f>
        <v>4950</v>
      </c>
      <c r="AF158" s="75">
        <f>Summary!AH11</f>
        <v>5050</v>
      </c>
      <c r="AG158" s="75">
        <f>Summary!AI11</f>
        <v>5050</v>
      </c>
      <c r="AH158" s="75">
        <f>Summary!AJ11</f>
        <v>5050</v>
      </c>
      <c r="AI158" s="75">
        <f>Summary!AK11</f>
        <v>5050</v>
      </c>
      <c r="AJ158" s="75">
        <f>Summary!AL11</f>
        <v>5200</v>
      </c>
      <c r="AK158" s="75">
        <f>Summary!AM11</f>
        <v>5200</v>
      </c>
      <c r="AL158" s="75">
        <f>Summary!AN11</f>
        <v>5200</v>
      </c>
      <c r="AM158" s="75">
        <f>Summary!AO11</f>
        <v>5200</v>
      </c>
      <c r="AN158" s="75">
        <f>Summary!AP11</f>
        <v>5500</v>
      </c>
      <c r="AO158" s="75">
        <f>Summary!AQ11</f>
        <v>5500</v>
      </c>
      <c r="AP158" s="75">
        <f>Summary!AR11</f>
        <v>5800</v>
      </c>
      <c r="AQ158" s="75">
        <f>Summary!AS11</f>
        <v>5800</v>
      </c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1:67" ht="15.75" customHeight="1" x14ac:dyDescent="0.25">
      <c r="A159" s="1"/>
      <c r="B159" s="80" t="str">
        <f>Summary!$D18</f>
        <v xml:space="preserve">  Subscription C</v>
      </c>
      <c r="C159" s="99"/>
      <c r="D159" s="75">
        <f>Summary!F12</f>
        <v>6000</v>
      </c>
      <c r="E159" s="75">
        <f>Summary!G12</f>
        <v>6000</v>
      </c>
      <c r="F159" s="75">
        <f>Summary!H12</f>
        <v>6000</v>
      </c>
      <c r="G159" s="75">
        <f>Summary!I12</f>
        <v>7000</v>
      </c>
      <c r="H159" s="75">
        <f>Summary!J12</f>
        <v>7000</v>
      </c>
      <c r="I159" s="75">
        <f>Summary!K12</f>
        <v>7000</v>
      </c>
      <c r="J159" s="75">
        <f>Summary!L12</f>
        <v>7000</v>
      </c>
      <c r="K159" s="75">
        <f>Summary!M12</f>
        <v>7000</v>
      </c>
      <c r="L159" s="75">
        <f>Summary!N12</f>
        <v>7250</v>
      </c>
      <c r="M159" s="75">
        <f>Summary!O12</f>
        <v>7250</v>
      </c>
      <c r="N159" s="75">
        <f>Summary!P12</f>
        <v>7250</v>
      </c>
      <c r="O159" s="75">
        <f>Summary!Q12</f>
        <v>7250</v>
      </c>
      <c r="P159" s="75">
        <f>Summary!R12</f>
        <v>7250</v>
      </c>
      <c r="Q159" s="75">
        <f>Summary!S12</f>
        <v>7250</v>
      </c>
      <c r="R159" s="75">
        <f>Summary!T12</f>
        <v>7250</v>
      </c>
      <c r="S159" s="75">
        <f>Summary!U12</f>
        <v>7250</v>
      </c>
      <c r="T159" s="75">
        <f>Summary!V12</f>
        <v>7620</v>
      </c>
      <c r="U159" s="75">
        <f>Summary!W12</f>
        <v>7620</v>
      </c>
      <c r="V159" s="75">
        <f>Summary!X12</f>
        <v>7620</v>
      </c>
      <c r="W159" s="75">
        <f>Summary!Y12</f>
        <v>7620</v>
      </c>
      <c r="X159" s="75">
        <f>Summary!Z12</f>
        <v>7620</v>
      </c>
      <c r="Y159" s="75">
        <f>Summary!AA12</f>
        <v>7620</v>
      </c>
      <c r="Z159" s="75">
        <f>Summary!AB12</f>
        <v>7620</v>
      </c>
      <c r="AA159" s="75">
        <f>Summary!AC12</f>
        <v>7815</v>
      </c>
      <c r="AB159" s="75">
        <f>Summary!AD12</f>
        <v>7815</v>
      </c>
      <c r="AC159" s="75">
        <f>Summary!AE12</f>
        <v>7815</v>
      </c>
      <c r="AD159" s="75">
        <f>Summary!AF12</f>
        <v>7815</v>
      </c>
      <c r="AE159" s="75">
        <f>Summary!AG12</f>
        <v>7815</v>
      </c>
      <c r="AF159" s="75">
        <f>Summary!AH12</f>
        <v>8200</v>
      </c>
      <c r="AG159" s="75">
        <f>Summary!AI12</f>
        <v>8200</v>
      </c>
      <c r="AH159" s="75">
        <f>Summary!AJ12</f>
        <v>8200</v>
      </c>
      <c r="AI159" s="75">
        <f>Summary!AK12</f>
        <v>8200</v>
      </c>
      <c r="AJ159" s="75">
        <f>Summary!AL12</f>
        <v>8568</v>
      </c>
      <c r="AK159" s="75">
        <f>Summary!AM12</f>
        <v>8568</v>
      </c>
      <c r="AL159" s="75">
        <f>Summary!AN12</f>
        <v>8568</v>
      </c>
      <c r="AM159" s="75">
        <f>Summary!AO12</f>
        <v>8568</v>
      </c>
      <c r="AN159" s="75">
        <f>Summary!AP12</f>
        <v>9000</v>
      </c>
      <c r="AO159" s="75">
        <f>Summary!AQ12</f>
        <v>9000</v>
      </c>
      <c r="AP159" s="75">
        <f>Summary!AR12</f>
        <v>9000</v>
      </c>
      <c r="AQ159" s="75">
        <f>Summary!AS12</f>
        <v>9000</v>
      </c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1:67" ht="15.75" customHeight="1" x14ac:dyDescent="0.25">
      <c r="A160" s="1"/>
      <c r="B160" s="119" t="s">
        <v>24</v>
      </c>
      <c r="C160" s="78"/>
      <c r="D160" s="118">
        <f t="shared" ref="D160:AQ160" si="0">SUM(D157:D159)</f>
        <v>13000</v>
      </c>
      <c r="E160" s="118">
        <f t="shared" si="0"/>
        <v>13000</v>
      </c>
      <c r="F160" s="118">
        <f t="shared" si="0"/>
        <v>13000</v>
      </c>
      <c r="G160" s="118">
        <f t="shared" si="0"/>
        <v>14400</v>
      </c>
      <c r="H160" s="118">
        <f t="shared" si="0"/>
        <v>14400</v>
      </c>
      <c r="I160" s="118">
        <f t="shared" si="0"/>
        <v>14700</v>
      </c>
      <c r="J160" s="118">
        <f t="shared" si="0"/>
        <v>14700</v>
      </c>
      <c r="K160" s="118">
        <f t="shared" si="0"/>
        <v>14850</v>
      </c>
      <c r="L160" s="118">
        <f t="shared" si="0"/>
        <v>15100</v>
      </c>
      <c r="M160" s="118">
        <f t="shared" si="0"/>
        <v>15100</v>
      </c>
      <c r="N160" s="118">
        <f t="shared" si="0"/>
        <v>15100</v>
      </c>
      <c r="O160" s="118">
        <f t="shared" si="0"/>
        <v>15100</v>
      </c>
      <c r="P160" s="118">
        <f t="shared" si="0"/>
        <v>15100</v>
      </c>
      <c r="Q160" s="118">
        <f t="shared" si="0"/>
        <v>15450</v>
      </c>
      <c r="R160" s="118">
        <f t="shared" si="0"/>
        <v>15950</v>
      </c>
      <c r="S160" s="118">
        <f t="shared" si="0"/>
        <v>15950</v>
      </c>
      <c r="T160" s="118">
        <f t="shared" si="0"/>
        <v>16320</v>
      </c>
      <c r="U160" s="118">
        <f t="shared" si="0"/>
        <v>16320</v>
      </c>
      <c r="V160" s="118">
        <f t="shared" si="0"/>
        <v>16320</v>
      </c>
      <c r="W160" s="118">
        <f t="shared" si="0"/>
        <v>16320</v>
      </c>
      <c r="X160" s="118">
        <f t="shared" si="0"/>
        <v>16320</v>
      </c>
      <c r="Y160" s="118">
        <f t="shared" si="0"/>
        <v>16320</v>
      </c>
      <c r="Z160" s="118">
        <f t="shared" si="0"/>
        <v>16520</v>
      </c>
      <c r="AA160" s="118">
        <f t="shared" si="0"/>
        <v>16965</v>
      </c>
      <c r="AB160" s="118">
        <f t="shared" si="0"/>
        <v>16965</v>
      </c>
      <c r="AC160" s="118">
        <f t="shared" si="0"/>
        <v>16965</v>
      </c>
      <c r="AD160" s="118">
        <f t="shared" si="0"/>
        <v>16965</v>
      </c>
      <c r="AE160" s="118">
        <f t="shared" si="0"/>
        <v>16965</v>
      </c>
      <c r="AF160" s="118">
        <f t="shared" si="0"/>
        <v>17450</v>
      </c>
      <c r="AG160" s="118">
        <f t="shared" si="0"/>
        <v>17950</v>
      </c>
      <c r="AH160" s="118">
        <f t="shared" si="0"/>
        <v>17950</v>
      </c>
      <c r="AI160" s="118">
        <f t="shared" si="0"/>
        <v>17950</v>
      </c>
      <c r="AJ160" s="118">
        <f t="shared" si="0"/>
        <v>19268</v>
      </c>
      <c r="AK160" s="118">
        <f t="shared" si="0"/>
        <v>19268</v>
      </c>
      <c r="AL160" s="118">
        <f t="shared" si="0"/>
        <v>19268</v>
      </c>
      <c r="AM160" s="118">
        <f t="shared" si="0"/>
        <v>19268</v>
      </c>
      <c r="AN160" s="118">
        <f t="shared" si="0"/>
        <v>20850</v>
      </c>
      <c r="AO160" s="118">
        <f t="shared" si="0"/>
        <v>20850</v>
      </c>
      <c r="AP160" s="118">
        <f t="shared" si="0"/>
        <v>21150</v>
      </c>
      <c r="AQ160" s="118">
        <f t="shared" si="0"/>
        <v>21150</v>
      </c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1:67" ht="15.75" customHeight="1" x14ac:dyDescent="0.25">
      <c r="A161" s="1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1:67" ht="15.75" customHeight="1" x14ac:dyDescent="0.25">
      <c r="A162" s="1"/>
      <c r="B162" s="12"/>
      <c r="C162" s="12"/>
      <c r="D162" s="72">
        <f>Information!$F$9</f>
        <v>2024</v>
      </c>
      <c r="E162" s="12"/>
      <c r="F162" s="12"/>
      <c r="G162" s="12"/>
      <c r="H162" s="72">
        <f>D162+1</f>
        <v>2025</v>
      </c>
      <c r="I162" s="12"/>
      <c r="J162" s="12"/>
      <c r="K162" s="12"/>
      <c r="L162" s="72">
        <f>H162+1</f>
        <v>2026</v>
      </c>
      <c r="M162" s="12"/>
      <c r="N162" s="12"/>
      <c r="O162" s="12"/>
      <c r="P162" s="72">
        <f>L162+1</f>
        <v>2027</v>
      </c>
      <c r="Q162" s="121"/>
      <c r="R162" s="121"/>
      <c r="S162" s="121"/>
      <c r="T162" s="72">
        <f>P162+1</f>
        <v>2028</v>
      </c>
      <c r="U162" s="121"/>
      <c r="V162" s="121"/>
      <c r="W162" s="121"/>
      <c r="X162" s="72">
        <f>T162+1</f>
        <v>2029</v>
      </c>
      <c r="Y162" s="121"/>
      <c r="Z162" s="121"/>
      <c r="AA162" s="121"/>
      <c r="AB162" s="72">
        <f>X162+1</f>
        <v>2030</v>
      </c>
      <c r="AC162" s="121"/>
      <c r="AD162" s="121"/>
      <c r="AE162" s="121"/>
      <c r="AF162" s="72">
        <f>AB162+1</f>
        <v>2031</v>
      </c>
      <c r="AG162" s="121"/>
      <c r="AH162" s="121"/>
      <c r="AI162" s="121"/>
      <c r="AJ162" s="72">
        <f>AF162+1</f>
        <v>2032</v>
      </c>
      <c r="AK162" s="121"/>
      <c r="AL162" s="121"/>
      <c r="AM162" s="121"/>
      <c r="AN162" s="72">
        <f>AJ162+1</f>
        <v>2033</v>
      </c>
      <c r="AO162" s="121"/>
      <c r="AP162" s="121"/>
      <c r="AQ162" s="121"/>
      <c r="AR162" s="39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1:67" ht="15.75" customHeight="1" x14ac:dyDescent="0.25">
      <c r="A163" s="1"/>
      <c r="B163" s="20" t="str">
        <f>Summary!$D$15</f>
        <v>ACTIVE SUBSCRIPTIONS</v>
      </c>
      <c r="C163" s="34"/>
      <c r="D163" s="55" t="s">
        <v>55</v>
      </c>
      <c r="E163" s="55" t="s">
        <v>56</v>
      </c>
      <c r="F163" s="55" t="s">
        <v>57</v>
      </c>
      <c r="G163" s="55" t="s">
        <v>58</v>
      </c>
      <c r="H163" s="55" t="s">
        <v>55</v>
      </c>
      <c r="I163" s="55" t="s">
        <v>56</v>
      </c>
      <c r="J163" s="55" t="s">
        <v>57</v>
      </c>
      <c r="K163" s="55" t="s">
        <v>58</v>
      </c>
      <c r="L163" s="55" t="s">
        <v>55</v>
      </c>
      <c r="M163" s="55" t="s">
        <v>56</v>
      </c>
      <c r="N163" s="55" t="s">
        <v>57</v>
      </c>
      <c r="O163" s="55" t="s">
        <v>58</v>
      </c>
      <c r="P163" s="55" t="s">
        <v>55</v>
      </c>
      <c r="Q163" s="55" t="s">
        <v>56</v>
      </c>
      <c r="R163" s="55" t="s">
        <v>57</v>
      </c>
      <c r="S163" s="55" t="s">
        <v>58</v>
      </c>
      <c r="T163" s="55" t="s">
        <v>55</v>
      </c>
      <c r="U163" s="55" t="s">
        <v>56</v>
      </c>
      <c r="V163" s="55" t="s">
        <v>57</v>
      </c>
      <c r="W163" s="55" t="s">
        <v>58</v>
      </c>
      <c r="X163" s="55" t="s">
        <v>55</v>
      </c>
      <c r="Y163" s="55" t="s">
        <v>56</v>
      </c>
      <c r="Z163" s="55" t="s">
        <v>57</v>
      </c>
      <c r="AA163" s="55" t="s">
        <v>58</v>
      </c>
      <c r="AB163" s="55" t="s">
        <v>55</v>
      </c>
      <c r="AC163" s="55" t="s">
        <v>56</v>
      </c>
      <c r="AD163" s="55" t="s">
        <v>57</v>
      </c>
      <c r="AE163" s="55" t="s">
        <v>58</v>
      </c>
      <c r="AF163" s="55" t="s">
        <v>55</v>
      </c>
      <c r="AG163" s="55" t="s">
        <v>56</v>
      </c>
      <c r="AH163" s="55" t="s">
        <v>57</v>
      </c>
      <c r="AI163" s="55" t="s">
        <v>58</v>
      </c>
      <c r="AJ163" s="55" t="s">
        <v>55</v>
      </c>
      <c r="AK163" s="55" t="s">
        <v>56</v>
      </c>
      <c r="AL163" s="55" t="s">
        <v>57</v>
      </c>
      <c r="AM163" s="55" t="s">
        <v>58</v>
      </c>
      <c r="AN163" s="55" t="s">
        <v>55</v>
      </c>
      <c r="AO163" s="55" t="s">
        <v>56</v>
      </c>
      <c r="AP163" s="55" t="s">
        <v>57</v>
      </c>
      <c r="AQ163" s="55" t="s">
        <v>58</v>
      </c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1:67" ht="15.75" customHeight="1" x14ac:dyDescent="0.25">
      <c r="A164" s="1"/>
      <c r="B164" s="80" t="str">
        <f>Summary!$D10</f>
        <v xml:space="preserve">  Subscription A</v>
      </c>
      <c r="C164" s="99"/>
      <c r="D164" s="75">
        <f>Summary!F16</f>
        <v>3000</v>
      </c>
      <c r="E164" s="75">
        <f>Summary!G16</f>
        <v>6000</v>
      </c>
      <c r="F164" s="75">
        <f>Summary!H16</f>
        <v>9000</v>
      </c>
      <c r="G164" s="75">
        <f>Summary!I16</f>
        <v>12800</v>
      </c>
      <c r="H164" s="75">
        <f>Summary!J16</f>
        <v>12800</v>
      </c>
      <c r="I164" s="75">
        <f>Summary!K16</f>
        <v>14000</v>
      </c>
      <c r="J164" s="75">
        <f>Summary!L16</f>
        <v>14000</v>
      </c>
      <c r="K164" s="75">
        <f>Summary!M16</f>
        <v>14000</v>
      </c>
      <c r="L164" s="75">
        <f>Summary!N16</f>
        <v>14000</v>
      </c>
      <c r="M164" s="75">
        <f>Summary!O16</f>
        <v>14000</v>
      </c>
      <c r="N164" s="75">
        <f>Summary!P16</f>
        <v>14000</v>
      </c>
      <c r="O164" s="75">
        <f>Summary!Q16</f>
        <v>14000</v>
      </c>
      <c r="P164" s="75">
        <f>Summary!R16</f>
        <v>14000</v>
      </c>
      <c r="Q164" s="75">
        <f>Summary!S16</f>
        <v>14000</v>
      </c>
      <c r="R164" s="75">
        <f>Summary!T16</f>
        <v>16000</v>
      </c>
      <c r="S164" s="75">
        <f>Summary!U16</f>
        <v>16000</v>
      </c>
      <c r="T164" s="75">
        <f>Summary!V16</f>
        <v>16000</v>
      </c>
      <c r="U164" s="75">
        <f>Summary!W16</f>
        <v>16000</v>
      </c>
      <c r="V164" s="75">
        <f>Summary!X16</f>
        <v>16000</v>
      </c>
      <c r="W164" s="75">
        <f>Summary!Y16</f>
        <v>16000</v>
      </c>
      <c r="X164" s="75">
        <f>Summary!Z16</f>
        <v>16000</v>
      </c>
      <c r="Y164" s="75">
        <f>Summary!AA16</f>
        <v>16000</v>
      </c>
      <c r="Z164" s="75">
        <f>Summary!AB16</f>
        <v>16800</v>
      </c>
      <c r="AA164" s="75">
        <f>Summary!AC16</f>
        <v>16800</v>
      </c>
      <c r="AB164" s="75">
        <f>Summary!AD16</f>
        <v>16800</v>
      </c>
      <c r="AC164" s="75">
        <f>Summary!AE16</f>
        <v>16800</v>
      </c>
      <c r="AD164" s="75">
        <f>Summary!AF16</f>
        <v>16800</v>
      </c>
      <c r="AE164" s="75">
        <f>Summary!AG16</f>
        <v>16800</v>
      </c>
      <c r="AF164" s="75">
        <f>Summary!AH16</f>
        <v>16800</v>
      </c>
      <c r="AG164" s="75">
        <f>Summary!AI16</f>
        <v>18800</v>
      </c>
      <c r="AH164" s="75">
        <f>Summary!AJ16</f>
        <v>18800</v>
      </c>
      <c r="AI164" s="75">
        <f>Summary!AK16</f>
        <v>18800</v>
      </c>
      <c r="AJ164" s="75">
        <f>Summary!AL16</f>
        <v>22000</v>
      </c>
      <c r="AK164" s="75">
        <f>Summary!AM16</f>
        <v>22000</v>
      </c>
      <c r="AL164" s="75">
        <f>Summary!AN16</f>
        <v>22000</v>
      </c>
      <c r="AM164" s="75">
        <f>Summary!AO16</f>
        <v>22000</v>
      </c>
      <c r="AN164" s="75">
        <f>Summary!AP16</f>
        <v>25400</v>
      </c>
      <c r="AO164" s="75">
        <f>Summary!AQ16</f>
        <v>25400</v>
      </c>
      <c r="AP164" s="75">
        <f>Summary!AR16</f>
        <v>25400</v>
      </c>
      <c r="AQ164" s="75">
        <f>Summary!AS16</f>
        <v>25400</v>
      </c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1:67" ht="15.75" customHeight="1" x14ac:dyDescent="0.25">
      <c r="A165" s="1"/>
      <c r="B165" s="80" t="str">
        <f>Summary!$D11</f>
        <v xml:space="preserve">  Subscription B</v>
      </c>
      <c r="C165" s="99"/>
      <c r="D165" s="75">
        <f>Summary!F17</f>
        <v>4000</v>
      </c>
      <c r="E165" s="75">
        <f>Summary!G17</f>
        <v>8000</v>
      </c>
      <c r="F165" s="75">
        <f>Summary!H17</f>
        <v>12000</v>
      </c>
      <c r="G165" s="75">
        <f>Summary!I17</f>
        <v>16800</v>
      </c>
      <c r="H165" s="75">
        <f>Summary!J17</f>
        <v>16800</v>
      </c>
      <c r="I165" s="75">
        <f>Summary!K17</f>
        <v>16800</v>
      </c>
      <c r="J165" s="75">
        <f>Summary!L17</f>
        <v>16800</v>
      </c>
      <c r="K165" s="75">
        <f>Summary!M17</f>
        <v>17400</v>
      </c>
      <c r="L165" s="75">
        <f>Summary!N17</f>
        <v>17400</v>
      </c>
      <c r="M165" s="75">
        <f>Summary!O17</f>
        <v>17400</v>
      </c>
      <c r="N165" s="75">
        <f>Summary!P17</f>
        <v>17400</v>
      </c>
      <c r="O165" s="75">
        <f>Summary!Q17</f>
        <v>17400</v>
      </c>
      <c r="P165" s="75">
        <f>Summary!R17</f>
        <v>17400</v>
      </c>
      <c r="Q165" s="75">
        <f>Summary!S17</f>
        <v>18800</v>
      </c>
      <c r="R165" s="75">
        <f>Summary!T17</f>
        <v>18800</v>
      </c>
      <c r="S165" s="75">
        <f>Summary!U17</f>
        <v>18800</v>
      </c>
      <c r="T165" s="75">
        <f>Summary!V17</f>
        <v>18800</v>
      </c>
      <c r="U165" s="75">
        <f>Summary!W17</f>
        <v>18800</v>
      </c>
      <c r="V165" s="75">
        <f>Summary!X17</f>
        <v>18800</v>
      </c>
      <c r="W165" s="75">
        <f>Summary!Y17</f>
        <v>18800</v>
      </c>
      <c r="X165" s="75">
        <f>Summary!Z17</f>
        <v>18800</v>
      </c>
      <c r="Y165" s="75">
        <f>Summary!AA17</f>
        <v>18800</v>
      </c>
      <c r="Z165" s="75">
        <f>Summary!AB17</f>
        <v>18800</v>
      </c>
      <c r="AA165" s="75">
        <f>Summary!AC17</f>
        <v>19800</v>
      </c>
      <c r="AB165" s="75">
        <f>Summary!AD17</f>
        <v>19800</v>
      </c>
      <c r="AC165" s="75">
        <f>Summary!AE17</f>
        <v>19800</v>
      </c>
      <c r="AD165" s="75">
        <f>Summary!AF17</f>
        <v>19800</v>
      </c>
      <c r="AE165" s="75">
        <f>Summary!AG17</f>
        <v>19800</v>
      </c>
      <c r="AF165" s="75">
        <f>Summary!AH17</f>
        <v>20200</v>
      </c>
      <c r="AG165" s="75">
        <f>Summary!AI17</f>
        <v>20200</v>
      </c>
      <c r="AH165" s="75">
        <f>Summary!AJ17</f>
        <v>20200</v>
      </c>
      <c r="AI165" s="75">
        <f>Summary!AK17</f>
        <v>20200</v>
      </c>
      <c r="AJ165" s="75">
        <f>Summary!AL17</f>
        <v>20800</v>
      </c>
      <c r="AK165" s="75">
        <f>Summary!AM17</f>
        <v>20800</v>
      </c>
      <c r="AL165" s="75">
        <f>Summary!AN17</f>
        <v>20800</v>
      </c>
      <c r="AM165" s="75">
        <f>Summary!AO17</f>
        <v>20800</v>
      </c>
      <c r="AN165" s="75">
        <f>Summary!AP17</f>
        <v>22000</v>
      </c>
      <c r="AO165" s="75">
        <f>Summary!AQ17</f>
        <v>22000</v>
      </c>
      <c r="AP165" s="75">
        <f>Summary!AR17</f>
        <v>23200</v>
      </c>
      <c r="AQ165" s="75">
        <f>Summary!AS17</f>
        <v>23200</v>
      </c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1:67" ht="15.75" customHeight="1" x14ac:dyDescent="0.25">
      <c r="A166" s="1"/>
      <c r="B166" s="80" t="str">
        <f>Summary!$D12</f>
        <v xml:space="preserve">  Subscription C</v>
      </c>
      <c r="C166" s="99"/>
      <c r="D166" s="75">
        <f>Summary!F18</f>
        <v>6000</v>
      </c>
      <c r="E166" s="75">
        <f>Summary!G18</f>
        <v>12000</v>
      </c>
      <c r="F166" s="75">
        <f>Summary!H18</f>
        <v>18000</v>
      </c>
      <c r="G166" s="75">
        <f>Summary!I18</f>
        <v>28000</v>
      </c>
      <c r="H166" s="75">
        <f>Summary!J18</f>
        <v>28000</v>
      </c>
      <c r="I166" s="75">
        <f>Summary!K18</f>
        <v>28000</v>
      </c>
      <c r="J166" s="75">
        <f>Summary!L18</f>
        <v>28000</v>
      </c>
      <c r="K166" s="75">
        <f>Summary!M18</f>
        <v>28000</v>
      </c>
      <c r="L166" s="75">
        <f>Summary!N18</f>
        <v>29000</v>
      </c>
      <c r="M166" s="75">
        <f>Summary!O18</f>
        <v>29000</v>
      </c>
      <c r="N166" s="75">
        <f>Summary!P18</f>
        <v>29000</v>
      </c>
      <c r="O166" s="75">
        <f>Summary!Q18</f>
        <v>29000</v>
      </c>
      <c r="P166" s="75">
        <f>Summary!R18</f>
        <v>29000</v>
      </c>
      <c r="Q166" s="75">
        <f>Summary!S18</f>
        <v>29000</v>
      </c>
      <c r="R166" s="75">
        <f>Summary!T18</f>
        <v>29000</v>
      </c>
      <c r="S166" s="75">
        <f>Summary!U18</f>
        <v>29000</v>
      </c>
      <c r="T166" s="75">
        <f>Summary!V18</f>
        <v>30480</v>
      </c>
      <c r="U166" s="75">
        <f>Summary!W18</f>
        <v>30480</v>
      </c>
      <c r="V166" s="75">
        <f>Summary!X18</f>
        <v>30480</v>
      </c>
      <c r="W166" s="75">
        <f>Summary!Y18</f>
        <v>30480</v>
      </c>
      <c r="X166" s="75">
        <f>Summary!Z18</f>
        <v>30480</v>
      </c>
      <c r="Y166" s="75">
        <f>Summary!AA18</f>
        <v>30480</v>
      </c>
      <c r="Z166" s="75">
        <f>Summary!AB18</f>
        <v>30480</v>
      </c>
      <c r="AA166" s="75">
        <f>Summary!AC18</f>
        <v>31260</v>
      </c>
      <c r="AB166" s="75">
        <f>Summary!AD18</f>
        <v>31260</v>
      </c>
      <c r="AC166" s="75">
        <f>Summary!AE18</f>
        <v>31260</v>
      </c>
      <c r="AD166" s="75">
        <f>Summary!AF18</f>
        <v>31260</v>
      </c>
      <c r="AE166" s="75">
        <f>Summary!AG18</f>
        <v>31260</v>
      </c>
      <c r="AF166" s="75">
        <f>Summary!AH18</f>
        <v>32800</v>
      </c>
      <c r="AG166" s="75">
        <f>Summary!AI18</f>
        <v>32800</v>
      </c>
      <c r="AH166" s="75">
        <f>Summary!AJ18</f>
        <v>32800</v>
      </c>
      <c r="AI166" s="75">
        <f>Summary!AK18</f>
        <v>32800</v>
      </c>
      <c r="AJ166" s="75">
        <f>Summary!AL18</f>
        <v>34272</v>
      </c>
      <c r="AK166" s="75">
        <f>Summary!AM18</f>
        <v>34272</v>
      </c>
      <c r="AL166" s="75">
        <f>Summary!AN18</f>
        <v>34272</v>
      </c>
      <c r="AM166" s="75">
        <f>Summary!AO18</f>
        <v>34272</v>
      </c>
      <c r="AN166" s="75">
        <f>Summary!AP18</f>
        <v>36000</v>
      </c>
      <c r="AO166" s="75">
        <f>Summary!AQ18</f>
        <v>36000</v>
      </c>
      <c r="AP166" s="75">
        <f>Summary!AR18</f>
        <v>36000</v>
      </c>
      <c r="AQ166" s="75">
        <f>Summary!AS18</f>
        <v>36000</v>
      </c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1:67" ht="15.75" customHeight="1" x14ac:dyDescent="0.25">
      <c r="A167" s="1"/>
      <c r="B167" s="119" t="s">
        <v>24</v>
      </c>
      <c r="C167" s="78"/>
      <c r="D167" s="118">
        <f t="shared" ref="D167:AQ167" si="1">SUM(D164:D166)</f>
        <v>13000</v>
      </c>
      <c r="E167" s="118">
        <f t="shared" si="1"/>
        <v>26000</v>
      </c>
      <c r="F167" s="118">
        <f t="shared" si="1"/>
        <v>39000</v>
      </c>
      <c r="G167" s="118">
        <f t="shared" si="1"/>
        <v>57600</v>
      </c>
      <c r="H167" s="118">
        <f t="shared" si="1"/>
        <v>57600</v>
      </c>
      <c r="I167" s="118">
        <f t="shared" si="1"/>
        <v>58800</v>
      </c>
      <c r="J167" s="118">
        <f t="shared" si="1"/>
        <v>58800</v>
      </c>
      <c r="K167" s="118">
        <f t="shared" si="1"/>
        <v>59400</v>
      </c>
      <c r="L167" s="118">
        <f t="shared" si="1"/>
        <v>60400</v>
      </c>
      <c r="M167" s="118">
        <f t="shared" si="1"/>
        <v>60400</v>
      </c>
      <c r="N167" s="118">
        <f t="shared" si="1"/>
        <v>60400</v>
      </c>
      <c r="O167" s="118">
        <f t="shared" si="1"/>
        <v>60400</v>
      </c>
      <c r="P167" s="118">
        <f t="shared" si="1"/>
        <v>60400</v>
      </c>
      <c r="Q167" s="118">
        <f t="shared" si="1"/>
        <v>61800</v>
      </c>
      <c r="R167" s="118">
        <f t="shared" si="1"/>
        <v>63800</v>
      </c>
      <c r="S167" s="118">
        <f t="shared" si="1"/>
        <v>63800</v>
      </c>
      <c r="T167" s="118">
        <f t="shared" si="1"/>
        <v>65280</v>
      </c>
      <c r="U167" s="118">
        <f t="shared" si="1"/>
        <v>65280</v>
      </c>
      <c r="V167" s="118">
        <f t="shared" si="1"/>
        <v>65280</v>
      </c>
      <c r="W167" s="118">
        <f t="shared" si="1"/>
        <v>65280</v>
      </c>
      <c r="X167" s="118">
        <f t="shared" si="1"/>
        <v>65280</v>
      </c>
      <c r="Y167" s="118">
        <f t="shared" si="1"/>
        <v>65280</v>
      </c>
      <c r="Z167" s="118">
        <f t="shared" si="1"/>
        <v>66080</v>
      </c>
      <c r="AA167" s="118">
        <f t="shared" si="1"/>
        <v>67860</v>
      </c>
      <c r="AB167" s="118">
        <f t="shared" si="1"/>
        <v>67860</v>
      </c>
      <c r="AC167" s="118">
        <f t="shared" si="1"/>
        <v>67860</v>
      </c>
      <c r="AD167" s="118">
        <f t="shared" si="1"/>
        <v>67860</v>
      </c>
      <c r="AE167" s="118">
        <f t="shared" si="1"/>
        <v>67860</v>
      </c>
      <c r="AF167" s="118">
        <f t="shared" si="1"/>
        <v>69800</v>
      </c>
      <c r="AG167" s="118">
        <f t="shared" si="1"/>
        <v>71800</v>
      </c>
      <c r="AH167" s="118">
        <f t="shared" si="1"/>
        <v>71800</v>
      </c>
      <c r="AI167" s="118">
        <f t="shared" si="1"/>
        <v>71800</v>
      </c>
      <c r="AJ167" s="118">
        <f t="shared" si="1"/>
        <v>77072</v>
      </c>
      <c r="AK167" s="118">
        <f t="shared" si="1"/>
        <v>77072</v>
      </c>
      <c r="AL167" s="118">
        <f t="shared" si="1"/>
        <v>77072</v>
      </c>
      <c r="AM167" s="118">
        <f t="shared" si="1"/>
        <v>77072</v>
      </c>
      <c r="AN167" s="118">
        <f t="shared" si="1"/>
        <v>83400</v>
      </c>
      <c r="AO167" s="118">
        <f t="shared" si="1"/>
        <v>83400</v>
      </c>
      <c r="AP167" s="118">
        <f t="shared" si="1"/>
        <v>84600</v>
      </c>
      <c r="AQ167" s="118">
        <f t="shared" si="1"/>
        <v>84600</v>
      </c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1:67" ht="15.75" customHeight="1" x14ac:dyDescent="0.25"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1:67" ht="15.75" customHeight="1" x14ac:dyDescent="0.25"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1:67" ht="15.75" customHeight="1" x14ac:dyDescent="0.25"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1:67" ht="15.75" customHeight="1" x14ac:dyDescent="0.25"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1:67" ht="15.75" customHeight="1" x14ac:dyDescent="0.25"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1:67" ht="15.75" customHeight="1" x14ac:dyDescent="0.25"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1:67" ht="15.75" customHeight="1" x14ac:dyDescent="0.25"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1:67" ht="15.75" customHeight="1" x14ac:dyDescent="0.25"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1:67" ht="15.75" customHeight="1" x14ac:dyDescent="0.25"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1:67" ht="15.75" customHeight="1" x14ac:dyDescent="0.25"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1:67" ht="15.75" customHeight="1" x14ac:dyDescent="0.25"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1:67" ht="15.75" customHeight="1" x14ac:dyDescent="0.25"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1:67" ht="15.75" customHeight="1" x14ac:dyDescent="0.25"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1:67" ht="15.75" customHeight="1" x14ac:dyDescent="0.25"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1:67" ht="15.75" customHeight="1" x14ac:dyDescent="0.25"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1:67" ht="15.75" customHeight="1" x14ac:dyDescent="0.25"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1:67" ht="15.75" customHeight="1" x14ac:dyDescent="0.25"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1:67" ht="15.75" customHeight="1" x14ac:dyDescent="0.25"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1:67" ht="15.75" customHeight="1" x14ac:dyDescent="0.25"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1:67" ht="15.75" customHeight="1" x14ac:dyDescent="0.25"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1:67" ht="15.75" customHeight="1" x14ac:dyDescent="0.25"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1:67" ht="15.75" customHeight="1" x14ac:dyDescent="0.25"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1:67" ht="15.75" customHeight="1" x14ac:dyDescent="0.25"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1:67" ht="15.75" customHeight="1" x14ac:dyDescent="0.25">
      <c r="A191" s="1"/>
      <c r="B191" s="12"/>
      <c r="C191" s="12"/>
      <c r="D191" s="72">
        <f>Information!$F$9</f>
        <v>2024</v>
      </c>
      <c r="E191" s="12"/>
      <c r="F191" s="12"/>
      <c r="G191" s="12"/>
      <c r="H191" s="72">
        <f>D191+1</f>
        <v>2025</v>
      </c>
      <c r="I191" s="12"/>
      <c r="J191" s="12"/>
      <c r="K191" s="12"/>
      <c r="L191" s="72">
        <f>H191+1</f>
        <v>2026</v>
      </c>
      <c r="M191" s="12"/>
      <c r="N191" s="12"/>
      <c r="O191" s="12"/>
      <c r="P191" s="72">
        <f>L191+1</f>
        <v>2027</v>
      </c>
      <c r="Q191" s="121"/>
      <c r="R191" s="121"/>
      <c r="S191" s="121"/>
      <c r="T191" s="72">
        <f>P191+1</f>
        <v>2028</v>
      </c>
      <c r="U191" s="121"/>
      <c r="V191" s="121"/>
      <c r="W191" s="121"/>
      <c r="X191" s="72">
        <f>T191+1</f>
        <v>2029</v>
      </c>
      <c r="Y191" s="121"/>
      <c r="Z191" s="121"/>
      <c r="AA191" s="121"/>
      <c r="AB191" s="72">
        <f>X191+1</f>
        <v>2030</v>
      </c>
      <c r="AC191" s="121"/>
      <c r="AD191" s="121"/>
      <c r="AE191" s="121"/>
      <c r="AF191" s="72">
        <f>AB191+1</f>
        <v>2031</v>
      </c>
      <c r="AG191" s="121"/>
      <c r="AH191" s="121"/>
      <c r="AI191" s="121"/>
      <c r="AJ191" s="72">
        <f>AF191+1</f>
        <v>2032</v>
      </c>
      <c r="AK191" s="121"/>
      <c r="AL191" s="121"/>
      <c r="AM191" s="121"/>
      <c r="AN191" s="72">
        <f>AJ191+1</f>
        <v>2033</v>
      </c>
      <c r="AO191" s="121"/>
      <c r="AP191" s="121"/>
      <c r="AQ191" s="121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1:67" ht="15.75" customHeight="1" x14ac:dyDescent="0.25">
      <c r="A192" s="1"/>
      <c r="B192" s="20" t="str">
        <f>Summary!D21</f>
        <v>REVENUES</v>
      </c>
      <c r="C192" s="34"/>
      <c r="D192" s="55" t="s">
        <v>55</v>
      </c>
      <c r="E192" s="55" t="s">
        <v>56</v>
      </c>
      <c r="F192" s="55" t="s">
        <v>57</v>
      </c>
      <c r="G192" s="55" t="s">
        <v>58</v>
      </c>
      <c r="H192" s="55" t="s">
        <v>55</v>
      </c>
      <c r="I192" s="55" t="s">
        <v>56</v>
      </c>
      <c r="J192" s="55" t="s">
        <v>57</v>
      </c>
      <c r="K192" s="55" t="s">
        <v>58</v>
      </c>
      <c r="L192" s="55" t="s">
        <v>55</v>
      </c>
      <c r="M192" s="55" t="s">
        <v>56</v>
      </c>
      <c r="N192" s="55" t="s">
        <v>57</v>
      </c>
      <c r="O192" s="55" t="s">
        <v>58</v>
      </c>
      <c r="P192" s="55" t="s">
        <v>55</v>
      </c>
      <c r="Q192" s="55" t="s">
        <v>56</v>
      </c>
      <c r="R192" s="55" t="s">
        <v>57</v>
      </c>
      <c r="S192" s="55" t="s">
        <v>58</v>
      </c>
      <c r="T192" s="55" t="s">
        <v>55</v>
      </c>
      <c r="U192" s="55" t="s">
        <v>56</v>
      </c>
      <c r="V192" s="55" t="s">
        <v>57</v>
      </c>
      <c r="W192" s="55" t="s">
        <v>58</v>
      </c>
      <c r="X192" s="55" t="s">
        <v>55</v>
      </c>
      <c r="Y192" s="55" t="s">
        <v>56</v>
      </c>
      <c r="Z192" s="55" t="s">
        <v>57</v>
      </c>
      <c r="AA192" s="55" t="s">
        <v>58</v>
      </c>
      <c r="AB192" s="55" t="s">
        <v>55</v>
      </c>
      <c r="AC192" s="55" t="s">
        <v>56</v>
      </c>
      <c r="AD192" s="55" t="s">
        <v>57</v>
      </c>
      <c r="AE192" s="55" t="s">
        <v>58</v>
      </c>
      <c r="AF192" s="55" t="s">
        <v>55</v>
      </c>
      <c r="AG192" s="55" t="s">
        <v>56</v>
      </c>
      <c r="AH192" s="55" t="s">
        <v>57</v>
      </c>
      <c r="AI192" s="55" t="s">
        <v>58</v>
      </c>
      <c r="AJ192" s="55" t="s">
        <v>55</v>
      </c>
      <c r="AK192" s="55" t="s">
        <v>56</v>
      </c>
      <c r="AL192" s="55" t="s">
        <v>57</v>
      </c>
      <c r="AM192" s="55" t="s">
        <v>58</v>
      </c>
      <c r="AN192" s="55" t="s">
        <v>55</v>
      </c>
      <c r="AO192" s="55" t="s">
        <v>56</v>
      </c>
      <c r="AP192" s="55" t="s">
        <v>57</v>
      </c>
      <c r="AQ192" s="55" t="s">
        <v>58</v>
      </c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1:67" ht="15.75" customHeight="1" x14ac:dyDescent="0.25">
      <c r="A193" s="1"/>
      <c r="B193" s="80" t="str">
        <f>Summary!D22</f>
        <v xml:space="preserve">  Subscription A</v>
      </c>
      <c r="C193" s="99"/>
      <c r="D193" s="77">
        <f>Summary!F22</f>
        <v>225000</v>
      </c>
      <c r="E193" s="77">
        <f>Summary!G22</f>
        <v>450000</v>
      </c>
      <c r="F193" s="77">
        <f>Summary!H22</f>
        <v>675000</v>
      </c>
      <c r="G193" s="77">
        <f>Summary!I22</f>
        <v>960000</v>
      </c>
      <c r="H193" s="77">
        <f>Summary!J22</f>
        <v>960000</v>
      </c>
      <c r="I193" s="77">
        <f>Summary!K22</f>
        <v>1137500</v>
      </c>
      <c r="J193" s="77">
        <f>Summary!L22</f>
        <v>1137500</v>
      </c>
      <c r="K193" s="77">
        <f>Summary!M22</f>
        <v>1137500</v>
      </c>
      <c r="L193" s="77">
        <f>Summary!N22</f>
        <v>1137500</v>
      </c>
      <c r="M193" s="77">
        <f>Summary!O22</f>
        <v>1137500</v>
      </c>
      <c r="N193" s="77">
        <f>Summary!P22</f>
        <v>1137500</v>
      </c>
      <c r="O193" s="77">
        <f>Summary!Q22</f>
        <v>1137500</v>
      </c>
      <c r="P193" s="77">
        <f>Summary!R22</f>
        <v>1137500</v>
      </c>
      <c r="Q193" s="77">
        <f>Summary!S22</f>
        <v>1137500</v>
      </c>
      <c r="R193" s="77">
        <f>Summary!T22</f>
        <v>1300000</v>
      </c>
      <c r="S193" s="77">
        <f>Summary!U22</f>
        <v>1520000</v>
      </c>
      <c r="T193" s="77">
        <f>Summary!V22</f>
        <v>1520000</v>
      </c>
      <c r="U193" s="77">
        <f>Summary!W22</f>
        <v>1520000</v>
      </c>
      <c r="V193" s="77">
        <f>Summary!X22</f>
        <v>1520000</v>
      </c>
      <c r="W193" s="77">
        <f>Summary!Y22</f>
        <v>1520000</v>
      </c>
      <c r="X193" s="77">
        <f>Summary!Z22</f>
        <v>1520000</v>
      </c>
      <c r="Y193" s="77">
        <f>Summary!AA22</f>
        <v>1520000</v>
      </c>
      <c r="Z193" s="77">
        <f>Summary!AB22</f>
        <v>1596000</v>
      </c>
      <c r="AA193" s="77">
        <f>Summary!AC22</f>
        <v>1596000</v>
      </c>
      <c r="AB193" s="77">
        <f>Summary!AD22</f>
        <v>1680000</v>
      </c>
      <c r="AC193" s="77">
        <f>Summary!AE22</f>
        <v>1680000</v>
      </c>
      <c r="AD193" s="77">
        <f>Summary!AF22</f>
        <v>1680000</v>
      </c>
      <c r="AE193" s="77">
        <f>Summary!AG22</f>
        <v>1680000</v>
      </c>
      <c r="AF193" s="77">
        <f>Summary!AH22</f>
        <v>1680000</v>
      </c>
      <c r="AG193" s="77">
        <f>Summary!AI22</f>
        <v>1880000</v>
      </c>
      <c r="AH193" s="77">
        <f>Summary!AJ22</f>
        <v>2350000</v>
      </c>
      <c r="AI193" s="77">
        <f>Summary!AK22</f>
        <v>2350000</v>
      </c>
      <c r="AJ193" s="77">
        <f>Summary!AL22</f>
        <v>2750000</v>
      </c>
      <c r="AK193" s="77">
        <f>Summary!AM22</f>
        <v>3245000</v>
      </c>
      <c r="AL193" s="77">
        <f>Summary!AN22</f>
        <v>3245000</v>
      </c>
      <c r="AM193" s="77">
        <f>Summary!AO22</f>
        <v>3245000</v>
      </c>
      <c r="AN193" s="77">
        <f>Summary!AP22</f>
        <v>3746500</v>
      </c>
      <c r="AO193" s="77">
        <f>Summary!AQ22</f>
        <v>4572000</v>
      </c>
      <c r="AP193" s="77">
        <f>Summary!AR22</f>
        <v>4572000</v>
      </c>
      <c r="AQ193" s="77">
        <f>Summary!AS22</f>
        <v>4572000</v>
      </c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1:67" ht="15.75" customHeight="1" x14ac:dyDescent="0.25">
      <c r="A194" s="1"/>
      <c r="B194" s="80" t="str">
        <f>Summary!D23</f>
        <v xml:space="preserve">  Subscription B</v>
      </c>
      <c r="C194" s="99"/>
      <c r="D194" s="77">
        <f>Summary!F23</f>
        <v>200000</v>
      </c>
      <c r="E194" s="77">
        <f>Summary!G23</f>
        <v>400000</v>
      </c>
      <c r="F194" s="77">
        <f>Summary!H23</f>
        <v>600000</v>
      </c>
      <c r="G194" s="77">
        <f>Summary!I23</f>
        <v>840000</v>
      </c>
      <c r="H194" s="77">
        <f>Summary!J23</f>
        <v>945000</v>
      </c>
      <c r="I194" s="77">
        <f>Summary!K23</f>
        <v>945000</v>
      </c>
      <c r="J194" s="77">
        <f>Summary!L23</f>
        <v>945000</v>
      </c>
      <c r="K194" s="77">
        <f>Summary!M23</f>
        <v>978750</v>
      </c>
      <c r="L194" s="77">
        <f>Summary!N23</f>
        <v>1044000</v>
      </c>
      <c r="M194" s="77">
        <f>Summary!O23</f>
        <v>1044000</v>
      </c>
      <c r="N194" s="77">
        <f>Summary!P23</f>
        <v>1044000</v>
      </c>
      <c r="O194" s="77">
        <f>Summary!Q23</f>
        <v>1044000</v>
      </c>
      <c r="P194" s="77">
        <f>Summary!R23</f>
        <v>1044000</v>
      </c>
      <c r="Q194" s="77">
        <f>Summary!S23</f>
        <v>1128000</v>
      </c>
      <c r="R194" s="77">
        <f>Summary!T23</f>
        <v>1269000</v>
      </c>
      <c r="S194" s="77">
        <f>Summary!U23</f>
        <v>1269000</v>
      </c>
      <c r="T194" s="77">
        <f>Summary!V23</f>
        <v>1269000</v>
      </c>
      <c r="U194" s="77">
        <f>Summary!W23</f>
        <v>1269000</v>
      </c>
      <c r="V194" s="77">
        <f>Summary!X23</f>
        <v>1269000</v>
      </c>
      <c r="W194" s="77">
        <f>Summary!Y23</f>
        <v>1269000</v>
      </c>
      <c r="X194" s="77">
        <f>Summary!Z23</f>
        <v>1269000</v>
      </c>
      <c r="Y194" s="77">
        <f>Summary!AA23</f>
        <v>1269000</v>
      </c>
      <c r="Z194" s="77">
        <f>Summary!AB23</f>
        <v>1269000</v>
      </c>
      <c r="AA194" s="77">
        <f>Summary!AC23</f>
        <v>1336500</v>
      </c>
      <c r="AB194" s="77">
        <f>Summary!AD23</f>
        <v>1559250</v>
      </c>
      <c r="AC194" s="77">
        <f>Summary!AE23</f>
        <v>1559250</v>
      </c>
      <c r="AD194" s="77">
        <f>Summary!AF23</f>
        <v>1559250</v>
      </c>
      <c r="AE194" s="77">
        <f>Summary!AG23</f>
        <v>1559250</v>
      </c>
      <c r="AF194" s="77">
        <f>Summary!AH23</f>
        <v>1590750</v>
      </c>
      <c r="AG194" s="77">
        <f>Summary!AI23</f>
        <v>1666500</v>
      </c>
      <c r="AH194" s="77">
        <f>Summary!AJ23</f>
        <v>1666500</v>
      </c>
      <c r="AI194" s="77">
        <f>Summary!AK23</f>
        <v>1666500</v>
      </c>
      <c r="AJ194" s="77">
        <f>Summary!AL23</f>
        <v>1716000</v>
      </c>
      <c r="AK194" s="77">
        <f>Summary!AM23</f>
        <v>1950000</v>
      </c>
      <c r="AL194" s="77">
        <f>Summary!AN23</f>
        <v>1950000</v>
      </c>
      <c r="AM194" s="77">
        <f>Summary!AO23</f>
        <v>1950000</v>
      </c>
      <c r="AN194" s="77">
        <f>Summary!AP23</f>
        <v>2062500</v>
      </c>
      <c r="AO194" s="77">
        <f>Summary!AQ23</f>
        <v>2194500</v>
      </c>
      <c r="AP194" s="77">
        <f>Summary!AR23</f>
        <v>2314200</v>
      </c>
      <c r="AQ194" s="77">
        <f>Summary!AS23</f>
        <v>2546200</v>
      </c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1:67" ht="15.75" customHeight="1" x14ac:dyDescent="0.25">
      <c r="A195" s="1"/>
      <c r="B195" s="80" t="str">
        <f>Summary!D24</f>
        <v xml:space="preserve">  Subscription C</v>
      </c>
      <c r="C195" s="99"/>
      <c r="D195" s="77">
        <f>Summary!F24</f>
        <v>150000</v>
      </c>
      <c r="E195" s="77">
        <f>Summary!G24</f>
        <v>300000</v>
      </c>
      <c r="F195" s="77">
        <f>Summary!H24</f>
        <v>450000</v>
      </c>
      <c r="G195" s="77">
        <f>Summary!I24</f>
        <v>700000</v>
      </c>
      <c r="H195" s="77">
        <f>Summary!J24</f>
        <v>910000</v>
      </c>
      <c r="I195" s="77">
        <f>Summary!K24</f>
        <v>910000</v>
      </c>
      <c r="J195" s="77">
        <f>Summary!L24</f>
        <v>910000</v>
      </c>
      <c r="K195" s="77">
        <f>Summary!M24</f>
        <v>910000</v>
      </c>
      <c r="L195" s="77">
        <f>Summary!N24</f>
        <v>942500</v>
      </c>
      <c r="M195" s="77">
        <f>Summary!O24</f>
        <v>1087500</v>
      </c>
      <c r="N195" s="77">
        <f>Summary!P24</f>
        <v>1087500</v>
      </c>
      <c r="O195" s="77">
        <f>Summary!Q24</f>
        <v>1087500</v>
      </c>
      <c r="P195" s="77">
        <f>Summary!R24</f>
        <v>1087500</v>
      </c>
      <c r="Q195" s="77">
        <f>Summary!S24</f>
        <v>1087500</v>
      </c>
      <c r="R195" s="77">
        <f>Summary!T24</f>
        <v>1087500</v>
      </c>
      <c r="S195" s="77">
        <f>Summary!U24</f>
        <v>1087500</v>
      </c>
      <c r="T195" s="77">
        <f>Summary!V24</f>
        <v>1143000</v>
      </c>
      <c r="U195" s="77">
        <f>Summary!W24</f>
        <v>1409700</v>
      </c>
      <c r="V195" s="77">
        <f>Summary!X24</f>
        <v>1409700</v>
      </c>
      <c r="W195" s="77">
        <f>Summary!Y24</f>
        <v>1409700</v>
      </c>
      <c r="X195" s="77">
        <f>Summary!Z24</f>
        <v>1409700</v>
      </c>
      <c r="Y195" s="77">
        <f>Summary!AA24</f>
        <v>1409700</v>
      </c>
      <c r="Z195" s="77">
        <f>Summary!AB24</f>
        <v>1409700</v>
      </c>
      <c r="AA195" s="77">
        <f>Summary!AC24</f>
        <v>1445775</v>
      </c>
      <c r="AB195" s="77">
        <f>Summary!AD24</f>
        <v>1555185</v>
      </c>
      <c r="AC195" s="77">
        <f>Summary!AE24</f>
        <v>1555185</v>
      </c>
      <c r="AD195" s="77">
        <f>Summary!AF24</f>
        <v>1555185</v>
      </c>
      <c r="AE195" s="77">
        <f>Summary!AG24</f>
        <v>1555185</v>
      </c>
      <c r="AF195" s="77">
        <f>Summary!AH24</f>
        <v>1631800</v>
      </c>
      <c r="AG195" s="77">
        <f>Summary!AI24</f>
        <v>1959800</v>
      </c>
      <c r="AH195" s="77">
        <f>Summary!AJ24</f>
        <v>1959800</v>
      </c>
      <c r="AI195" s="77">
        <f>Summary!AK24</f>
        <v>1959800</v>
      </c>
      <c r="AJ195" s="77">
        <f>Summary!AL24</f>
        <v>2047752</v>
      </c>
      <c r="AK195" s="77">
        <f>Summary!AM24</f>
        <v>2373336</v>
      </c>
      <c r="AL195" s="77">
        <f>Summary!AN24</f>
        <v>2373336</v>
      </c>
      <c r="AM195" s="77">
        <f>Summary!AO24</f>
        <v>2373336</v>
      </c>
      <c r="AN195" s="77">
        <f>Summary!AP24</f>
        <v>2493000</v>
      </c>
      <c r="AO195" s="77">
        <f>Summary!AQ24</f>
        <v>3033000</v>
      </c>
      <c r="AP195" s="77">
        <f>Summary!AR24</f>
        <v>3033000</v>
      </c>
      <c r="AQ195" s="77">
        <f>Summary!AS24</f>
        <v>3033000</v>
      </c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1:67" ht="15.75" customHeight="1" x14ac:dyDescent="0.25">
      <c r="A196" s="1"/>
      <c r="B196" s="119" t="str">
        <f>Summary!D25</f>
        <v>Total</v>
      </c>
      <c r="C196" s="12"/>
      <c r="D196" s="78">
        <f>Summary!F25</f>
        <v>575000</v>
      </c>
      <c r="E196" s="78">
        <f>Summary!G25</f>
        <v>1150000</v>
      </c>
      <c r="F196" s="78">
        <f>Summary!H25</f>
        <v>1725000</v>
      </c>
      <c r="G196" s="78">
        <f>Summary!I25</f>
        <v>2500000</v>
      </c>
      <c r="H196" s="78">
        <f>Summary!J25</f>
        <v>2815000</v>
      </c>
      <c r="I196" s="78">
        <f>Summary!K25</f>
        <v>2992500</v>
      </c>
      <c r="J196" s="78">
        <f>Summary!L25</f>
        <v>2992500</v>
      </c>
      <c r="K196" s="78">
        <f>Summary!M25</f>
        <v>3026250</v>
      </c>
      <c r="L196" s="78">
        <f>Summary!N25</f>
        <v>3124000</v>
      </c>
      <c r="M196" s="78">
        <f>Summary!O25</f>
        <v>3269000</v>
      </c>
      <c r="N196" s="78">
        <f>Summary!P25</f>
        <v>3269000</v>
      </c>
      <c r="O196" s="78">
        <f>Summary!Q25</f>
        <v>3269000</v>
      </c>
      <c r="P196" s="78">
        <f>Summary!R25</f>
        <v>3269000</v>
      </c>
      <c r="Q196" s="78">
        <f>Summary!S25</f>
        <v>3353000</v>
      </c>
      <c r="R196" s="78">
        <f>Summary!T25</f>
        <v>3656500</v>
      </c>
      <c r="S196" s="78">
        <f>Summary!U25</f>
        <v>3876500</v>
      </c>
      <c r="T196" s="78">
        <f>Summary!V25</f>
        <v>3932000</v>
      </c>
      <c r="U196" s="78">
        <f>Summary!W25</f>
        <v>4198700</v>
      </c>
      <c r="V196" s="78">
        <f>Summary!X25</f>
        <v>4198700</v>
      </c>
      <c r="W196" s="78">
        <f>Summary!Y25</f>
        <v>4198700</v>
      </c>
      <c r="X196" s="78">
        <f>Summary!Z25</f>
        <v>4198700</v>
      </c>
      <c r="Y196" s="78">
        <f>Summary!AA25</f>
        <v>4198700</v>
      </c>
      <c r="Z196" s="78">
        <f>Summary!AB25</f>
        <v>4274700</v>
      </c>
      <c r="AA196" s="78">
        <f>Summary!AC25</f>
        <v>4378275</v>
      </c>
      <c r="AB196" s="78">
        <f>Summary!AD25</f>
        <v>4794435</v>
      </c>
      <c r="AC196" s="78">
        <f>Summary!AE25</f>
        <v>4794435</v>
      </c>
      <c r="AD196" s="78">
        <f>Summary!AF25</f>
        <v>4794435</v>
      </c>
      <c r="AE196" s="78">
        <f>Summary!AG25</f>
        <v>4794435</v>
      </c>
      <c r="AF196" s="78">
        <f>Summary!AH25</f>
        <v>4902550</v>
      </c>
      <c r="AG196" s="78">
        <f>Summary!AI25</f>
        <v>5506300</v>
      </c>
      <c r="AH196" s="78">
        <f>Summary!AJ25</f>
        <v>5976300</v>
      </c>
      <c r="AI196" s="78">
        <f>Summary!AK25</f>
        <v>5976300</v>
      </c>
      <c r="AJ196" s="78">
        <f>Summary!AL25</f>
        <v>6513752</v>
      </c>
      <c r="AK196" s="78">
        <f>Summary!AM25</f>
        <v>7568336</v>
      </c>
      <c r="AL196" s="78">
        <f>Summary!AN25</f>
        <v>7568336</v>
      </c>
      <c r="AM196" s="78">
        <f>Summary!AO25</f>
        <v>7568336</v>
      </c>
      <c r="AN196" s="78">
        <f>Summary!AP25</f>
        <v>8302000</v>
      </c>
      <c r="AO196" s="78">
        <f>Summary!AQ25</f>
        <v>9799500</v>
      </c>
      <c r="AP196" s="78">
        <f>Summary!AR25</f>
        <v>9919200</v>
      </c>
      <c r="AQ196" s="78">
        <f>Summary!AS25</f>
        <v>10151200</v>
      </c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1:67" ht="15.75" customHeight="1" x14ac:dyDescent="0.25">
      <c r="A197" s="1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1:67" ht="15.75" customHeight="1" x14ac:dyDescent="0.25">
      <c r="A198" s="1"/>
      <c r="B198" s="12"/>
      <c r="C198" s="12"/>
      <c r="D198" s="72">
        <f>Information!$F$9</f>
        <v>2024</v>
      </c>
      <c r="E198" s="12"/>
      <c r="F198" s="12"/>
      <c r="G198" s="12"/>
      <c r="H198" s="72">
        <f>D198+1</f>
        <v>2025</v>
      </c>
      <c r="I198" s="12"/>
      <c r="J198" s="12"/>
      <c r="K198" s="12"/>
      <c r="L198" s="72">
        <f>H198+1</f>
        <v>2026</v>
      </c>
      <c r="M198" s="12"/>
      <c r="N198" s="12"/>
      <c r="O198" s="12"/>
      <c r="P198" s="72">
        <f>L198+1</f>
        <v>2027</v>
      </c>
      <c r="Q198" s="121"/>
      <c r="R198" s="121"/>
      <c r="S198" s="121"/>
      <c r="T198" s="72">
        <f>P198+1</f>
        <v>2028</v>
      </c>
      <c r="U198" s="121"/>
      <c r="V198" s="121"/>
      <c r="W198" s="121"/>
      <c r="X198" s="72">
        <f>T198+1</f>
        <v>2029</v>
      </c>
      <c r="Y198" s="121"/>
      <c r="Z198" s="121"/>
      <c r="AA198" s="121"/>
      <c r="AB198" s="72">
        <f>X198+1</f>
        <v>2030</v>
      </c>
      <c r="AC198" s="121"/>
      <c r="AD198" s="121"/>
      <c r="AE198" s="121"/>
      <c r="AF198" s="72">
        <f>AB198+1</f>
        <v>2031</v>
      </c>
      <c r="AG198" s="121"/>
      <c r="AH198" s="121"/>
      <c r="AI198" s="121"/>
      <c r="AJ198" s="72">
        <f>AF198+1</f>
        <v>2032</v>
      </c>
      <c r="AK198" s="121"/>
      <c r="AL198" s="121"/>
      <c r="AM198" s="121"/>
      <c r="AN198" s="72">
        <f>AJ198+1</f>
        <v>2033</v>
      </c>
      <c r="AO198" s="121"/>
      <c r="AP198" s="121"/>
      <c r="AQ198" s="121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1:67" ht="15.75" customHeight="1" x14ac:dyDescent="0.25">
      <c r="A199" s="1"/>
      <c r="B199" s="20" t="str">
        <f>Summary!D27</f>
        <v>EXPENSES</v>
      </c>
      <c r="C199" s="34"/>
      <c r="D199" s="55" t="s">
        <v>55</v>
      </c>
      <c r="E199" s="55" t="s">
        <v>56</v>
      </c>
      <c r="F199" s="55" t="s">
        <v>57</v>
      </c>
      <c r="G199" s="55" t="s">
        <v>58</v>
      </c>
      <c r="H199" s="55" t="s">
        <v>55</v>
      </c>
      <c r="I199" s="55" t="s">
        <v>56</v>
      </c>
      <c r="J199" s="55" t="s">
        <v>57</v>
      </c>
      <c r="K199" s="55" t="s">
        <v>58</v>
      </c>
      <c r="L199" s="55" t="s">
        <v>55</v>
      </c>
      <c r="M199" s="55" t="s">
        <v>56</v>
      </c>
      <c r="N199" s="55" t="s">
        <v>57</v>
      </c>
      <c r="O199" s="55" t="s">
        <v>58</v>
      </c>
      <c r="P199" s="55" t="s">
        <v>55</v>
      </c>
      <c r="Q199" s="55" t="s">
        <v>56</v>
      </c>
      <c r="R199" s="55" t="s">
        <v>57</v>
      </c>
      <c r="S199" s="55" t="s">
        <v>58</v>
      </c>
      <c r="T199" s="55" t="s">
        <v>55</v>
      </c>
      <c r="U199" s="55" t="s">
        <v>56</v>
      </c>
      <c r="V199" s="55" t="s">
        <v>57</v>
      </c>
      <c r="W199" s="55" t="s">
        <v>58</v>
      </c>
      <c r="X199" s="55" t="s">
        <v>55</v>
      </c>
      <c r="Y199" s="55" t="s">
        <v>56</v>
      </c>
      <c r="Z199" s="55" t="s">
        <v>57</v>
      </c>
      <c r="AA199" s="55" t="s">
        <v>58</v>
      </c>
      <c r="AB199" s="55" t="s">
        <v>55</v>
      </c>
      <c r="AC199" s="55" t="s">
        <v>56</v>
      </c>
      <c r="AD199" s="55" t="s">
        <v>57</v>
      </c>
      <c r="AE199" s="55" t="s">
        <v>58</v>
      </c>
      <c r="AF199" s="55" t="s">
        <v>55</v>
      </c>
      <c r="AG199" s="55" t="s">
        <v>56</v>
      </c>
      <c r="AH199" s="55" t="s">
        <v>57</v>
      </c>
      <c r="AI199" s="55" t="s">
        <v>58</v>
      </c>
      <c r="AJ199" s="55" t="s">
        <v>55</v>
      </c>
      <c r="AK199" s="55" t="s">
        <v>56</v>
      </c>
      <c r="AL199" s="55" t="s">
        <v>57</v>
      </c>
      <c r="AM199" s="55" t="s">
        <v>58</v>
      </c>
      <c r="AN199" s="55" t="s">
        <v>55</v>
      </c>
      <c r="AO199" s="55" t="s">
        <v>56</v>
      </c>
      <c r="AP199" s="55" t="s">
        <v>57</v>
      </c>
      <c r="AQ199" s="55" t="s">
        <v>58</v>
      </c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1:67" ht="15.75" customHeight="1" x14ac:dyDescent="0.25">
      <c r="A200" s="1"/>
      <c r="B200" s="80" t="str">
        <f>Summary!D28</f>
        <v xml:space="preserve">  Subscription A</v>
      </c>
      <c r="C200" s="99"/>
      <c r="D200" s="77">
        <f>Summary!F28</f>
        <v>233067.5625</v>
      </c>
      <c r="E200" s="77">
        <f>Summary!G28</f>
        <v>412135.125</v>
      </c>
      <c r="F200" s="77">
        <f>Summary!H28</f>
        <v>591202.6875</v>
      </c>
      <c r="G200" s="77">
        <f>Summary!I28</f>
        <v>821621.6</v>
      </c>
      <c r="H200" s="77">
        <f>Summary!J28</f>
        <v>829941.6</v>
      </c>
      <c r="I200" s="77">
        <f>Summary!K28</f>
        <v>944719.34375</v>
      </c>
      <c r="J200" s="77">
        <f>Summary!L28</f>
        <v>944719.34375</v>
      </c>
      <c r="K200" s="77">
        <f>Summary!M28</f>
        <v>944719.34375</v>
      </c>
      <c r="L200" s="77">
        <f>Summary!N28</f>
        <v>954001.34375</v>
      </c>
      <c r="M200" s="77">
        <f>Summary!O28</f>
        <v>954001.34375</v>
      </c>
      <c r="N200" s="77">
        <f>Summary!P28</f>
        <v>954001.34375</v>
      </c>
      <c r="O200" s="77">
        <f>Summary!Q28</f>
        <v>954001.34375</v>
      </c>
      <c r="P200" s="77">
        <f>Summary!R28</f>
        <v>963468.98375000001</v>
      </c>
      <c r="Q200" s="77">
        <f>Summary!S28</f>
        <v>963468.98375000001</v>
      </c>
      <c r="R200" s="77">
        <f>Summary!T28</f>
        <v>1101107.4100000001</v>
      </c>
      <c r="S200" s="77">
        <f>Summary!U28</f>
        <v>1194062.3599999999</v>
      </c>
      <c r="T200" s="77">
        <f>Summary!V28</f>
        <v>1205098.9232000001</v>
      </c>
      <c r="U200" s="77">
        <f>Summary!W28</f>
        <v>1205098.9232000001</v>
      </c>
      <c r="V200" s="77">
        <f>Summary!X28</f>
        <v>1205098.9232000001</v>
      </c>
      <c r="W200" s="77">
        <f>Summary!Y28</f>
        <v>1205098.9232000001</v>
      </c>
      <c r="X200" s="77">
        <f>Summary!Z28</f>
        <v>1216356.2176639999</v>
      </c>
      <c r="Y200" s="77">
        <f>Summary!AA28</f>
        <v>1216356.2176639999</v>
      </c>
      <c r="Z200" s="77">
        <f>Summary!AB28</f>
        <v>1277174.0285471999</v>
      </c>
      <c r="AA200" s="77">
        <f>Summary!AC28</f>
        <v>1277174.0285471999</v>
      </c>
      <c r="AB200" s="77">
        <f>Summary!AD28</f>
        <v>1324722.4809181441</v>
      </c>
      <c r="AC200" s="77">
        <f>Summary!AE28</f>
        <v>1324722.4809181441</v>
      </c>
      <c r="AD200" s="77">
        <f>Summary!AF28</f>
        <v>1324722.4809181441</v>
      </c>
      <c r="AE200" s="77">
        <f>Summary!AG28</f>
        <v>1324722.4809181441</v>
      </c>
      <c r="AF200" s="77">
        <f>Summary!AH28</f>
        <v>1337020.1745365071</v>
      </c>
      <c r="AG200" s="77">
        <f>Summary!AI28</f>
        <v>1496189.2429337101</v>
      </c>
      <c r="AH200" s="77">
        <f>Summary!AJ28</f>
        <v>1694774.8179337101</v>
      </c>
      <c r="AI200" s="77">
        <f>Summary!AK28</f>
        <v>1694774.8179337101</v>
      </c>
      <c r="AJ200" s="77">
        <f>Summary!AL28</f>
        <v>1999673.3324166199</v>
      </c>
      <c r="AK200" s="77">
        <f>Summary!AM28</f>
        <v>2208821.9699166198</v>
      </c>
      <c r="AL200" s="77">
        <f>Summary!AN28</f>
        <v>2208821.9699166198</v>
      </c>
      <c r="AM200" s="77">
        <f>Summary!AO28</f>
        <v>2208821.9699166198</v>
      </c>
      <c r="AN200" s="77">
        <f>Summary!AP28</f>
        <v>2569529.4616477177</v>
      </c>
      <c r="AO200" s="77">
        <f>Summary!AQ28</f>
        <v>2918321.7853977177</v>
      </c>
      <c r="AP200" s="77">
        <f>Summary!AR28</f>
        <v>2918321.7853977177</v>
      </c>
      <c r="AQ200" s="77">
        <f>Summary!AS28</f>
        <v>2918321.7853977177</v>
      </c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1:67" ht="15.75" customHeight="1" x14ac:dyDescent="0.25">
      <c r="A201" s="1"/>
      <c r="B201" s="80" t="str">
        <f>Summary!D29</f>
        <v xml:space="preserve">  Subscription B</v>
      </c>
      <c r="C201" s="99"/>
      <c r="D201" s="77">
        <f>Summary!F29</f>
        <v>192504.5</v>
      </c>
      <c r="E201" s="77">
        <f>Summary!G29</f>
        <v>385009</v>
      </c>
      <c r="F201" s="77">
        <f>Summary!H29</f>
        <v>577513.5</v>
      </c>
      <c r="G201" s="77">
        <f>Summary!I29</f>
        <v>808518.9</v>
      </c>
      <c r="H201" s="77">
        <f>Summary!J29</f>
        <v>861955.76249999995</v>
      </c>
      <c r="I201" s="77">
        <f>Summary!K29</f>
        <v>861955.76249999995</v>
      </c>
      <c r="J201" s="77">
        <f>Summary!L29</f>
        <v>861955.76249999995</v>
      </c>
      <c r="K201" s="77">
        <f>Summary!M29</f>
        <v>892739.89687499998</v>
      </c>
      <c r="L201" s="77">
        <f>Summary!N29</f>
        <v>929893.41</v>
      </c>
      <c r="M201" s="77">
        <f>Summary!O29</f>
        <v>929893.41</v>
      </c>
      <c r="N201" s="77">
        <f>Summary!P29</f>
        <v>929893.41</v>
      </c>
      <c r="O201" s="77">
        <f>Summary!Q29</f>
        <v>929893.41</v>
      </c>
      <c r="P201" s="77">
        <f>Summary!R29</f>
        <v>939669.00839999993</v>
      </c>
      <c r="Q201" s="77">
        <f>Summary!S29</f>
        <v>1015274.5608000001</v>
      </c>
      <c r="R201" s="77">
        <f>Summary!T29</f>
        <v>1074850.2333</v>
      </c>
      <c r="S201" s="77">
        <f>Summary!U29</f>
        <v>1074850.2333</v>
      </c>
      <c r="T201" s="77">
        <f>Summary!V29</f>
        <v>1085623.6169159999</v>
      </c>
      <c r="U201" s="77">
        <f>Summary!W29</f>
        <v>1085623.6169159999</v>
      </c>
      <c r="V201" s="77">
        <f>Summary!X29</f>
        <v>1085623.6169159999</v>
      </c>
      <c r="W201" s="77">
        <f>Summary!Y29</f>
        <v>1085623.6169159999</v>
      </c>
      <c r="X201" s="77">
        <f>Summary!Z29</f>
        <v>1096612.4682043202</v>
      </c>
      <c r="Y201" s="77">
        <f>Summary!AA29</f>
        <v>1096612.4682043202</v>
      </c>
      <c r="Z201" s="77">
        <f>Summary!AB29</f>
        <v>1096612.4682043202</v>
      </c>
      <c r="AA201" s="77">
        <f>Summary!AC29</f>
        <v>1154942.9186407202</v>
      </c>
      <c r="AB201" s="77">
        <f>Summary!AD29</f>
        <v>1260864.6374635345</v>
      </c>
      <c r="AC201" s="77">
        <f>Summary!AE29</f>
        <v>1260864.6374635345</v>
      </c>
      <c r="AD201" s="77">
        <f>Summary!AF29</f>
        <v>1260864.6374635345</v>
      </c>
      <c r="AE201" s="77">
        <f>Summary!AG29</f>
        <v>1260864.6374635345</v>
      </c>
      <c r="AF201" s="77">
        <f>Summary!AH29</f>
        <v>1298620.8300109175</v>
      </c>
      <c r="AG201" s="77">
        <f>Summary!AI29</f>
        <v>1330626.9093859172</v>
      </c>
      <c r="AH201" s="77">
        <f>Summary!AJ29</f>
        <v>1330626.9093859172</v>
      </c>
      <c r="AI201" s="77">
        <f>Summary!AK29</f>
        <v>1330626.9093859172</v>
      </c>
      <c r="AJ201" s="77">
        <f>Summary!AL29</f>
        <v>1383052.5183708724</v>
      </c>
      <c r="AK201" s="77">
        <f>Summary!AM29</f>
        <v>1481922.7833708725</v>
      </c>
      <c r="AL201" s="77">
        <f>Summary!AN29</f>
        <v>1481922.7833708725</v>
      </c>
      <c r="AM201" s="77">
        <f>Summary!AO29</f>
        <v>1481922.7833708725</v>
      </c>
      <c r="AN201" s="77">
        <f>Summary!AP29</f>
        <v>1581337.6420116527</v>
      </c>
      <c r="AO201" s="77">
        <f>Summary!AQ29</f>
        <v>1637110.6120116527</v>
      </c>
      <c r="AP201" s="77">
        <f>Summary!AR29</f>
        <v>1726407.5544850156</v>
      </c>
      <c r="AQ201" s="77">
        <f>Summary!AS29</f>
        <v>1824432.7744850158</v>
      </c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1:67" ht="15.75" customHeight="1" x14ac:dyDescent="0.25">
      <c r="A202" s="1"/>
      <c r="B202" s="80" t="str">
        <f>Summary!D30</f>
        <v xml:space="preserve">  Subscription C</v>
      </c>
      <c r="C202" s="99"/>
      <c r="D202" s="77">
        <f>Summary!F30</f>
        <v>141378.375</v>
      </c>
      <c r="E202" s="77">
        <f>Summary!G30</f>
        <v>282756.75</v>
      </c>
      <c r="F202" s="77">
        <f>Summary!H30</f>
        <v>424135.125</v>
      </c>
      <c r="G202" s="77">
        <f>Summary!I30</f>
        <v>659765.75</v>
      </c>
      <c r="H202" s="77">
        <f>Summary!J30</f>
        <v>755775.47499999998</v>
      </c>
      <c r="I202" s="77">
        <f>Summary!K30</f>
        <v>755775.47499999998</v>
      </c>
      <c r="J202" s="77">
        <f>Summary!L30</f>
        <v>755775.47499999998</v>
      </c>
      <c r="K202" s="77">
        <f>Summary!M30</f>
        <v>755775.47499999998</v>
      </c>
      <c r="L202" s="77">
        <f>Summary!N30</f>
        <v>790458.25625000009</v>
      </c>
      <c r="M202" s="77">
        <f>Summary!O30</f>
        <v>851724.01875000005</v>
      </c>
      <c r="N202" s="77">
        <f>Summary!P30</f>
        <v>851724.01875000005</v>
      </c>
      <c r="O202" s="77">
        <f>Summary!Q30</f>
        <v>851724.01875000005</v>
      </c>
      <c r="P202" s="77">
        <f>Summary!R30</f>
        <v>859568.63474999997</v>
      </c>
      <c r="Q202" s="77">
        <f>Summary!S30</f>
        <v>859568.63474999997</v>
      </c>
      <c r="R202" s="77">
        <f>Summary!T30</f>
        <v>859568.63474999997</v>
      </c>
      <c r="S202" s="77">
        <f>Summary!U30</f>
        <v>859568.63474999997</v>
      </c>
      <c r="T202" s="77">
        <f>Summary!V30</f>
        <v>911846.13657840004</v>
      </c>
      <c r="U202" s="77">
        <f>Summary!W30</f>
        <v>1024532.8873284</v>
      </c>
      <c r="V202" s="77">
        <f>Summary!X30</f>
        <v>1024532.8873284</v>
      </c>
      <c r="W202" s="77">
        <f>Summary!Y30</f>
        <v>1024532.8873284</v>
      </c>
      <c r="X202" s="77">
        <f>Summary!Z30</f>
        <v>1033110.9457099681</v>
      </c>
      <c r="Y202" s="77">
        <f>Summary!AA30</f>
        <v>1033110.9457099681</v>
      </c>
      <c r="Z202" s="77">
        <f>Summary!AB30</f>
        <v>1033110.9457099681</v>
      </c>
      <c r="AA202" s="77">
        <f>Summary!AC30</f>
        <v>1059548.8242419162</v>
      </c>
      <c r="AB202" s="77">
        <f>Summary!AD30</f>
        <v>1114750.5381030045</v>
      </c>
      <c r="AC202" s="77">
        <f>Summary!AE30</f>
        <v>1114750.5381030045</v>
      </c>
      <c r="AD202" s="77">
        <f>Summary!AF30</f>
        <v>1114750.5381030045</v>
      </c>
      <c r="AE202" s="77">
        <f>Summary!AG30</f>
        <v>1114750.5381030045</v>
      </c>
      <c r="AF202" s="77">
        <f>Summary!AH30</f>
        <v>1179271.7841856531</v>
      </c>
      <c r="AG202" s="77">
        <f>Summary!AI30</f>
        <v>1317859.164185653</v>
      </c>
      <c r="AH202" s="77">
        <f>Summary!AJ30</f>
        <v>1317859.164185653</v>
      </c>
      <c r="AI202" s="77">
        <f>Summary!AK30</f>
        <v>1317859.164185653</v>
      </c>
      <c r="AJ202" s="77">
        <f>Summary!AL30</f>
        <v>1387237.7283942255</v>
      </c>
      <c r="AK202" s="77">
        <f>Summary!AM30</f>
        <v>1524804.2940342254</v>
      </c>
      <c r="AL202" s="77">
        <f>Summary!AN30</f>
        <v>1524804.2940342254</v>
      </c>
      <c r="AM202" s="77">
        <f>Summary!AO30</f>
        <v>1524804.2940342254</v>
      </c>
      <c r="AN202" s="77">
        <f>Summary!AP30</f>
        <v>1612651.9146152416</v>
      </c>
      <c r="AO202" s="77">
        <f>Summary!AQ30</f>
        <v>1840814.0646152415</v>
      </c>
      <c r="AP202" s="77">
        <f>Summary!AR30</f>
        <v>1840814.0646152415</v>
      </c>
      <c r="AQ202" s="77">
        <f>Summary!AS30</f>
        <v>1840814.0646152415</v>
      </c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1:67" ht="15.75" customHeight="1" x14ac:dyDescent="0.25">
      <c r="A203" s="1"/>
      <c r="B203" s="119" t="str">
        <f>Summary!D31</f>
        <v>Total</v>
      </c>
      <c r="C203" s="12"/>
      <c r="D203" s="78">
        <f>Summary!F31</f>
        <v>566950.4375</v>
      </c>
      <c r="E203" s="78">
        <f>Summary!G31</f>
        <v>1079900.875</v>
      </c>
      <c r="F203" s="78">
        <f>Summary!H31</f>
        <v>1592851.3125</v>
      </c>
      <c r="G203" s="78">
        <f>Summary!I31</f>
        <v>2289906.25</v>
      </c>
      <c r="H203" s="78">
        <f>Summary!J31</f>
        <v>2447672.8374999999</v>
      </c>
      <c r="I203" s="78">
        <f>Summary!K31</f>
        <v>2562450.5812499998</v>
      </c>
      <c r="J203" s="78">
        <f>Summary!L31</f>
        <v>2562450.5812499998</v>
      </c>
      <c r="K203" s="78">
        <f>Summary!M31</f>
        <v>2593234.7156250002</v>
      </c>
      <c r="L203" s="78">
        <f>Summary!N31</f>
        <v>2674353.0100000002</v>
      </c>
      <c r="M203" s="78">
        <f>Summary!O31</f>
        <v>2735618.7725</v>
      </c>
      <c r="N203" s="78">
        <f>Summary!P31</f>
        <v>2735618.7725</v>
      </c>
      <c r="O203" s="78">
        <f>Summary!Q31</f>
        <v>2735618.7725</v>
      </c>
      <c r="P203" s="78">
        <f>Summary!R31</f>
        <v>2762706.6268999996</v>
      </c>
      <c r="Q203" s="78">
        <f>Summary!S31</f>
        <v>2838312.1793</v>
      </c>
      <c r="R203" s="78">
        <f>Summary!T31</f>
        <v>3035526.2780499998</v>
      </c>
      <c r="S203" s="78">
        <f>Summary!U31</f>
        <v>3128481.22805</v>
      </c>
      <c r="T203" s="78">
        <f>Summary!V31</f>
        <v>3202568.6766944001</v>
      </c>
      <c r="U203" s="78">
        <f>Summary!W31</f>
        <v>3315255.4274444003</v>
      </c>
      <c r="V203" s="78">
        <f>Summary!X31</f>
        <v>3315255.4274444003</v>
      </c>
      <c r="W203" s="78">
        <f>Summary!Y31</f>
        <v>3315255.4274444003</v>
      </c>
      <c r="X203" s="78">
        <f>Summary!Z31</f>
        <v>3346079.631578288</v>
      </c>
      <c r="Y203" s="78">
        <f>Summary!AA31</f>
        <v>3346079.631578288</v>
      </c>
      <c r="Z203" s="78">
        <f>Summary!AB31</f>
        <v>3406897.4424614878</v>
      </c>
      <c r="AA203" s="78">
        <f>Summary!AC31</f>
        <v>3491665.7714298363</v>
      </c>
      <c r="AB203" s="78">
        <f>Summary!AD31</f>
        <v>3700337.656484683</v>
      </c>
      <c r="AC203" s="78">
        <f>Summary!AE31</f>
        <v>3700337.656484683</v>
      </c>
      <c r="AD203" s="78">
        <f>Summary!AF31</f>
        <v>3700337.656484683</v>
      </c>
      <c r="AE203" s="78">
        <f>Summary!AG31</f>
        <v>3700337.656484683</v>
      </c>
      <c r="AF203" s="78">
        <f>Summary!AH31</f>
        <v>3814912.7887330777</v>
      </c>
      <c r="AG203" s="78">
        <f>Summary!AI31</f>
        <v>4144675.3165052803</v>
      </c>
      <c r="AH203" s="78">
        <f>Summary!AJ31</f>
        <v>4343260.8915052805</v>
      </c>
      <c r="AI203" s="78">
        <f>Summary!AK31</f>
        <v>4343260.8915052805</v>
      </c>
      <c r="AJ203" s="78">
        <f>Summary!AL31</f>
        <v>4769963.5791817177</v>
      </c>
      <c r="AK203" s="78">
        <f>Summary!AM31</f>
        <v>5215549.0473217182</v>
      </c>
      <c r="AL203" s="78">
        <f>Summary!AN31</f>
        <v>5215549.0473217182</v>
      </c>
      <c r="AM203" s="78">
        <f>Summary!AO31</f>
        <v>5215549.0473217182</v>
      </c>
      <c r="AN203" s="78">
        <f>Summary!AP31</f>
        <v>5763519.0182746118</v>
      </c>
      <c r="AO203" s="78">
        <f>Summary!AQ31</f>
        <v>6396246.4620246114</v>
      </c>
      <c r="AP203" s="78">
        <f>Summary!AR31</f>
        <v>6485543.4044979746</v>
      </c>
      <c r="AQ203" s="78">
        <f>Summary!AS31</f>
        <v>6583568.6244979752</v>
      </c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1:67" ht="15.75" customHeight="1" x14ac:dyDescent="0.25"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1:67" ht="15.75" customHeight="1" x14ac:dyDescent="0.25"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1:67" ht="15.75" customHeight="1" x14ac:dyDescent="0.25"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1:67" ht="15.75" customHeight="1" x14ac:dyDescent="0.25"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1:67" ht="15.75" customHeight="1" x14ac:dyDescent="0.25"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:67" ht="15.75" customHeight="1" x14ac:dyDescent="0.25"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:67" ht="15.75" customHeight="1" x14ac:dyDescent="0.25"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:67" ht="15.75" customHeight="1" x14ac:dyDescent="0.25"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:67" ht="15.75" customHeight="1" x14ac:dyDescent="0.25"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:67" ht="15.75" customHeight="1" x14ac:dyDescent="0.25"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:67" ht="15.75" customHeight="1" x14ac:dyDescent="0.25"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:67" ht="15.75" customHeight="1" x14ac:dyDescent="0.25"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:67" ht="15.75" customHeight="1" x14ac:dyDescent="0.25"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:67" ht="15.75" customHeight="1" x14ac:dyDescent="0.25"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:67" ht="15.75" customHeight="1" x14ac:dyDescent="0.25"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:67" ht="15.75" customHeight="1" x14ac:dyDescent="0.25"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:67" ht="15.75" customHeight="1" x14ac:dyDescent="0.25"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:67" ht="15.75" customHeight="1" x14ac:dyDescent="0.25"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:67" ht="15.75" customHeight="1" x14ac:dyDescent="0.25"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:67" ht="15.75" customHeight="1" x14ac:dyDescent="0.25"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:67" ht="15.75" customHeight="1" x14ac:dyDescent="0.25"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:67" ht="15.75" customHeight="1" x14ac:dyDescent="0.25"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:67" ht="15.75" customHeight="1" x14ac:dyDescent="0.25"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:67" ht="15.75" customHeight="1" x14ac:dyDescent="0.25"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:67" ht="15.75" customHeight="1" x14ac:dyDescent="0.25"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:67" ht="15.75" customHeight="1" x14ac:dyDescent="0.25"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:67" ht="15.75" customHeight="1" x14ac:dyDescent="0.25"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:67" ht="15.75" customHeight="1" x14ac:dyDescent="0.25"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:67" ht="15.75" customHeight="1" x14ac:dyDescent="0.25"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:67" ht="15.75" customHeight="1" x14ac:dyDescent="0.25"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:67" ht="15.75" customHeight="1" x14ac:dyDescent="0.25"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:67" ht="15.75" customHeight="1" x14ac:dyDescent="0.25"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:67" ht="15.75" customHeight="1" x14ac:dyDescent="0.25"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:67" ht="15.75" customHeight="1" x14ac:dyDescent="0.25"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:67" ht="15.75" customHeight="1" x14ac:dyDescent="0.25"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:67" ht="15.75" customHeight="1" x14ac:dyDescent="0.25"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:67" ht="15.75" customHeight="1" x14ac:dyDescent="0.25"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1:67" ht="15.75" customHeight="1" x14ac:dyDescent="0.25"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1:67" ht="15.75" customHeight="1" x14ac:dyDescent="0.25"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1:67" ht="15.75" customHeight="1" x14ac:dyDescent="0.25"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1:67" ht="15.75" customHeight="1" x14ac:dyDescent="0.25"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1:67" ht="15.75" customHeight="1" x14ac:dyDescent="0.25">
      <c r="A245" s="1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1:67" ht="15.75" customHeight="1" x14ac:dyDescent="0.25">
      <c r="A246" s="1"/>
      <c r="B246" s="12"/>
      <c r="C246" s="12"/>
      <c r="D246" s="72">
        <f>Information!$F$9</f>
        <v>2024</v>
      </c>
      <c r="E246" s="12"/>
      <c r="F246" s="12"/>
      <c r="G246" s="12"/>
      <c r="H246" s="72">
        <f>D246+1</f>
        <v>2025</v>
      </c>
      <c r="I246" s="12"/>
      <c r="J246" s="12"/>
      <c r="K246" s="12"/>
      <c r="L246" s="72">
        <f>H246+1</f>
        <v>2026</v>
      </c>
      <c r="M246" s="12"/>
      <c r="N246" s="12"/>
      <c r="O246" s="12"/>
      <c r="P246" s="72">
        <f>L246+1</f>
        <v>2027</v>
      </c>
      <c r="Q246" s="121"/>
      <c r="R246" s="121"/>
      <c r="S246" s="121"/>
      <c r="T246" s="72">
        <f>P246+1</f>
        <v>2028</v>
      </c>
      <c r="U246" s="121"/>
      <c r="V246" s="121"/>
      <c r="W246" s="121"/>
      <c r="X246" s="72">
        <f>T246+1</f>
        <v>2029</v>
      </c>
      <c r="Y246" s="121"/>
      <c r="Z246" s="121"/>
      <c r="AA246" s="121"/>
      <c r="AB246" s="72">
        <f>X246+1</f>
        <v>2030</v>
      </c>
      <c r="AC246" s="121"/>
      <c r="AD246" s="121"/>
      <c r="AE246" s="121"/>
      <c r="AF246" s="72">
        <f>AB246+1</f>
        <v>2031</v>
      </c>
      <c r="AG246" s="121"/>
      <c r="AH246" s="121"/>
      <c r="AI246" s="121"/>
      <c r="AJ246" s="72">
        <f>AF246+1</f>
        <v>2032</v>
      </c>
      <c r="AK246" s="121"/>
      <c r="AL246" s="121"/>
      <c r="AM246" s="121"/>
      <c r="AN246" s="72">
        <f>AJ246+1</f>
        <v>2033</v>
      </c>
      <c r="AO246" s="121"/>
      <c r="AP246" s="121"/>
      <c r="AQ246" s="121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1:67" ht="15.75" customHeight="1" x14ac:dyDescent="0.25">
      <c r="A247" s="1"/>
      <c r="B247" s="20" t="str">
        <f>Summary!D33</f>
        <v>OPERATING INCOME</v>
      </c>
      <c r="C247" s="34"/>
      <c r="D247" s="55" t="s">
        <v>55</v>
      </c>
      <c r="E247" s="55" t="s">
        <v>56</v>
      </c>
      <c r="F247" s="55" t="s">
        <v>57</v>
      </c>
      <c r="G247" s="55" t="s">
        <v>58</v>
      </c>
      <c r="H247" s="55" t="s">
        <v>55</v>
      </c>
      <c r="I247" s="55" t="s">
        <v>56</v>
      </c>
      <c r="J247" s="55" t="s">
        <v>57</v>
      </c>
      <c r="K247" s="55" t="s">
        <v>58</v>
      </c>
      <c r="L247" s="55" t="s">
        <v>55</v>
      </c>
      <c r="M247" s="55" t="s">
        <v>56</v>
      </c>
      <c r="N247" s="55" t="s">
        <v>57</v>
      </c>
      <c r="O247" s="55" t="s">
        <v>58</v>
      </c>
      <c r="P247" s="55" t="s">
        <v>55</v>
      </c>
      <c r="Q247" s="55" t="s">
        <v>56</v>
      </c>
      <c r="R247" s="55" t="s">
        <v>57</v>
      </c>
      <c r="S247" s="55" t="s">
        <v>58</v>
      </c>
      <c r="T247" s="55" t="s">
        <v>55</v>
      </c>
      <c r="U247" s="55" t="s">
        <v>56</v>
      </c>
      <c r="V247" s="55" t="s">
        <v>57</v>
      </c>
      <c r="W247" s="55" t="s">
        <v>58</v>
      </c>
      <c r="X247" s="55" t="s">
        <v>55</v>
      </c>
      <c r="Y247" s="55" t="s">
        <v>56</v>
      </c>
      <c r="Z247" s="55" t="s">
        <v>57</v>
      </c>
      <c r="AA247" s="55" t="s">
        <v>58</v>
      </c>
      <c r="AB247" s="55" t="s">
        <v>55</v>
      </c>
      <c r="AC247" s="55" t="s">
        <v>56</v>
      </c>
      <c r="AD247" s="55" t="s">
        <v>57</v>
      </c>
      <c r="AE247" s="55" t="s">
        <v>58</v>
      </c>
      <c r="AF247" s="55" t="s">
        <v>55</v>
      </c>
      <c r="AG247" s="55" t="s">
        <v>56</v>
      </c>
      <c r="AH247" s="55" t="s">
        <v>57</v>
      </c>
      <c r="AI247" s="55" t="s">
        <v>58</v>
      </c>
      <c r="AJ247" s="55" t="s">
        <v>55</v>
      </c>
      <c r="AK247" s="55" t="s">
        <v>56</v>
      </c>
      <c r="AL247" s="55" t="s">
        <v>57</v>
      </c>
      <c r="AM247" s="55" t="s">
        <v>58</v>
      </c>
      <c r="AN247" s="55" t="s">
        <v>55</v>
      </c>
      <c r="AO247" s="55" t="s">
        <v>56</v>
      </c>
      <c r="AP247" s="55" t="s">
        <v>57</v>
      </c>
      <c r="AQ247" s="55" t="s">
        <v>58</v>
      </c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1:67" ht="15.75" customHeight="1" x14ac:dyDescent="0.25">
      <c r="A248" s="1"/>
      <c r="B248" s="80" t="str">
        <f>Summary!D34</f>
        <v xml:space="preserve">  Subscription A</v>
      </c>
      <c r="C248" s="99"/>
      <c r="D248" s="77">
        <f>Summary!F34</f>
        <v>-8067.5625</v>
      </c>
      <c r="E248" s="77">
        <f>Summary!G34</f>
        <v>37864.875</v>
      </c>
      <c r="F248" s="77">
        <f>Summary!H34</f>
        <v>83797.3125</v>
      </c>
      <c r="G248" s="77">
        <f>Summary!I34</f>
        <v>138378.40000000002</v>
      </c>
      <c r="H248" s="77">
        <f>Summary!J34</f>
        <v>130058.40000000002</v>
      </c>
      <c r="I248" s="77">
        <f>Summary!K34</f>
        <v>192780.65625</v>
      </c>
      <c r="J248" s="77">
        <f>Summary!L34</f>
        <v>192780.65625</v>
      </c>
      <c r="K248" s="77">
        <f>Summary!M34</f>
        <v>192780.65625</v>
      </c>
      <c r="L248" s="77">
        <f>Summary!N34</f>
        <v>183498.65625</v>
      </c>
      <c r="M248" s="77">
        <f>Summary!O34</f>
        <v>183498.65625</v>
      </c>
      <c r="N248" s="77">
        <f>Summary!P34</f>
        <v>183498.65625</v>
      </c>
      <c r="O248" s="77">
        <f>Summary!Q34</f>
        <v>183498.65625</v>
      </c>
      <c r="P248" s="77">
        <f>Summary!R34</f>
        <v>174031.01624999999</v>
      </c>
      <c r="Q248" s="77">
        <f>Summary!S34</f>
        <v>174031.01624999999</v>
      </c>
      <c r="R248" s="77">
        <f>Summary!T34</f>
        <v>198892.58999999985</v>
      </c>
      <c r="S248" s="77">
        <f>Summary!U34</f>
        <v>325937.64000000013</v>
      </c>
      <c r="T248" s="77">
        <f>Summary!V34</f>
        <v>314901.07679999992</v>
      </c>
      <c r="U248" s="77">
        <f>Summary!W34</f>
        <v>314901.07679999992</v>
      </c>
      <c r="V248" s="77">
        <f>Summary!X34</f>
        <v>314901.07679999992</v>
      </c>
      <c r="W248" s="77">
        <f>Summary!Y34</f>
        <v>314901.07679999992</v>
      </c>
      <c r="X248" s="77">
        <f>Summary!Z34</f>
        <v>303643.78233600012</v>
      </c>
      <c r="Y248" s="77">
        <f>Summary!AA34</f>
        <v>303643.78233600012</v>
      </c>
      <c r="Z248" s="77">
        <f>Summary!AB34</f>
        <v>318825.97145280009</v>
      </c>
      <c r="AA248" s="77">
        <f>Summary!AC34</f>
        <v>318825.97145280009</v>
      </c>
      <c r="AB248" s="77">
        <f>Summary!AD34</f>
        <v>355277.51908185589</v>
      </c>
      <c r="AC248" s="77">
        <f>Summary!AE34</f>
        <v>355277.51908185589</v>
      </c>
      <c r="AD248" s="77">
        <f>Summary!AF34</f>
        <v>355277.51908185589</v>
      </c>
      <c r="AE248" s="77">
        <f>Summary!AG34</f>
        <v>355277.51908185589</v>
      </c>
      <c r="AF248" s="77">
        <f>Summary!AH34</f>
        <v>342979.82546349289</v>
      </c>
      <c r="AG248" s="77">
        <f>Summary!AI34</f>
        <v>383810.75706628989</v>
      </c>
      <c r="AH248" s="77">
        <f>Summary!AJ34</f>
        <v>655225.18206628994</v>
      </c>
      <c r="AI248" s="77">
        <f>Summary!AK34</f>
        <v>655225.18206628994</v>
      </c>
      <c r="AJ248" s="77">
        <f>Summary!AL34</f>
        <v>750326.66758338013</v>
      </c>
      <c r="AK248" s="77">
        <f>Summary!AM34</f>
        <v>1036178.0300833802</v>
      </c>
      <c r="AL248" s="77">
        <f>Summary!AN34</f>
        <v>1036178.0300833802</v>
      </c>
      <c r="AM248" s="77">
        <f>Summary!AO34</f>
        <v>1036178.0300833802</v>
      </c>
      <c r="AN248" s="77">
        <f>Summary!AP34</f>
        <v>1176970.5383522823</v>
      </c>
      <c r="AO248" s="77">
        <f>Summary!AQ34</f>
        <v>1653678.2146022823</v>
      </c>
      <c r="AP248" s="77">
        <f>Summary!AR34</f>
        <v>1653678.2146022823</v>
      </c>
      <c r="AQ248" s="77">
        <f>Summary!AS34</f>
        <v>1653678.2146022823</v>
      </c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1:67" ht="15.75" customHeight="1" x14ac:dyDescent="0.25">
      <c r="A249" s="1"/>
      <c r="B249" s="80" t="str">
        <f>Summary!D35</f>
        <v xml:space="preserve">  Subscription B</v>
      </c>
      <c r="C249" s="99"/>
      <c r="D249" s="77">
        <f>Summary!F35</f>
        <v>7495.5</v>
      </c>
      <c r="E249" s="77">
        <f>Summary!G35</f>
        <v>14991</v>
      </c>
      <c r="F249" s="77">
        <f>Summary!H35</f>
        <v>22486.5</v>
      </c>
      <c r="G249" s="77">
        <f>Summary!I35</f>
        <v>31481.099999999977</v>
      </c>
      <c r="H249" s="77">
        <f>Summary!J35</f>
        <v>83044.237500000047</v>
      </c>
      <c r="I249" s="77">
        <f>Summary!K35</f>
        <v>83044.237500000047</v>
      </c>
      <c r="J249" s="77">
        <f>Summary!L35</f>
        <v>83044.237500000047</v>
      </c>
      <c r="K249" s="77">
        <f>Summary!M35</f>
        <v>86010.103125000023</v>
      </c>
      <c r="L249" s="77">
        <f>Summary!N35</f>
        <v>114106.58999999997</v>
      </c>
      <c r="M249" s="77">
        <f>Summary!O35</f>
        <v>114106.58999999997</v>
      </c>
      <c r="N249" s="77">
        <f>Summary!P35</f>
        <v>114106.58999999997</v>
      </c>
      <c r="O249" s="77">
        <f>Summary!Q35</f>
        <v>114106.58999999997</v>
      </c>
      <c r="P249" s="77">
        <f>Summary!R35</f>
        <v>104330.99160000007</v>
      </c>
      <c r="Q249" s="77">
        <f>Summary!S35</f>
        <v>112725.43919999991</v>
      </c>
      <c r="R249" s="77">
        <f>Summary!T35</f>
        <v>194149.76670000004</v>
      </c>
      <c r="S249" s="77">
        <f>Summary!U35</f>
        <v>194149.76670000004</v>
      </c>
      <c r="T249" s="77">
        <f>Summary!V35</f>
        <v>183376.38308400009</v>
      </c>
      <c r="U249" s="77">
        <f>Summary!W35</f>
        <v>183376.38308400009</v>
      </c>
      <c r="V249" s="77">
        <f>Summary!X35</f>
        <v>183376.38308400009</v>
      </c>
      <c r="W249" s="77">
        <f>Summary!Y35</f>
        <v>183376.38308400009</v>
      </c>
      <c r="X249" s="77">
        <f>Summary!Z35</f>
        <v>172387.53179567982</v>
      </c>
      <c r="Y249" s="77">
        <f>Summary!AA35</f>
        <v>172387.53179567982</v>
      </c>
      <c r="Z249" s="77">
        <f>Summary!AB35</f>
        <v>172387.53179567982</v>
      </c>
      <c r="AA249" s="77">
        <f>Summary!AC35</f>
        <v>181557.08135927981</v>
      </c>
      <c r="AB249" s="77">
        <f>Summary!AD35</f>
        <v>298385.36253646552</v>
      </c>
      <c r="AC249" s="77">
        <f>Summary!AE35</f>
        <v>298385.36253646552</v>
      </c>
      <c r="AD249" s="77">
        <f>Summary!AF35</f>
        <v>298385.36253646552</v>
      </c>
      <c r="AE249" s="77">
        <f>Summary!AG35</f>
        <v>298385.36253646552</v>
      </c>
      <c r="AF249" s="77">
        <f>Summary!AH35</f>
        <v>292129.1699890825</v>
      </c>
      <c r="AG249" s="77">
        <f>Summary!AI35</f>
        <v>335873.09061408276</v>
      </c>
      <c r="AH249" s="77">
        <f>Summary!AJ35</f>
        <v>335873.09061408276</v>
      </c>
      <c r="AI249" s="77">
        <f>Summary!AK35</f>
        <v>335873.09061408276</v>
      </c>
      <c r="AJ249" s="77">
        <f>Summary!AL35</f>
        <v>332947.48162912764</v>
      </c>
      <c r="AK249" s="77">
        <f>Summary!AM35</f>
        <v>468077.21662912751</v>
      </c>
      <c r="AL249" s="77">
        <f>Summary!AN35</f>
        <v>468077.21662912751</v>
      </c>
      <c r="AM249" s="77">
        <f>Summary!AO35</f>
        <v>468077.21662912751</v>
      </c>
      <c r="AN249" s="77">
        <f>Summary!AP35</f>
        <v>481162.3579883473</v>
      </c>
      <c r="AO249" s="77">
        <f>Summary!AQ35</f>
        <v>557389.38798834733</v>
      </c>
      <c r="AP249" s="77">
        <f>Summary!AR35</f>
        <v>587792.44551498443</v>
      </c>
      <c r="AQ249" s="77">
        <f>Summary!AS35</f>
        <v>721767.22551498422</v>
      </c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1:67" ht="15.75" customHeight="1" x14ac:dyDescent="0.25">
      <c r="A250" s="1"/>
      <c r="B250" s="80" t="str">
        <f>Summary!D36</f>
        <v xml:space="preserve">  Subscription C</v>
      </c>
      <c r="C250" s="99"/>
      <c r="D250" s="77">
        <f>Summary!F36</f>
        <v>8621.625</v>
      </c>
      <c r="E250" s="77">
        <f>Summary!G36</f>
        <v>17243.25</v>
      </c>
      <c r="F250" s="77">
        <f>Summary!H36</f>
        <v>25864.875</v>
      </c>
      <c r="G250" s="77">
        <f>Summary!I36</f>
        <v>40234.25</v>
      </c>
      <c r="H250" s="77">
        <f>Summary!J36</f>
        <v>154224.52500000002</v>
      </c>
      <c r="I250" s="77">
        <f>Summary!K36</f>
        <v>154224.52500000002</v>
      </c>
      <c r="J250" s="77">
        <f>Summary!L36</f>
        <v>154224.52500000002</v>
      </c>
      <c r="K250" s="77">
        <f>Summary!M36</f>
        <v>154224.52500000002</v>
      </c>
      <c r="L250" s="77">
        <f>Summary!N36</f>
        <v>152041.74374999991</v>
      </c>
      <c r="M250" s="77">
        <f>Summary!O36</f>
        <v>235775.98124999995</v>
      </c>
      <c r="N250" s="77">
        <f>Summary!P36</f>
        <v>235775.98124999995</v>
      </c>
      <c r="O250" s="77">
        <f>Summary!Q36</f>
        <v>235775.98124999995</v>
      </c>
      <c r="P250" s="77">
        <f>Summary!R36</f>
        <v>227931.36525000003</v>
      </c>
      <c r="Q250" s="77">
        <f>Summary!S36</f>
        <v>227931.36525000003</v>
      </c>
      <c r="R250" s="77">
        <f>Summary!T36</f>
        <v>227931.36525000003</v>
      </c>
      <c r="S250" s="77">
        <f>Summary!U36</f>
        <v>227931.36525000003</v>
      </c>
      <c r="T250" s="77">
        <f>Summary!V36</f>
        <v>231153.86342159996</v>
      </c>
      <c r="U250" s="77">
        <f>Summary!W36</f>
        <v>385167.11267159996</v>
      </c>
      <c r="V250" s="77">
        <f>Summary!X36</f>
        <v>385167.11267159996</v>
      </c>
      <c r="W250" s="77">
        <f>Summary!Y36</f>
        <v>385167.11267159996</v>
      </c>
      <c r="X250" s="77">
        <f>Summary!Z36</f>
        <v>376589.0542900319</v>
      </c>
      <c r="Y250" s="77">
        <f>Summary!AA36</f>
        <v>376589.0542900319</v>
      </c>
      <c r="Z250" s="77">
        <f>Summary!AB36</f>
        <v>376589.0542900319</v>
      </c>
      <c r="AA250" s="77">
        <f>Summary!AC36</f>
        <v>386226.17575808382</v>
      </c>
      <c r="AB250" s="77">
        <f>Summary!AD36</f>
        <v>440434.46189699555</v>
      </c>
      <c r="AC250" s="77">
        <f>Summary!AE36</f>
        <v>440434.46189699555</v>
      </c>
      <c r="AD250" s="77">
        <f>Summary!AF36</f>
        <v>440434.46189699555</v>
      </c>
      <c r="AE250" s="77">
        <f>Summary!AG36</f>
        <v>440434.46189699555</v>
      </c>
      <c r="AF250" s="77">
        <f>Summary!AH36</f>
        <v>452528.21581434691</v>
      </c>
      <c r="AG250" s="77">
        <f>Summary!AI36</f>
        <v>641940.83581434703</v>
      </c>
      <c r="AH250" s="77">
        <f>Summary!AJ36</f>
        <v>641940.83581434703</v>
      </c>
      <c r="AI250" s="77">
        <f>Summary!AK36</f>
        <v>641940.83581434703</v>
      </c>
      <c r="AJ250" s="77">
        <f>Summary!AL36</f>
        <v>660514.27160577453</v>
      </c>
      <c r="AK250" s="77">
        <f>Summary!AM36</f>
        <v>848531.7059657746</v>
      </c>
      <c r="AL250" s="77">
        <f>Summary!AN36</f>
        <v>848531.7059657746</v>
      </c>
      <c r="AM250" s="77">
        <f>Summary!AO36</f>
        <v>848531.7059657746</v>
      </c>
      <c r="AN250" s="77">
        <f>Summary!AP36</f>
        <v>880348.08538475842</v>
      </c>
      <c r="AO250" s="77">
        <f>Summary!AQ36</f>
        <v>1192185.9353847585</v>
      </c>
      <c r="AP250" s="77">
        <f>Summary!AR36</f>
        <v>1192185.9353847585</v>
      </c>
      <c r="AQ250" s="77">
        <f>Summary!AS36</f>
        <v>1192185.9353847585</v>
      </c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1:67" ht="15.75" customHeight="1" x14ac:dyDescent="0.25">
      <c r="A251" s="1"/>
      <c r="B251" s="119" t="str">
        <f>Summary!D37</f>
        <v>Total</v>
      </c>
      <c r="C251" s="12"/>
      <c r="D251" s="78">
        <f>Summary!F37</f>
        <v>8049.5625</v>
      </c>
      <c r="E251" s="78">
        <f>Summary!G37</f>
        <v>70099.125</v>
      </c>
      <c r="F251" s="78">
        <f>Summary!H37</f>
        <v>132148.6875</v>
      </c>
      <c r="G251" s="78">
        <f>Summary!I37</f>
        <v>210093.75</v>
      </c>
      <c r="H251" s="78">
        <f>Summary!J37</f>
        <v>367327.16250000009</v>
      </c>
      <c r="I251" s="78">
        <f>Summary!K37</f>
        <v>430049.41875000007</v>
      </c>
      <c r="J251" s="78">
        <f>Summary!L37</f>
        <v>430049.41875000007</v>
      </c>
      <c r="K251" s="78">
        <f>Summary!M37</f>
        <v>433015.28437500005</v>
      </c>
      <c r="L251" s="78">
        <f>Summary!N37</f>
        <v>449646.98999999987</v>
      </c>
      <c r="M251" s="78">
        <f>Summary!O37</f>
        <v>533381.22749999992</v>
      </c>
      <c r="N251" s="78">
        <f>Summary!P37</f>
        <v>533381.22749999992</v>
      </c>
      <c r="O251" s="78">
        <f>Summary!Q37</f>
        <v>533381.22749999992</v>
      </c>
      <c r="P251" s="78">
        <f>Summary!R37</f>
        <v>506293.37310000008</v>
      </c>
      <c r="Q251" s="78">
        <f>Summary!S37</f>
        <v>514687.82069999992</v>
      </c>
      <c r="R251" s="78">
        <f>Summary!T37</f>
        <v>620973.72194999992</v>
      </c>
      <c r="S251" s="78">
        <f>Summary!U37</f>
        <v>748018.7719500002</v>
      </c>
      <c r="T251" s="78">
        <f>Summary!V37</f>
        <v>729431.32330559997</v>
      </c>
      <c r="U251" s="78">
        <f>Summary!W37</f>
        <v>883444.57255559997</v>
      </c>
      <c r="V251" s="78">
        <f>Summary!X37</f>
        <v>883444.57255559997</v>
      </c>
      <c r="W251" s="78">
        <f>Summary!Y37</f>
        <v>883444.57255559997</v>
      </c>
      <c r="X251" s="78">
        <f>Summary!Z37</f>
        <v>852620.36842171184</v>
      </c>
      <c r="Y251" s="78">
        <f>Summary!AA37</f>
        <v>852620.36842171184</v>
      </c>
      <c r="Z251" s="78">
        <f>Summary!AB37</f>
        <v>867802.55753851181</v>
      </c>
      <c r="AA251" s="78">
        <f>Summary!AC37</f>
        <v>886609.22857016372</v>
      </c>
      <c r="AB251" s="78">
        <f>Summary!AD37</f>
        <v>1094097.343515317</v>
      </c>
      <c r="AC251" s="78">
        <f>Summary!AE37</f>
        <v>1094097.343515317</v>
      </c>
      <c r="AD251" s="78">
        <f>Summary!AF37</f>
        <v>1094097.343515317</v>
      </c>
      <c r="AE251" s="78">
        <f>Summary!AG37</f>
        <v>1094097.343515317</v>
      </c>
      <c r="AF251" s="78">
        <f>Summary!AH37</f>
        <v>1087637.2112669223</v>
      </c>
      <c r="AG251" s="78">
        <f>Summary!AI37</f>
        <v>1361624.6834947197</v>
      </c>
      <c r="AH251" s="78">
        <f>Summary!AJ37</f>
        <v>1633039.1084947197</v>
      </c>
      <c r="AI251" s="78">
        <f>Summary!AK37</f>
        <v>1633039.1084947197</v>
      </c>
      <c r="AJ251" s="78">
        <f>Summary!AL37</f>
        <v>1743788.4208182823</v>
      </c>
      <c r="AK251" s="78">
        <f>Summary!AM37</f>
        <v>2352786.9526782823</v>
      </c>
      <c r="AL251" s="78">
        <f>Summary!AN37</f>
        <v>2352786.9526782823</v>
      </c>
      <c r="AM251" s="78">
        <f>Summary!AO37</f>
        <v>2352786.9526782823</v>
      </c>
      <c r="AN251" s="78">
        <f>Summary!AP37</f>
        <v>2538480.9817253882</v>
      </c>
      <c r="AO251" s="78">
        <f>Summary!AQ37</f>
        <v>3403253.5379753886</v>
      </c>
      <c r="AP251" s="78">
        <f>Summary!AR37</f>
        <v>3433656.5955020254</v>
      </c>
      <c r="AQ251" s="78">
        <f>Summary!AS37</f>
        <v>3567631.3755020248</v>
      </c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1:67" ht="15.75" customHeight="1" x14ac:dyDescent="0.25"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1:67" ht="15.75" customHeight="1" x14ac:dyDescent="0.25"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1:67" ht="15.75" customHeight="1" x14ac:dyDescent="0.25"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1:67" ht="15.75" customHeight="1" x14ac:dyDescent="0.25"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1:67" ht="15.75" customHeight="1" x14ac:dyDescent="0.25"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:67" ht="15.75" customHeight="1" x14ac:dyDescent="0.25"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:67" ht="15.75" customHeight="1" x14ac:dyDescent="0.25"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:67" ht="15.75" customHeight="1" x14ac:dyDescent="0.25"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:67" ht="15.75" customHeight="1" x14ac:dyDescent="0.25"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:67" ht="15.75" customHeight="1" x14ac:dyDescent="0.25"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:67" ht="15.75" customHeight="1" x14ac:dyDescent="0.25"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:67" ht="15.75" customHeight="1" x14ac:dyDescent="0.25"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:67" ht="15.75" customHeight="1" x14ac:dyDescent="0.25"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:67" ht="15.75" customHeight="1" x14ac:dyDescent="0.25"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:67" ht="15.75" customHeight="1" x14ac:dyDescent="0.25"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:67" ht="15.75" customHeight="1" x14ac:dyDescent="0.25"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:67" ht="15.75" customHeight="1" x14ac:dyDescent="0.25"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:67" ht="15.75" customHeight="1" x14ac:dyDescent="0.25"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:67" ht="15.75" customHeight="1" x14ac:dyDescent="0.25"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:67" ht="15.75" customHeight="1" x14ac:dyDescent="0.25"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:67" ht="15.75" customHeight="1" x14ac:dyDescent="0.25"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1:67" ht="15.75" customHeight="1" x14ac:dyDescent="0.25">
      <c r="B273" s="88" t="s">
        <v>247</v>
      </c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1:67" ht="15.75" customHeight="1" x14ac:dyDescent="0.25">
      <c r="A274" s="1"/>
      <c r="B274" s="126"/>
      <c r="C274" s="12"/>
      <c r="D274" s="72">
        <f>Information!$F$9</f>
        <v>2024</v>
      </c>
      <c r="E274" s="12"/>
      <c r="F274" s="12"/>
      <c r="G274" s="12"/>
      <c r="H274" s="72">
        <f>D274+1</f>
        <v>2025</v>
      </c>
      <c r="I274" s="12"/>
      <c r="J274" s="12"/>
      <c r="K274" s="12"/>
      <c r="L274" s="72">
        <f>H274+1</f>
        <v>2026</v>
      </c>
      <c r="M274" s="12"/>
      <c r="N274" s="12"/>
      <c r="O274" s="12"/>
      <c r="P274" s="72">
        <f>L274+1</f>
        <v>2027</v>
      </c>
      <c r="Q274" s="121"/>
      <c r="R274" s="121"/>
      <c r="S274" s="121"/>
      <c r="T274" s="72">
        <f>P274+1</f>
        <v>2028</v>
      </c>
      <c r="U274" s="121"/>
      <c r="V274" s="121"/>
      <c r="W274" s="121"/>
      <c r="X274" s="72">
        <f>T274+1</f>
        <v>2029</v>
      </c>
      <c r="Y274" s="121"/>
      <c r="Z274" s="121"/>
      <c r="AA274" s="121"/>
      <c r="AB274" s="72">
        <f>X274+1</f>
        <v>2030</v>
      </c>
      <c r="AC274" s="121"/>
      <c r="AD274" s="121"/>
      <c r="AE274" s="121"/>
      <c r="AF274" s="72">
        <f>AB274+1</f>
        <v>2031</v>
      </c>
      <c r="AG274" s="121"/>
      <c r="AH274" s="121"/>
      <c r="AI274" s="121"/>
      <c r="AJ274" s="72">
        <f>AF274+1</f>
        <v>2032</v>
      </c>
      <c r="AK274" s="121"/>
      <c r="AL274" s="121"/>
      <c r="AM274" s="121"/>
      <c r="AN274" s="72">
        <f>AJ274+1</f>
        <v>2033</v>
      </c>
      <c r="AO274" s="121"/>
      <c r="AP274" s="121"/>
      <c r="AQ274" s="121"/>
      <c r="AR274" s="39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1:67" ht="15.75" customHeight="1" x14ac:dyDescent="0.25">
      <c r="A275" s="1"/>
      <c r="B275" s="20" t="str">
        <f>Summary!D50</f>
        <v>PRODUCTS SOLD</v>
      </c>
      <c r="C275" s="34"/>
      <c r="D275" s="55" t="s">
        <v>55</v>
      </c>
      <c r="E275" s="55" t="s">
        <v>56</v>
      </c>
      <c r="F275" s="55" t="s">
        <v>57</v>
      </c>
      <c r="G275" s="55" t="s">
        <v>58</v>
      </c>
      <c r="H275" s="55" t="s">
        <v>55</v>
      </c>
      <c r="I275" s="55" t="s">
        <v>56</v>
      </c>
      <c r="J275" s="55" t="s">
        <v>57</v>
      </c>
      <c r="K275" s="55" t="s">
        <v>58</v>
      </c>
      <c r="L275" s="55" t="s">
        <v>55</v>
      </c>
      <c r="M275" s="55" t="s">
        <v>56</v>
      </c>
      <c r="N275" s="55" t="s">
        <v>57</v>
      </c>
      <c r="O275" s="55" t="s">
        <v>58</v>
      </c>
      <c r="P275" s="55" t="s">
        <v>55</v>
      </c>
      <c r="Q275" s="55" t="s">
        <v>56</v>
      </c>
      <c r="R275" s="55" t="s">
        <v>57</v>
      </c>
      <c r="S275" s="55" t="s">
        <v>58</v>
      </c>
      <c r="T275" s="55" t="s">
        <v>55</v>
      </c>
      <c r="U275" s="55" t="s">
        <v>56</v>
      </c>
      <c r="V275" s="55" t="s">
        <v>57</v>
      </c>
      <c r="W275" s="55" t="s">
        <v>58</v>
      </c>
      <c r="X275" s="55" t="s">
        <v>55</v>
      </c>
      <c r="Y275" s="55" t="s">
        <v>56</v>
      </c>
      <c r="Z275" s="55" t="s">
        <v>57</v>
      </c>
      <c r="AA275" s="55" t="s">
        <v>58</v>
      </c>
      <c r="AB275" s="55" t="s">
        <v>55</v>
      </c>
      <c r="AC275" s="55" t="s">
        <v>56</v>
      </c>
      <c r="AD275" s="55" t="s">
        <v>57</v>
      </c>
      <c r="AE275" s="55" t="s">
        <v>58</v>
      </c>
      <c r="AF275" s="55" t="s">
        <v>55</v>
      </c>
      <c r="AG275" s="55" t="s">
        <v>56</v>
      </c>
      <c r="AH275" s="55" t="s">
        <v>57</v>
      </c>
      <c r="AI275" s="55" t="s">
        <v>58</v>
      </c>
      <c r="AJ275" s="55" t="s">
        <v>55</v>
      </c>
      <c r="AK275" s="55" t="s">
        <v>56</v>
      </c>
      <c r="AL275" s="55" t="s">
        <v>57</v>
      </c>
      <c r="AM275" s="55" t="s">
        <v>58</v>
      </c>
      <c r="AN275" s="55" t="s">
        <v>55</v>
      </c>
      <c r="AO275" s="55" t="s">
        <v>56</v>
      </c>
      <c r="AP275" s="55" t="s">
        <v>57</v>
      </c>
      <c r="AQ275" s="55" t="s">
        <v>58</v>
      </c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1:67" ht="15.75" customHeight="1" x14ac:dyDescent="0.25">
      <c r="A276" s="1"/>
      <c r="B276" s="80" t="str">
        <f>Summary!D51</f>
        <v xml:space="preserve">  Product A</v>
      </c>
      <c r="C276" s="99"/>
      <c r="D276" s="77">
        <f>Summary!F51</f>
        <v>3000</v>
      </c>
      <c r="E276" s="77">
        <f>Summary!G51</f>
        <v>3000</v>
      </c>
      <c r="F276" s="77">
        <f>Summary!H51</f>
        <v>3000</v>
      </c>
      <c r="G276" s="77">
        <f>Summary!I51</f>
        <v>7000</v>
      </c>
      <c r="H276" s="77">
        <f>Summary!J51</f>
        <v>7000</v>
      </c>
      <c r="I276" s="77">
        <f>Summary!K51</f>
        <v>7000</v>
      </c>
      <c r="J276" s="77">
        <f>Summary!L51</f>
        <v>24000</v>
      </c>
      <c r="K276" s="77">
        <f>Summary!M51</f>
        <v>24000</v>
      </c>
      <c r="L276" s="77">
        <f>Summary!N51</f>
        <v>30000</v>
      </c>
      <c r="M276" s="77">
        <f>Summary!O51</f>
        <v>30000</v>
      </c>
      <c r="N276" s="77">
        <f>Summary!P51</f>
        <v>30000</v>
      </c>
      <c r="O276" s="77">
        <f>Summary!Q51</f>
        <v>30000</v>
      </c>
      <c r="P276" s="77">
        <f>Summary!R51</f>
        <v>30000</v>
      </c>
      <c r="Q276" s="77">
        <f>Summary!S51</f>
        <v>55000</v>
      </c>
      <c r="R276" s="77">
        <f>Summary!T51</f>
        <v>55000</v>
      </c>
      <c r="S276" s="77">
        <f>Summary!U51</f>
        <v>55000</v>
      </c>
      <c r="T276" s="77">
        <f>Summary!V51</f>
        <v>55000</v>
      </c>
      <c r="U276" s="77">
        <f>Summary!W51</f>
        <v>60000</v>
      </c>
      <c r="V276" s="77">
        <f>Summary!X51</f>
        <v>60000</v>
      </c>
      <c r="W276" s="77">
        <f>Summary!Y51</f>
        <v>60000</v>
      </c>
      <c r="X276" s="77">
        <f>Summary!Z51</f>
        <v>60000</v>
      </c>
      <c r="Y276" s="77">
        <f>Summary!AA51</f>
        <v>60000</v>
      </c>
      <c r="Z276" s="77">
        <f>Summary!AB51</f>
        <v>60000</v>
      </c>
      <c r="AA276" s="77">
        <f>Summary!AC51</f>
        <v>60000</v>
      </c>
      <c r="AB276" s="77">
        <f>Summary!AD51</f>
        <v>60000</v>
      </c>
      <c r="AC276" s="77">
        <f>Summary!AE51</f>
        <v>60000</v>
      </c>
      <c r="AD276" s="77">
        <f>Summary!AF51</f>
        <v>60000</v>
      </c>
      <c r="AE276" s="77">
        <f>Summary!AG51</f>
        <v>45000</v>
      </c>
      <c r="AF276" s="77">
        <f>Summary!AH51</f>
        <v>45000</v>
      </c>
      <c r="AG276" s="77">
        <f>Summary!AI51</f>
        <v>45000</v>
      </c>
      <c r="AH276" s="77">
        <f>Summary!AJ51</f>
        <v>29000</v>
      </c>
      <c r="AI276" s="77">
        <f>Summary!AK51</f>
        <v>29000</v>
      </c>
      <c r="AJ276" s="77">
        <f>Summary!AL51</f>
        <v>29000</v>
      </c>
      <c r="AK276" s="77">
        <f>Summary!AM51</f>
        <v>29000</v>
      </c>
      <c r="AL276" s="77">
        <f>Summary!AN51</f>
        <v>25000</v>
      </c>
      <c r="AM276" s="77">
        <f>Summary!AO51</f>
        <v>25000</v>
      </c>
      <c r="AN276" s="77">
        <f>Summary!AP51</f>
        <v>25000</v>
      </c>
      <c r="AO276" s="77">
        <f>Summary!AQ51</f>
        <v>25000</v>
      </c>
      <c r="AP276" s="77">
        <f>Summary!AR51</f>
        <v>25000</v>
      </c>
      <c r="AQ276" s="77">
        <f>Summary!AS51</f>
        <v>25000</v>
      </c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1:67" ht="15.75" customHeight="1" x14ac:dyDescent="0.25">
      <c r="A277" s="1"/>
      <c r="B277" s="80" t="str">
        <f>Summary!D52</f>
        <v xml:space="preserve">  Product B</v>
      </c>
      <c r="C277" s="99"/>
      <c r="D277" s="77">
        <f>Summary!F52</f>
        <v>2000</v>
      </c>
      <c r="E277" s="77">
        <f>Summary!G52</f>
        <v>2000</v>
      </c>
      <c r="F277" s="77">
        <f>Summary!H52</f>
        <v>2000</v>
      </c>
      <c r="G277" s="77">
        <f>Summary!I52</f>
        <v>2000</v>
      </c>
      <c r="H277" s="77">
        <f>Summary!J52</f>
        <v>2000</v>
      </c>
      <c r="I277" s="77">
        <f>Summary!K52</f>
        <v>2000</v>
      </c>
      <c r="J277" s="77">
        <f>Summary!L52</f>
        <v>2000</v>
      </c>
      <c r="K277" s="77">
        <f>Summary!M52</f>
        <v>2000</v>
      </c>
      <c r="L277" s="77">
        <f>Summary!N52</f>
        <v>2000</v>
      </c>
      <c r="M277" s="77">
        <f>Summary!O52</f>
        <v>2000</v>
      </c>
      <c r="N277" s="77">
        <f>Summary!P52</f>
        <v>2000</v>
      </c>
      <c r="O277" s="77">
        <f>Summary!Q52</f>
        <v>2000</v>
      </c>
      <c r="P277" s="77">
        <f>Summary!R52</f>
        <v>2000</v>
      </c>
      <c r="Q277" s="77">
        <f>Summary!S52</f>
        <v>2000</v>
      </c>
      <c r="R277" s="77">
        <f>Summary!T52</f>
        <v>2000</v>
      </c>
      <c r="S277" s="77">
        <f>Summary!U52</f>
        <v>2000</v>
      </c>
      <c r="T277" s="77">
        <f>Summary!V52</f>
        <v>2000</v>
      </c>
      <c r="U277" s="77">
        <f>Summary!W52</f>
        <v>2000</v>
      </c>
      <c r="V277" s="77">
        <f>Summary!X52</f>
        <v>2000</v>
      </c>
      <c r="W277" s="77">
        <f>Summary!Y52</f>
        <v>2000</v>
      </c>
      <c r="X277" s="77">
        <f>Summary!Z52</f>
        <v>2000</v>
      </c>
      <c r="Y277" s="77">
        <f>Summary!AA52</f>
        <v>2000</v>
      </c>
      <c r="Z277" s="77">
        <f>Summary!AB52</f>
        <v>2000</v>
      </c>
      <c r="AA277" s="77">
        <f>Summary!AC52</f>
        <v>2000</v>
      </c>
      <c r="AB277" s="77">
        <f>Summary!AD52</f>
        <v>2000</v>
      </c>
      <c r="AC277" s="77">
        <f>Summary!AE52</f>
        <v>2000</v>
      </c>
      <c r="AD277" s="77">
        <f>Summary!AF52</f>
        <v>2000</v>
      </c>
      <c r="AE277" s="77">
        <f>Summary!AG52</f>
        <v>2000</v>
      </c>
      <c r="AF277" s="77">
        <f>Summary!AH52</f>
        <v>2000</v>
      </c>
      <c r="AG277" s="77">
        <f>Summary!AI52</f>
        <v>2000</v>
      </c>
      <c r="AH277" s="77">
        <f>Summary!AJ52</f>
        <v>2000</v>
      </c>
      <c r="AI277" s="77">
        <f>Summary!AK52</f>
        <v>2000</v>
      </c>
      <c r="AJ277" s="77">
        <f>Summary!AL52</f>
        <v>2000</v>
      </c>
      <c r="AK277" s="77">
        <f>Summary!AM52</f>
        <v>2000</v>
      </c>
      <c r="AL277" s="77">
        <f>Summary!AN52</f>
        <v>2000</v>
      </c>
      <c r="AM277" s="77">
        <f>Summary!AO52</f>
        <v>2000</v>
      </c>
      <c r="AN277" s="77">
        <f>Summary!AP52</f>
        <v>2000</v>
      </c>
      <c r="AO277" s="77">
        <f>Summary!AQ52</f>
        <v>2000</v>
      </c>
      <c r="AP277" s="77">
        <f>Summary!AR52</f>
        <v>2000</v>
      </c>
      <c r="AQ277" s="77">
        <f>Summary!AS52</f>
        <v>2000</v>
      </c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1:67" ht="15.75" customHeight="1" x14ac:dyDescent="0.25">
      <c r="A278" s="1"/>
      <c r="B278" s="80" t="str">
        <f>Summary!D53</f>
        <v xml:space="preserve">  Product C</v>
      </c>
      <c r="C278" s="99"/>
      <c r="D278" s="77">
        <f>Summary!F53</f>
        <v>1000</v>
      </c>
      <c r="E278" s="77">
        <f>Summary!G53</f>
        <v>1000</v>
      </c>
      <c r="F278" s="77">
        <f>Summary!H53</f>
        <v>1000</v>
      </c>
      <c r="G278" s="77">
        <f>Summary!I53</f>
        <v>1000</v>
      </c>
      <c r="H278" s="77">
        <f>Summary!J53</f>
        <v>1000</v>
      </c>
      <c r="I278" s="77">
        <f>Summary!K53</f>
        <v>1000</v>
      </c>
      <c r="J278" s="77">
        <f>Summary!L53</f>
        <v>1000</v>
      </c>
      <c r="K278" s="77">
        <f>Summary!M53</f>
        <v>1000</v>
      </c>
      <c r="L278" s="77">
        <f>Summary!N53</f>
        <v>1000</v>
      </c>
      <c r="M278" s="77">
        <f>Summary!O53</f>
        <v>1000</v>
      </c>
      <c r="N278" s="77">
        <f>Summary!P53</f>
        <v>1000</v>
      </c>
      <c r="O278" s="77">
        <f>Summary!Q53</f>
        <v>1000</v>
      </c>
      <c r="P278" s="77">
        <f>Summary!R53</f>
        <v>1000</v>
      </c>
      <c r="Q278" s="77">
        <f>Summary!S53</f>
        <v>1000</v>
      </c>
      <c r="R278" s="77">
        <f>Summary!T53</f>
        <v>1000</v>
      </c>
      <c r="S278" s="77">
        <f>Summary!U53</f>
        <v>1000</v>
      </c>
      <c r="T278" s="77">
        <f>Summary!V53</f>
        <v>1000</v>
      </c>
      <c r="U278" s="77">
        <f>Summary!W53</f>
        <v>1000</v>
      </c>
      <c r="V278" s="77">
        <f>Summary!X53</f>
        <v>1000</v>
      </c>
      <c r="W278" s="77">
        <f>Summary!Y53</f>
        <v>1000</v>
      </c>
      <c r="X278" s="77">
        <f>Summary!Z53</f>
        <v>1000</v>
      </c>
      <c r="Y278" s="77">
        <f>Summary!AA53</f>
        <v>1000</v>
      </c>
      <c r="Z278" s="77">
        <f>Summary!AB53</f>
        <v>1000</v>
      </c>
      <c r="AA278" s="77">
        <f>Summary!AC53</f>
        <v>1000</v>
      </c>
      <c r="AB278" s="77">
        <f>Summary!AD53</f>
        <v>1000</v>
      </c>
      <c r="AC278" s="77">
        <f>Summary!AE53</f>
        <v>1000</v>
      </c>
      <c r="AD278" s="77">
        <f>Summary!AF53</f>
        <v>1000</v>
      </c>
      <c r="AE278" s="77">
        <f>Summary!AG53</f>
        <v>1000</v>
      </c>
      <c r="AF278" s="77">
        <f>Summary!AH53</f>
        <v>1000</v>
      </c>
      <c r="AG278" s="77">
        <f>Summary!AI53</f>
        <v>1000</v>
      </c>
      <c r="AH278" s="77">
        <f>Summary!AJ53</f>
        <v>1000</v>
      </c>
      <c r="AI278" s="77">
        <f>Summary!AK53</f>
        <v>1000</v>
      </c>
      <c r="AJ278" s="77">
        <f>Summary!AL53</f>
        <v>1000</v>
      </c>
      <c r="AK278" s="77">
        <f>Summary!AM53</f>
        <v>1000</v>
      </c>
      <c r="AL278" s="77">
        <f>Summary!AN53</f>
        <v>1000</v>
      </c>
      <c r="AM278" s="77">
        <f>Summary!AO53</f>
        <v>1000</v>
      </c>
      <c r="AN278" s="77">
        <f>Summary!AP53</f>
        <v>1000</v>
      </c>
      <c r="AO278" s="77">
        <f>Summary!AQ53</f>
        <v>1000</v>
      </c>
      <c r="AP278" s="77">
        <f>Summary!AR53</f>
        <v>1000</v>
      </c>
      <c r="AQ278" s="77">
        <f>Summary!AS53</f>
        <v>1000</v>
      </c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1:67" ht="15.75" customHeight="1" x14ac:dyDescent="0.25">
      <c r="A279" s="1"/>
      <c r="B279" s="119" t="str">
        <f>Summary!D54</f>
        <v>Total</v>
      </c>
      <c r="C279" s="78"/>
      <c r="D279" s="78">
        <f>Summary!F54</f>
        <v>6000</v>
      </c>
      <c r="E279" s="78">
        <f>Summary!G54</f>
        <v>6000</v>
      </c>
      <c r="F279" s="78">
        <f>Summary!H54</f>
        <v>6000</v>
      </c>
      <c r="G279" s="78">
        <f>Summary!I54</f>
        <v>10000</v>
      </c>
      <c r="H279" s="78">
        <f>Summary!J54</f>
        <v>10000</v>
      </c>
      <c r="I279" s="78">
        <f>Summary!K54</f>
        <v>10000</v>
      </c>
      <c r="J279" s="78">
        <f>Summary!L54</f>
        <v>27000</v>
      </c>
      <c r="K279" s="78">
        <f>Summary!M54</f>
        <v>27000</v>
      </c>
      <c r="L279" s="78">
        <f>Summary!N54</f>
        <v>33000</v>
      </c>
      <c r="M279" s="78">
        <f>Summary!O54</f>
        <v>33000</v>
      </c>
      <c r="N279" s="78">
        <f>Summary!P54</f>
        <v>33000</v>
      </c>
      <c r="O279" s="78">
        <f>Summary!Q54</f>
        <v>33000</v>
      </c>
      <c r="P279" s="78">
        <f>Summary!R54</f>
        <v>33000</v>
      </c>
      <c r="Q279" s="78">
        <f>Summary!S54</f>
        <v>58000</v>
      </c>
      <c r="R279" s="78">
        <f>Summary!T54</f>
        <v>58000</v>
      </c>
      <c r="S279" s="78">
        <f>Summary!U54</f>
        <v>58000</v>
      </c>
      <c r="T279" s="78">
        <f>Summary!V54</f>
        <v>58000</v>
      </c>
      <c r="U279" s="78">
        <f>Summary!W54</f>
        <v>63000</v>
      </c>
      <c r="V279" s="78">
        <f>Summary!X54</f>
        <v>63000</v>
      </c>
      <c r="W279" s="78">
        <f>Summary!Y54</f>
        <v>63000</v>
      </c>
      <c r="X279" s="78">
        <f>Summary!Z54</f>
        <v>63000</v>
      </c>
      <c r="Y279" s="78">
        <f>Summary!AA54</f>
        <v>63000</v>
      </c>
      <c r="Z279" s="78">
        <f>Summary!AB54</f>
        <v>63000</v>
      </c>
      <c r="AA279" s="78">
        <f>Summary!AC54</f>
        <v>63000</v>
      </c>
      <c r="AB279" s="78">
        <f>Summary!AD54</f>
        <v>63000</v>
      </c>
      <c r="AC279" s="78">
        <f>Summary!AE54</f>
        <v>63000</v>
      </c>
      <c r="AD279" s="78">
        <f>Summary!AF54</f>
        <v>63000</v>
      </c>
      <c r="AE279" s="78">
        <f>Summary!AG54</f>
        <v>48000</v>
      </c>
      <c r="AF279" s="78">
        <f>Summary!AH54</f>
        <v>48000</v>
      </c>
      <c r="AG279" s="78">
        <f>Summary!AI54</f>
        <v>48000</v>
      </c>
      <c r="AH279" s="78">
        <f>Summary!AJ54</f>
        <v>32000</v>
      </c>
      <c r="AI279" s="78">
        <f>Summary!AK54</f>
        <v>32000</v>
      </c>
      <c r="AJ279" s="78">
        <f>Summary!AL54</f>
        <v>32000</v>
      </c>
      <c r="AK279" s="78">
        <f>Summary!AM54</f>
        <v>32000</v>
      </c>
      <c r="AL279" s="78">
        <f>Summary!AN54</f>
        <v>28000</v>
      </c>
      <c r="AM279" s="78">
        <f>Summary!AO54</f>
        <v>28000</v>
      </c>
      <c r="AN279" s="78">
        <f>Summary!AP54</f>
        <v>28000</v>
      </c>
      <c r="AO279" s="78">
        <f>Summary!AQ54</f>
        <v>28000</v>
      </c>
      <c r="AP279" s="78">
        <f>Summary!AR54</f>
        <v>28000</v>
      </c>
      <c r="AQ279" s="78">
        <f>Summary!AS54</f>
        <v>28000</v>
      </c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1:67" ht="15.75" customHeight="1" x14ac:dyDescent="0.25">
      <c r="A280" s="1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1:67" ht="15.75" customHeight="1" x14ac:dyDescent="0.25">
      <c r="A281" s="1"/>
      <c r="B281" s="12"/>
      <c r="C281" s="12"/>
      <c r="D281" s="72">
        <f>Information!$F$9</f>
        <v>2024</v>
      </c>
      <c r="E281" s="12"/>
      <c r="F281" s="12"/>
      <c r="G281" s="12"/>
      <c r="H281" s="72">
        <f>D281+1</f>
        <v>2025</v>
      </c>
      <c r="I281" s="12"/>
      <c r="J281" s="12"/>
      <c r="K281" s="12"/>
      <c r="L281" s="72">
        <f>H281+1</f>
        <v>2026</v>
      </c>
      <c r="M281" s="12"/>
      <c r="N281" s="12"/>
      <c r="O281" s="12"/>
      <c r="P281" s="72">
        <f>L281+1</f>
        <v>2027</v>
      </c>
      <c r="Q281" s="121"/>
      <c r="R281" s="121"/>
      <c r="S281" s="121"/>
      <c r="T281" s="72">
        <f>P281+1</f>
        <v>2028</v>
      </c>
      <c r="U281" s="121"/>
      <c r="V281" s="121"/>
      <c r="W281" s="121"/>
      <c r="X281" s="72">
        <f>T281+1</f>
        <v>2029</v>
      </c>
      <c r="Y281" s="121"/>
      <c r="Z281" s="121"/>
      <c r="AA281" s="121"/>
      <c r="AB281" s="72">
        <f>X281+1</f>
        <v>2030</v>
      </c>
      <c r="AC281" s="121"/>
      <c r="AD281" s="121"/>
      <c r="AE281" s="121"/>
      <c r="AF281" s="72">
        <f>AB281+1</f>
        <v>2031</v>
      </c>
      <c r="AG281" s="121"/>
      <c r="AH281" s="121"/>
      <c r="AI281" s="121"/>
      <c r="AJ281" s="72">
        <f>AF281+1</f>
        <v>2032</v>
      </c>
      <c r="AK281" s="121"/>
      <c r="AL281" s="121"/>
      <c r="AM281" s="121"/>
      <c r="AN281" s="72">
        <f>AJ281+1</f>
        <v>2033</v>
      </c>
      <c r="AO281" s="121"/>
      <c r="AP281" s="121"/>
      <c r="AQ281" s="121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1:67" ht="15.75" customHeight="1" x14ac:dyDescent="0.25">
      <c r="A282" s="1"/>
      <c r="B282" s="20" t="str">
        <f>Summary!D56</f>
        <v>REVENUES</v>
      </c>
      <c r="C282" s="34"/>
      <c r="D282" s="55" t="s">
        <v>55</v>
      </c>
      <c r="E282" s="55" t="s">
        <v>56</v>
      </c>
      <c r="F282" s="55" t="s">
        <v>57</v>
      </c>
      <c r="G282" s="55" t="s">
        <v>58</v>
      </c>
      <c r="H282" s="55" t="s">
        <v>55</v>
      </c>
      <c r="I282" s="55" t="s">
        <v>56</v>
      </c>
      <c r="J282" s="55" t="s">
        <v>57</v>
      </c>
      <c r="K282" s="55" t="s">
        <v>58</v>
      </c>
      <c r="L282" s="55" t="s">
        <v>55</v>
      </c>
      <c r="M282" s="55" t="s">
        <v>56</v>
      </c>
      <c r="N282" s="55" t="s">
        <v>57</v>
      </c>
      <c r="O282" s="55" t="s">
        <v>58</v>
      </c>
      <c r="P282" s="55" t="s">
        <v>55</v>
      </c>
      <c r="Q282" s="55" t="s">
        <v>56</v>
      </c>
      <c r="R282" s="55" t="s">
        <v>57</v>
      </c>
      <c r="S282" s="55" t="s">
        <v>58</v>
      </c>
      <c r="T282" s="55" t="s">
        <v>55</v>
      </c>
      <c r="U282" s="55" t="s">
        <v>56</v>
      </c>
      <c r="V282" s="55" t="s">
        <v>57</v>
      </c>
      <c r="W282" s="55" t="s">
        <v>58</v>
      </c>
      <c r="X282" s="55" t="s">
        <v>55</v>
      </c>
      <c r="Y282" s="55" t="s">
        <v>56</v>
      </c>
      <c r="Z282" s="55" t="s">
        <v>57</v>
      </c>
      <c r="AA282" s="55" t="s">
        <v>58</v>
      </c>
      <c r="AB282" s="55" t="s">
        <v>55</v>
      </c>
      <c r="AC282" s="55" t="s">
        <v>56</v>
      </c>
      <c r="AD282" s="55" t="s">
        <v>57</v>
      </c>
      <c r="AE282" s="55" t="s">
        <v>58</v>
      </c>
      <c r="AF282" s="55" t="s">
        <v>55</v>
      </c>
      <c r="AG282" s="55" t="s">
        <v>56</v>
      </c>
      <c r="AH282" s="55" t="s">
        <v>57</v>
      </c>
      <c r="AI282" s="55" t="s">
        <v>58</v>
      </c>
      <c r="AJ282" s="55" t="s">
        <v>55</v>
      </c>
      <c r="AK282" s="55" t="s">
        <v>56</v>
      </c>
      <c r="AL282" s="55" t="s">
        <v>57</v>
      </c>
      <c r="AM282" s="55" t="s">
        <v>58</v>
      </c>
      <c r="AN282" s="55" t="s">
        <v>55</v>
      </c>
      <c r="AO282" s="55" t="s">
        <v>56</v>
      </c>
      <c r="AP282" s="55" t="s">
        <v>57</v>
      </c>
      <c r="AQ282" s="55" t="s">
        <v>58</v>
      </c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1:67" ht="15.75" customHeight="1" x14ac:dyDescent="0.25">
      <c r="A283" s="1"/>
      <c r="B283" s="80" t="str">
        <f>Summary!D57</f>
        <v xml:space="preserve">  Product A</v>
      </c>
      <c r="C283" s="99"/>
      <c r="D283" s="77">
        <f>Summary!F57</f>
        <v>1050000</v>
      </c>
      <c r="E283" s="77">
        <f>Summary!G57</f>
        <v>1050000</v>
      </c>
      <c r="F283" s="77">
        <f>Summary!H57</f>
        <v>1050000</v>
      </c>
      <c r="G283" s="77">
        <f>Summary!I57</f>
        <v>2450000</v>
      </c>
      <c r="H283" s="77">
        <f>Summary!J57</f>
        <v>4900000</v>
      </c>
      <c r="I283" s="77">
        <f>Summary!K57</f>
        <v>4900000</v>
      </c>
      <c r="J283" s="77">
        <f>Summary!L57</f>
        <v>16800000</v>
      </c>
      <c r="K283" s="77">
        <f>Summary!M57</f>
        <v>50400000</v>
      </c>
      <c r="L283" s="77">
        <f>Summary!N57</f>
        <v>63000000</v>
      </c>
      <c r="M283" s="77">
        <f>Summary!O57</f>
        <v>33000000</v>
      </c>
      <c r="N283" s="77">
        <f>Summary!P57</f>
        <v>33000000</v>
      </c>
      <c r="O283" s="77">
        <f>Summary!Q57</f>
        <v>33000000</v>
      </c>
      <c r="P283" s="77">
        <f>Summary!R57</f>
        <v>33000000</v>
      </c>
      <c r="Q283" s="77">
        <f>Summary!S57</f>
        <v>60500000</v>
      </c>
      <c r="R283" s="77">
        <f>Summary!T57</f>
        <v>104500000</v>
      </c>
      <c r="S283" s="77">
        <f>Summary!U57</f>
        <v>104500000</v>
      </c>
      <c r="T283" s="77">
        <f>Summary!V57</f>
        <v>104500000</v>
      </c>
      <c r="U283" s="77">
        <f>Summary!W57</f>
        <v>114000000</v>
      </c>
      <c r="V283" s="77">
        <f>Summary!X57</f>
        <v>120000000</v>
      </c>
      <c r="W283" s="77">
        <f>Summary!Y57</f>
        <v>120000000</v>
      </c>
      <c r="X283" s="77">
        <f>Summary!Z57</f>
        <v>120000000</v>
      </c>
      <c r="Y283" s="77">
        <f>Summary!AA57</f>
        <v>120000000</v>
      </c>
      <c r="Z283" s="77">
        <f>Summary!AB57</f>
        <v>120000000</v>
      </c>
      <c r="AA283" s="77">
        <f>Summary!AC57</f>
        <v>120000000</v>
      </c>
      <c r="AB283" s="77">
        <f>Summary!AD57</f>
        <v>120000000</v>
      </c>
      <c r="AC283" s="77">
        <f>Summary!AE57</f>
        <v>120000000</v>
      </c>
      <c r="AD283" s="77">
        <f>Summary!AF57</f>
        <v>132000000</v>
      </c>
      <c r="AE283" s="77">
        <f>Summary!AG57</f>
        <v>99000000</v>
      </c>
      <c r="AF283" s="77">
        <f>Summary!AH57</f>
        <v>90000000</v>
      </c>
      <c r="AG283" s="77">
        <f>Summary!AI57</f>
        <v>90000000</v>
      </c>
      <c r="AH283" s="77">
        <f>Summary!AJ57</f>
        <v>58000000</v>
      </c>
      <c r="AI283" s="77">
        <f>Summary!AK57</f>
        <v>43500000</v>
      </c>
      <c r="AJ283" s="77">
        <f>Summary!AL57</f>
        <v>43500000</v>
      </c>
      <c r="AK283" s="77">
        <f>Summary!AM57</f>
        <v>43500000</v>
      </c>
      <c r="AL283" s="77">
        <f>Summary!AN57</f>
        <v>37500000</v>
      </c>
      <c r="AM283" s="77">
        <f>Summary!AO57</f>
        <v>30000000</v>
      </c>
      <c r="AN283" s="77">
        <f>Summary!AP57</f>
        <v>30000000</v>
      </c>
      <c r="AO283" s="77">
        <f>Summary!AQ57</f>
        <v>30000000</v>
      </c>
      <c r="AP283" s="77">
        <f>Summary!AR57</f>
        <v>30000000</v>
      </c>
      <c r="AQ283" s="77">
        <f>Summary!AS57</f>
        <v>30000000</v>
      </c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1:67" ht="15.75" customHeight="1" x14ac:dyDescent="0.25">
      <c r="A284" s="1"/>
      <c r="B284" s="80" t="str">
        <f>Summary!D58</f>
        <v xml:space="preserve">  Product B</v>
      </c>
      <c r="C284" s="99"/>
      <c r="D284" s="77">
        <f>Summary!F58</f>
        <v>3000000</v>
      </c>
      <c r="E284" s="77">
        <f>Summary!G58</f>
        <v>3000000</v>
      </c>
      <c r="F284" s="77">
        <f>Summary!H58</f>
        <v>3000000</v>
      </c>
      <c r="G284" s="77">
        <f>Summary!I58</f>
        <v>3000000</v>
      </c>
      <c r="H284" s="77">
        <f>Summary!J58</f>
        <v>3000000</v>
      </c>
      <c r="I284" s="77">
        <f>Summary!K58</f>
        <v>3000000</v>
      </c>
      <c r="J284" s="77">
        <f>Summary!L58</f>
        <v>3000000</v>
      </c>
      <c r="K284" s="77">
        <f>Summary!M58</f>
        <v>3000000</v>
      </c>
      <c r="L284" s="77">
        <f>Summary!N58</f>
        <v>3000000</v>
      </c>
      <c r="M284" s="77">
        <f>Summary!O58</f>
        <v>3000000</v>
      </c>
      <c r="N284" s="77">
        <f>Summary!P58</f>
        <v>3000000</v>
      </c>
      <c r="O284" s="77">
        <f>Summary!Q58</f>
        <v>3000000</v>
      </c>
      <c r="P284" s="77">
        <f>Summary!R58</f>
        <v>3000000</v>
      </c>
      <c r="Q284" s="77">
        <f>Summary!S58</f>
        <v>3000000</v>
      </c>
      <c r="R284" s="77">
        <f>Summary!T58</f>
        <v>3000000</v>
      </c>
      <c r="S284" s="77">
        <f>Summary!U58</f>
        <v>3000000</v>
      </c>
      <c r="T284" s="77">
        <f>Summary!V58</f>
        <v>3000000</v>
      </c>
      <c r="U284" s="77">
        <f>Summary!W58</f>
        <v>3000000</v>
      </c>
      <c r="V284" s="77">
        <f>Summary!X58</f>
        <v>3000000</v>
      </c>
      <c r="W284" s="77">
        <f>Summary!Y58</f>
        <v>3000000</v>
      </c>
      <c r="X284" s="77">
        <f>Summary!Z58</f>
        <v>3000000</v>
      </c>
      <c r="Y284" s="77">
        <f>Summary!AA58</f>
        <v>3000000</v>
      </c>
      <c r="Z284" s="77">
        <f>Summary!AB58</f>
        <v>3000000</v>
      </c>
      <c r="AA284" s="77">
        <f>Summary!AC58</f>
        <v>3000000</v>
      </c>
      <c r="AB284" s="77">
        <f>Summary!AD58</f>
        <v>3000000</v>
      </c>
      <c r="AC284" s="77">
        <f>Summary!AE58</f>
        <v>3000000</v>
      </c>
      <c r="AD284" s="77">
        <f>Summary!AF58</f>
        <v>3000000</v>
      </c>
      <c r="AE284" s="77">
        <f>Summary!AG58</f>
        <v>3000000</v>
      </c>
      <c r="AF284" s="77">
        <f>Summary!AH58</f>
        <v>3000000</v>
      </c>
      <c r="AG284" s="77">
        <f>Summary!AI58</f>
        <v>3000000</v>
      </c>
      <c r="AH284" s="77">
        <f>Summary!AJ58</f>
        <v>3000000</v>
      </c>
      <c r="AI284" s="77">
        <f>Summary!AK58</f>
        <v>3000000</v>
      </c>
      <c r="AJ284" s="77">
        <f>Summary!AL58</f>
        <v>3000000</v>
      </c>
      <c r="AK284" s="77">
        <f>Summary!AM58</f>
        <v>3000000</v>
      </c>
      <c r="AL284" s="77">
        <f>Summary!AN58</f>
        <v>3000000</v>
      </c>
      <c r="AM284" s="77">
        <f>Summary!AO58</f>
        <v>3000000</v>
      </c>
      <c r="AN284" s="77">
        <f>Summary!AP58</f>
        <v>3000000</v>
      </c>
      <c r="AO284" s="77">
        <f>Summary!AQ58</f>
        <v>3000000</v>
      </c>
      <c r="AP284" s="77">
        <f>Summary!AR58</f>
        <v>3000000</v>
      </c>
      <c r="AQ284" s="77">
        <f>Summary!AS58</f>
        <v>3000000</v>
      </c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1:67" ht="15.75" customHeight="1" x14ac:dyDescent="0.25">
      <c r="A285" s="1"/>
      <c r="B285" s="80" t="str">
        <f>Summary!D59</f>
        <v xml:space="preserve">  Product C</v>
      </c>
      <c r="C285" s="99"/>
      <c r="D285" s="77">
        <f>Summary!F59</f>
        <v>2000000</v>
      </c>
      <c r="E285" s="77">
        <f>Summary!G59</f>
        <v>2000000</v>
      </c>
      <c r="F285" s="77">
        <f>Summary!H59</f>
        <v>2000000</v>
      </c>
      <c r="G285" s="77">
        <f>Summary!I59</f>
        <v>2000000</v>
      </c>
      <c r="H285" s="77">
        <f>Summary!J59</f>
        <v>2000000</v>
      </c>
      <c r="I285" s="77">
        <f>Summary!K59</f>
        <v>2000000</v>
      </c>
      <c r="J285" s="77">
        <f>Summary!L59</f>
        <v>2000000</v>
      </c>
      <c r="K285" s="77">
        <f>Summary!M59</f>
        <v>2000000</v>
      </c>
      <c r="L285" s="77">
        <f>Summary!N59</f>
        <v>2000000</v>
      </c>
      <c r="M285" s="77">
        <f>Summary!O59</f>
        <v>2000000</v>
      </c>
      <c r="N285" s="77">
        <f>Summary!P59</f>
        <v>2000000</v>
      </c>
      <c r="O285" s="77">
        <f>Summary!Q59</f>
        <v>2000000</v>
      </c>
      <c r="P285" s="77">
        <f>Summary!R59</f>
        <v>2000000</v>
      </c>
      <c r="Q285" s="77">
        <f>Summary!S59</f>
        <v>2000000</v>
      </c>
      <c r="R285" s="77">
        <f>Summary!T59</f>
        <v>2000000</v>
      </c>
      <c r="S285" s="77">
        <f>Summary!U59</f>
        <v>2000000</v>
      </c>
      <c r="T285" s="77">
        <f>Summary!V59</f>
        <v>2000000</v>
      </c>
      <c r="U285" s="77">
        <f>Summary!W59</f>
        <v>2000000</v>
      </c>
      <c r="V285" s="77">
        <f>Summary!X59</f>
        <v>2000000</v>
      </c>
      <c r="W285" s="77">
        <f>Summary!Y59</f>
        <v>2000000</v>
      </c>
      <c r="X285" s="77">
        <f>Summary!Z59</f>
        <v>2000000</v>
      </c>
      <c r="Y285" s="77">
        <f>Summary!AA59</f>
        <v>2000000</v>
      </c>
      <c r="Z285" s="77">
        <f>Summary!AB59</f>
        <v>2000000</v>
      </c>
      <c r="AA285" s="77">
        <f>Summary!AC59</f>
        <v>2000000</v>
      </c>
      <c r="AB285" s="77">
        <f>Summary!AD59</f>
        <v>2000000</v>
      </c>
      <c r="AC285" s="77">
        <f>Summary!AE59</f>
        <v>2000000</v>
      </c>
      <c r="AD285" s="77">
        <f>Summary!AF59</f>
        <v>2000000</v>
      </c>
      <c r="AE285" s="77">
        <f>Summary!AG59</f>
        <v>2000000</v>
      </c>
      <c r="AF285" s="77">
        <f>Summary!AH59</f>
        <v>2000000</v>
      </c>
      <c r="AG285" s="77">
        <f>Summary!AI59</f>
        <v>2000000</v>
      </c>
      <c r="AH285" s="77">
        <f>Summary!AJ59</f>
        <v>2000000</v>
      </c>
      <c r="AI285" s="77">
        <f>Summary!AK59</f>
        <v>2000000</v>
      </c>
      <c r="AJ285" s="77">
        <f>Summary!AL59</f>
        <v>2000000</v>
      </c>
      <c r="AK285" s="77">
        <f>Summary!AM59</f>
        <v>2000000</v>
      </c>
      <c r="AL285" s="77">
        <f>Summary!AN59</f>
        <v>2000000</v>
      </c>
      <c r="AM285" s="77">
        <f>Summary!AO59</f>
        <v>2000000</v>
      </c>
      <c r="AN285" s="77">
        <f>Summary!AP59</f>
        <v>2000000</v>
      </c>
      <c r="AO285" s="77">
        <f>Summary!AQ59</f>
        <v>2000000</v>
      </c>
      <c r="AP285" s="77">
        <f>Summary!AR59</f>
        <v>2000000</v>
      </c>
      <c r="AQ285" s="77">
        <f>Summary!AS59</f>
        <v>2000000</v>
      </c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1:67" ht="15.75" customHeight="1" x14ac:dyDescent="0.25">
      <c r="A286" s="1"/>
      <c r="B286" s="119" t="str">
        <f>Summary!D60</f>
        <v>Total</v>
      </c>
      <c r="C286" s="12"/>
      <c r="D286" s="78">
        <f>Summary!F60</f>
        <v>6050000</v>
      </c>
      <c r="E286" s="78">
        <f>Summary!G60</f>
        <v>6050000</v>
      </c>
      <c r="F286" s="78">
        <f>Summary!H60</f>
        <v>6050000</v>
      </c>
      <c r="G286" s="78">
        <f>Summary!I60</f>
        <v>7450000</v>
      </c>
      <c r="H286" s="78">
        <f>Summary!J60</f>
        <v>9900000</v>
      </c>
      <c r="I286" s="78">
        <f>Summary!K60</f>
        <v>9900000</v>
      </c>
      <c r="J286" s="78">
        <f>Summary!L60</f>
        <v>21800000</v>
      </c>
      <c r="K286" s="78">
        <f>Summary!M60</f>
        <v>55400000</v>
      </c>
      <c r="L286" s="78">
        <f>Summary!N60</f>
        <v>68000000</v>
      </c>
      <c r="M286" s="78">
        <f>Summary!O60</f>
        <v>38000000</v>
      </c>
      <c r="N286" s="78">
        <f>Summary!P60</f>
        <v>38000000</v>
      </c>
      <c r="O286" s="78">
        <f>Summary!Q60</f>
        <v>38000000</v>
      </c>
      <c r="P286" s="78">
        <f>Summary!R60</f>
        <v>38000000</v>
      </c>
      <c r="Q286" s="78">
        <f>Summary!S60</f>
        <v>65500000</v>
      </c>
      <c r="R286" s="78">
        <f>Summary!T60</f>
        <v>109500000</v>
      </c>
      <c r="S286" s="78">
        <f>Summary!U60</f>
        <v>109500000</v>
      </c>
      <c r="T286" s="78">
        <f>Summary!V60</f>
        <v>109500000</v>
      </c>
      <c r="U286" s="78">
        <f>Summary!W60</f>
        <v>119000000</v>
      </c>
      <c r="V286" s="78">
        <f>Summary!X60</f>
        <v>125000000</v>
      </c>
      <c r="W286" s="78">
        <f>Summary!Y60</f>
        <v>125000000</v>
      </c>
      <c r="X286" s="78">
        <f>Summary!Z60</f>
        <v>125000000</v>
      </c>
      <c r="Y286" s="78">
        <f>Summary!AA60</f>
        <v>125000000</v>
      </c>
      <c r="Z286" s="78">
        <f>Summary!AB60</f>
        <v>125000000</v>
      </c>
      <c r="AA286" s="78">
        <f>Summary!AC60</f>
        <v>125000000</v>
      </c>
      <c r="AB286" s="78">
        <f>Summary!AD60</f>
        <v>125000000</v>
      </c>
      <c r="AC286" s="78">
        <f>Summary!AE60</f>
        <v>125000000</v>
      </c>
      <c r="AD286" s="78">
        <f>Summary!AF60</f>
        <v>137000000</v>
      </c>
      <c r="AE286" s="78">
        <f>Summary!AG60</f>
        <v>104000000</v>
      </c>
      <c r="AF286" s="78">
        <f>Summary!AH60</f>
        <v>95000000</v>
      </c>
      <c r="AG286" s="78">
        <f>Summary!AI60</f>
        <v>95000000</v>
      </c>
      <c r="AH286" s="78">
        <f>Summary!AJ60</f>
        <v>63000000</v>
      </c>
      <c r="AI286" s="78">
        <f>Summary!AK60</f>
        <v>48500000</v>
      </c>
      <c r="AJ286" s="78">
        <f>Summary!AL60</f>
        <v>48500000</v>
      </c>
      <c r="AK286" s="78">
        <f>Summary!AM60</f>
        <v>48500000</v>
      </c>
      <c r="AL286" s="78">
        <f>Summary!AN60</f>
        <v>42500000</v>
      </c>
      <c r="AM286" s="78">
        <f>Summary!AO60</f>
        <v>35000000</v>
      </c>
      <c r="AN286" s="78">
        <f>Summary!AP60</f>
        <v>35000000</v>
      </c>
      <c r="AO286" s="78">
        <f>Summary!AQ60</f>
        <v>35000000</v>
      </c>
      <c r="AP286" s="78">
        <f>Summary!AR60</f>
        <v>35000000</v>
      </c>
      <c r="AQ286" s="78">
        <f>Summary!AS60</f>
        <v>35000000</v>
      </c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1:67" ht="15.75" customHeight="1" x14ac:dyDescent="0.25">
      <c r="A287" s="1"/>
      <c r="B287" s="34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1:67" ht="15.75" customHeight="1" x14ac:dyDescent="0.25">
      <c r="A288" s="1"/>
      <c r="B288" s="12"/>
      <c r="C288" s="12"/>
      <c r="D288" s="72">
        <f>Information!$F$9</f>
        <v>2024</v>
      </c>
      <c r="E288" s="12"/>
      <c r="F288" s="12"/>
      <c r="G288" s="12"/>
      <c r="H288" s="72">
        <f>D288+1</f>
        <v>2025</v>
      </c>
      <c r="I288" s="12"/>
      <c r="J288" s="12"/>
      <c r="K288" s="12"/>
      <c r="L288" s="72">
        <f>H288+1</f>
        <v>2026</v>
      </c>
      <c r="M288" s="12"/>
      <c r="N288" s="12"/>
      <c r="O288" s="12"/>
      <c r="P288" s="72">
        <f>L288+1</f>
        <v>2027</v>
      </c>
      <c r="Q288" s="121"/>
      <c r="R288" s="121"/>
      <c r="S288" s="121"/>
      <c r="T288" s="72">
        <f>P288+1</f>
        <v>2028</v>
      </c>
      <c r="U288" s="121"/>
      <c r="V288" s="121"/>
      <c r="W288" s="121"/>
      <c r="X288" s="72">
        <f>T288+1</f>
        <v>2029</v>
      </c>
      <c r="Y288" s="121"/>
      <c r="Z288" s="121"/>
      <c r="AA288" s="121"/>
      <c r="AB288" s="72">
        <f>X288+1</f>
        <v>2030</v>
      </c>
      <c r="AC288" s="121"/>
      <c r="AD288" s="121"/>
      <c r="AE288" s="121"/>
      <c r="AF288" s="72">
        <f>AB288+1</f>
        <v>2031</v>
      </c>
      <c r="AG288" s="121"/>
      <c r="AH288" s="121"/>
      <c r="AI288" s="121"/>
      <c r="AJ288" s="72">
        <f>AF288+1</f>
        <v>2032</v>
      </c>
      <c r="AK288" s="121"/>
      <c r="AL288" s="121"/>
      <c r="AM288" s="121"/>
      <c r="AN288" s="72">
        <f>AJ288+1</f>
        <v>2033</v>
      </c>
      <c r="AO288" s="121"/>
      <c r="AP288" s="121"/>
      <c r="AQ288" s="121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1:67" ht="15.75" customHeight="1" x14ac:dyDescent="0.25">
      <c r="A289" s="1"/>
      <c r="B289" s="20" t="str">
        <f>Summary!D62</f>
        <v>EXPENSES</v>
      </c>
      <c r="C289" s="34"/>
      <c r="D289" s="55" t="s">
        <v>55</v>
      </c>
      <c r="E289" s="55" t="s">
        <v>56</v>
      </c>
      <c r="F289" s="55" t="s">
        <v>57</v>
      </c>
      <c r="G289" s="55" t="s">
        <v>58</v>
      </c>
      <c r="H289" s="55" t="s">
        <v>55</v>
      </c>
      <c r="I289" s="55" t="s">
        <v>56</v>
      </c>
      <c r="J289" s="55" t="s">
        <v>57</v>
      </c>
      <c r="K289" s="55" t="s">
        <v>58</v>
      </c>
      <c r="L289" s="55" t="s">
        <v>55</v>
      </c>
      <c r="M289" s="55" t="s">
        <v>56</v>
      </c>
      <c r="N289" s="55" t="s">
        <v>57</v>
      </c>
      <c r="O289" s="55" t="s">
        <v>58</v>
      </c>
      <c r="P289" s="55" t="s">
        <v>55</v>
      </c>
      <c r="Q289" s="55" t="s">
        <v>56</v>
      </c>
      <c r="R289" s="55" t="s">
        <v>57</v>
      </c>
      <c r="S289" s="55" t="s">
        <v>58</v>
      </c>
      <c r="T289" s="55" t="s">
        <v>55</v>
      </c>
      <c r="U289" s="55" t="s">
        <v>56</v>
      </c>
      <c r="V289" s="55" t="s">
        <v>57</v>
      </c>
      <c r="W289" s="55" t="s">
        <v>58</v>
      </c>
      <c r="X289" s="55" t="s">
        <v>55</v>
      </c>
      <c r="Y289" s="55" t="s">
        <v>56</v>
      </c>
      <c r="Z289" s="55" t="s">
        <v>57</v>
      </c>
      <c r="AA289" s="55" t="s">
        <v>58</v>
      </c>
      <c r="AB289" s="55" t="s">
        <v>55</v>
      </c>
      <c r="AC289" s="55" t="s">
        <v>56</v>
      </c>
      <c r="AD289" s="55" t="s">
        <v>57</v>
      </c>
      <c r="AE289" s="55" t="s">
        <v>58</v>
      </c>
      <c r="AF289" s="55" t="s">
        <v>55</v>
      </c>
      <c r="AG289" s="55" t="s">
        <v>56</v>
      </c>
      <c r="AH289" s="55" t="s">
        <v>57</v>
      </c>
      <c r="AI289" s="55" t="s">
        <v>58</v>
      </c>
      <c r="AJ289" s="55" t="s">
        <v>55</v>
      </c>
      <c r="AK289" s="55" t="s">
        <v>56</v>
      </c>
      <c r="AL289" s="55" t="s">
        <v>57</v>
      </c>
      <c r="AM289" s="55" t="s">
        <v>58</v>
      </c>
      <c r="AN289" s="55" t="s">
        <v>55</v>
      </c>
      <c r="AO289" s="55" t="s">
        <v>56</v>
      </c>
      <c r="AP289" s="55" t="s">
        <v>57</v>
      </c>
      <c r="AQ289" s="55" t="s">
        <v>58</v>
      </c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1:67" ht="15.75" customHeight="1" x14ac:dyDescent="0.25">
      <c r="A290" s="1"/>
      <c r="B290" s="80" t="str">
        <f>Summary!D63</f>
        <v xml:space="preserve">  Product A</v>
      </c>
      <c r="C290" s="99"/>
      <c r="D290" s="77">
        <f>Summary!F63</f>
        <v>982748.625</v>
      </c>
      <c r="E290" s="77">
        <f>Summary!G63</f>
        <v>982748.625</v>
      </c>
      <c r="F290" s="77">
        <f>Summary!H63</f>
        <v>982748.625</v>
      </c>
      <c r="G290" s="77">
        <f>Summary!I63</f>
        <v>2293080.125</v>
      </c>
      <c r="H290" s="77">
        <f>Summary!J63</f>
        <v>3432630.25</v>
      </c>
      <c r="I290" s="77">
        <f>Summary!K63</f>
        <v>3432630.25</v>
      </c>
      <c r="J290" s="77">
        <f>Summary!L63</f>
        <v>11769018</v>
      </c>
      <c r="K290" s="77">
        <f>Summary!M63</f>
        <v>27074574</v>
      </c>
      <c r="L290" s="77">
        <f>Summary!N63</f>
        <v>33946033.5</v>
      </c>
      <c r="M290" s="77">
        <f>Summary!O63</f>
        <v>20280358.5</v>
      </c>
      <c r="N290" s="77">
        <f>Summary!P63</f>
        <v>20280358.5</v>
      </c>
      <c r="O290" s="77">
        <f>Summary!Q63</f>
        <v>20280358.5</v>
      </c>
      <c r="P290" s="77">
        <f>Summary!R63</f>
        <v>20385230.82</v>
      </c>
      <c r="Q290" s="77">
        <f>Summary!S63</f>
        <v>37372923.170000002</v>
      </c>
      <c r="R290" s="77">
        <f>Summary!T63</f>
        <v>57415913.170000002</v>
      </c>
      <c r="S290" s="77">
        <f>Summary!U63</f>
        <v>57415913.170000002</v>
      </c>
      <c r="T290" s="77">
        <f>Summary!V63</f>
        <v>57612024.408399999</v>
      </c>
      <c r="U290" s="77">
        <f>Summary!W63</f>
        <v>62849481.172800004</v>
      </c>
      <c r="V290" s="77">
        <f>Summary!X63</f>
        <v>65582616.172800004</v>
      </c>
      <c r="W290" s="77">
        <f>Summary!Y63</f>
        <v>65582616.172800004</v>
      </c>
      <c r="X290" s="77">
        <f>Summary!Z63</f>
        <v>65800834.496256001</v>
      </c>
      <c r="Y290" s="77">
        <f>Summary!AA63</f>
        <v>65800834.496256001</v>
      </c>
      <c r="Z290" s="77">
        <f>Summary!AB63</f>
        <v>65800834.496256001</v>
      </c>
      <c r="AA290" s="77">
        <f>Summary!AC63</f>
        <v>65800834.496256001</v>
      </c>
      <c r="AB290" s="77">
        <f>Summary!AD63</f>
        <v>66023417.186181121</v>
      </c>
      <c r="AC290" s="77">
        <f>Summary!AE63</f>
        <v>66023417.186181121</v>
      </c>
      <c r="AD290" s="77">
        <f>Summary!AF63</f>
        <v>71489687.186181128</v>
      </c>
      <c r="AE290" s="77">
        <f>Summary!AG63</f>
        <v>53617265.389635846</v>
      </c>
      <c r="AF290" s="77">
        <f>Summary!AH63</f>
        <v>49687838.647428557</v>
      </c>
      <c r="AG290" s="77">
        <f>Summary!AI63</f>
        <v>49687838.647428557</v>
      </c>
      <c r="AH290" s="77">
        <f>Summary!AJ63</f>
        <v>32021051.572787292</v>
      </c>
      <c r="AI290" s="77">
        <f>Summary!AK63</f>
        <v>25415975.322787292</v>
      </c>
      <c r="AJ290" s="77">
        <f>Summary!AL63</f>
        <v>25527903.254243039</v>
      </c>
      <c r="AK290" s="77">
        <f>Summary!AM63</f>
        <v>25527903.254243039</v>
      </c>
      <c r="AL290" s="77">
        <f>Summary!AN63</f>
        <v>22006813.150209516</v>
      </c>
      <c r="AM290" s="77">
        <f>Summary!AO63</f>
        <v>18590394.400209516</v>
      </c>
      <c r="AN290" s="77">
        <f>Summary!AP63</f>
        <v>18688813.788213708</v>
      </c>
      <c r="AO290" s="77">
        <f>Summary!AQ63</f>
        <v>18688813.788213708</v>
      </c>
      <c r="AP290" s="77">
        <f>Summary!AR63</f>
        <v>18688813.788213708</v>
      </c>
      <c r="AQ290" s="77">
        <f>Summary!AS63</f>
        <v>18688813.788213708</v>
      </c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1:67" ht="15.75" customHeight="1" x14ac:dyDescent="0.25">
      <c r="A291" s="1"/>
      <c r="B291" s="80" t="str">
        <f>Summary!D64</f>
        <v xml:space="preserve">  Product B</v>
      </c>
      <c r="C291" s="99"/>
      <c r="D291" s="77">
        <f>Summary!F64</f>
        <v>1480587.5</v>
      </c>
      <c r="E291" s="77">
        <f>Summary!G64</f>
        <v>1480587.5</v>
      </c>
      <c r="F291" s="77">
        <f>Summary!H64</f>
        <v>1480587.5</v>
      </c>
      <c r="G291" s="77">
        <f>Summary!I64</f>
        <v>1480587.5</v>
      </c>
      <c r="H291" s="77">
        <f>Summary!J64</f>
        <v>1482787.5</v>
      </c>
      <c r="I291" s="77">
        <f>Summary!K64</f>
        <v>1482787.5</v>
      </c>
      <c r="J291" s="77">
        <f>Summary!L64</f>
        <v>1482787.5</v>
      </c>
      <c r="K291" s="77">
        <f>Summary!M64</f>
        <v>1482787.5</v>
      </c>
      <c r="L291" s="77">
        <f>Summary!N64</f>
        <v>1485031.5</v>
      </c>
      <c r="M291" s="77">
        <f>Summary!O64</f>
        <v>1485031.5</v>
      </c>
      <c r="N291" s="77">
        <f>Summary!P64</f>
        <v>1485031.5</v>
      </c>
      <c r="O291" s="77">
        <f>Summary!Q64</f>
        <v>1485031.5</v>
      </c>
      <c r="P291" s="77">
        <f>Summary!R64</f>
        <v>1487320.38</v>
      </c>
      <c r="Q291" s="77">
        <f>Summary!S64</f>
        <v>1487320.38</v>
      </c>
      <c r="R291" s="77">
        <f>Summary!T64</f>
        <v>1487320.38</v>
      </c>
      <c r="S291" s="77">
        <f>Summary!U64</f>
        <v>1487320.38</v>
      </c>
      <c r="T291" s="77">
        <f>Summary!V64</f>
        <v>1489655.0375999999</v>
      </c>
      <c r="U291" s="77">
        <f>Summary!W64</f>
        <v>1489655.0375999999</v>
      </c>
      <c r="V291" s="77">
        <f>Summary!X64</f>
        <v>1489655.0375999999</v>
      </c>
      <c r="W291" s="77">
        <f>Summary!Y64</f>
        <v>1489655.0375999999</v>
      </c>
      <c r="X291" s="77">
        <f>Summary!Z64</f>
        <v>1492036.3883519999</v>
      </c>
      <c r="Y291" s="77">
        <f>Summary!AA64</f>
        <v>1492036.3883519999</v>
      </c>
      <c r="Z291" s="77">
        <f>Summary!AB64</f>
        <v>1492036.3883519999</v>
      </c>
      <c r="AA291" s="77">
        <f>Summary!AC64</f>
        <v>1492036.3883519999</v>
      </c>
      <c r="AB291" s="77">
        <f>Summary!AD64</f>
        <v>1494465.3661190399</v>
      </c>
      <c r="AC291" s="77">
        <f>Summary!AE64</f>
        <v>1494465.3661190399</v>
      </c>
      <c r="AD291" s="77">
        <f>Summary!AF64</f>
        <v>1494465.3661190399</v>
      </c>
      <c r="AE291" s="77">
        <f>Summary!AG64</f>
        <v>1494465.3661190399</v>
      </c>
      <c r="AF291" s="77">
        <f>Summary!AH64</f>
        <v>1496942.9234414208</v>
      </c>
      <c r="AG291" s="77">
        <f>Summary!AI64</f>
        <v>1496942.9234414208</v>
      </c>
      <c r="AH291" s="77">
        <f>Summary!AJ64</f>
        <v>1496942.9234414208</v>
      </c>
      <c r="AI291" s="77">
        <f>Summary!AK64</f>
        <v>1496942.9234414208</v>
      </c>
      <c r="AJ291" s="77">
        <f>Summary!AL64</f>
        <v>1499470.0319102493</v>
      </c>
      <c r="AK291" s="77">
        <f>Summary!AM64</f>
        <v>1499470.0319102493</v>
      </c>
      <c r="AL291" s="77">
        <f>Summary!AN64</f>
        <v>1499470.0319102493</v>
      </c>
      <c r="AM291" s="77">
        <f>Summary!AO64</f>
        <v>1499470.0319102493</v>
      </c>
      <c r="AN291" s="77">
        <f>Summary!AP64</f>
        <v>1502047.6825484543</v>
      </c>
      <c r="AO291" s="77">
        <f>Summary!AQ64</f>
        <v>1502047.6825484543</v>
      </c>
      <c r="AP291" s="77">
        <f>Summary!AR64</f>
        <v>1502047.6825484543</v>
      </c>
      <c r="AQ291" s="77">
        <f>Summary!AS64</f>
        <v>1502047.6825484543</v>
      </c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1:67" ht="15.75" customHeight="1" x14ac:dyDescent="0.25">
      <c r="A292" s="1"/>
      <c r="B292" s="80" t="str">
        <f>Summary!D65</f>
        <v xml:space="preserve">  Product C</v>
      </c>
      <c r="C292" s="99"/>
      <c r="D292" s="77">
        <f>Summary!F65</f>
        <v>969270</v>
      </c>
      <c r="E292" s="77">
        <f>Summary!G65</f>
        <v>969270</v>
      </c>
      <c r="F292" s="77">
        <f>Summary!H65</f>
        <v>969270</v>
      </c>
      <c r="G292" s="77">
        <f>Summary!I65</f>
        <v>969270</v>
      </c>
      <c r="H292" s="77">
        <f>Summary!J65</f>
        <v>970370</v>
      </c>
      <c r="I292" s="77">
        <f>Summary!K65</f>
        <v>970370</v>
      </c>
      <c r="J292" s="77">
        <f>Summary!L65</f>
        <v>970370</v>
      </c>
      <c r="K292" s="77">
        <f>Summary!M65</f>
        <v>970370</v>
      </c>
      <c r="L292" s="77">
        <f>Summary!N65</f>
        <v>971492</v>
      </c>
      <c r="M292" s="77">
        <f>Summary!O65</f>
        <v>971492</v>
      </c>
      <c r="N292" s="77">
        <f>Summary!P65</f>
        <v>971492</v>
      </c>
      <c r="O292" s="77">
        <f>Summary!Q65</f>
        <v>971492</v>
      </c>
      <c r="P292" s="77">
        <f>Summary!R65</f>
        <v>972636.44</v>
      </c>
      <c r="Q292" s="77">
        <f>Summary!S65</f>
        <v>972636.44</v>
      </c>
      <c r="R292" s="77">
        <f>Summary!T65</f>
        <v>972636.44</v>
      </c>
      <c r="S292" s="77">
        <f>Summary!U65</f>
        <v>972636.44</v>
      </c>
      <c r="T292" s="77">
        <f>Summary!V65</f>
        <v>973803.76879999996</v>
      </c>
      <c r="U292" s="77">
        <f>Summary!W65</f>
        <v>973803.76879999996</v>
      </c>
      <c r="V292" s="77">
        <f>Summary!X65</f>
        <v>973803.76879999996</v>
      </c>
      <c r="W292" s="77">
        <f>Summary!Y65</f>
        <v>973803.76879999996</v>
      </c>
      <c r="X292" s="77">
        <f>Summary!Z65</f>
        <v>974994.44417599996</v>
      </c>
      <c r="Y292" s="77">
        <f>Summary!AA65</f>
        <v>974994.44417599996</v>
      </c>
      <c r="Z292" s="77">
        <f>Summary!AB65</f>
        <v>974994.44417599996</v>
      </c>
      <c r="AA292" s="77">
        <f>Summary!AC65</f>
        <v>974994.44417599996</v>
      </c>
      <c r="AB292" s="77">
        <f>Summary!AD65</f>
        <v>976208.93305951997</v>
      </c>
      <c r="AC292" s="77">
        <f>Summary!AE65</f>
        <v>976208.93305951997</v>
      </c>
      <c r="AD292" s="77">
        <f>Summary!AF65</f>
        <v>976208.93305951997</v>
      </c>
      <c r="AE292" s="77">
        <f>Summary!AG65</f>
        <v>976208.93305951997</v>
      </c>
      <c r="AF292" s="77">
        <f>Summary!AH65</f>
        <v>977447.71172071039</v>
      </c>
      <c r="AG292" s="77">
        <f>Summary!AI65</f>
        <v>977447.71172071039</v>
      </c>
      <c r="AH292" s="77">
        <f>Summary!AJ65</f>
        <v>977447.71172071039</v>
      </c>
      <c r="AI292" s="77">
        <f>Summary!AK65</f>
        <v>977447.71172071039</v>
      </c>
      <c r="AJ292" s="77">
        <f>Summary!AL65</f>
        <v>978711.26595512463</v>
      </c>
      <c r="AK292" s="77">
        <f>Summary!AM65</f>
        <v>978711.26595512463</v>
      </c>
      <c r="AL292" s="77">
        <f>Summary!AN65</f>
        <v>978711.26595512463</v>
      </c>
      <c r="AM292" s="77">
        <f>Summary!AO65</f>
        <v>978711.26595512463</v>
      </c>
      <c r="AN292" s="77">
        <f>Summary!AP65</f>
        <v>980000.09127422713</v>
      </c>
      <c r="AO292" s="77">
        <f>Summary!AQ65</f>
        <v>980000.09127422713</v>
      </c>
      <c r="AP292" s="77">
        <f>Summary!AR65</f>
        <v>980000.09127422713</v>
      </c>
      <c r="AQ292" s="77">
        <f>Summary!AS65</f>
        <v>980000.09127422713</v>
      </c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1:67" ht="15.75" customHeight="1" x14ac:dyDescent="0.25">
      <c r="A293" s="1"/>
      <c r="B293" s="119" t="str">
        <f>Summary!D66</f>
        <v>Total</v>
      </c>
      <c r="C293" s="12"/>
      <c r="D293" s="78">
        <f>Summary!F66</f>
        <v>3432606.125</v>
      </c>
      <c r="E293" s="78">
        <f>Summary!G66</f>
        <v>3432606.125</v>
      </c>
      <c r="F293" s="78">
        <f>Summary!H66</f>
        <v>3432606.125</v>
      </c>
      <c r="G293" s="78">
        <f>Summary!I66</f>
        <v>4742937.625</v>
      </c>
      <c r="H293" s="78">
        <f>Summary!J66</f>
        <v>5885787.75</v>
      </c>
      <c r="I293" s="78">
        <f>Summary!K66</f>
        <v>5885787.75</v>
      </c>
      <c r="J293" s="78">
        <f>Summary!L66</f>
        <v>14222175.5</v>
      </c>
      <c r="K293" s="78">
        <f>Summary!M66</f>
        <v>29527731.5</v>
      </c>
      <c r="L293" s="78">
        <f>Summary!N66</f>
        <v>36402557</v>
      </c>
      <c r="M293" s="78">
        <f>Summary!O66</f>
        <v>22736882</v>
      </c>
      <c r="N293" s="78">
        <f>Summary!P66</f>
        <v>22736882</v>
      </c>
      <c r="O293" s="78">
        <f>Summary!Q66</f>
        <v>22736882</v>
      </c>
      <c r="P293" s="78">
        <f>Summary!R66</f>
        <v>22845187.640000001</v>
      </c>
      <c r="Q293" s="78">
        <f>Summary!S66</f>
        <v>39832879.990000002</v>
      </c>
      <c r="R293" s="78">
        <f>Summary!T66</f>
        <v>59875869.990000002</v>
      </c>
      <c r="S293" s="78">
        <f>Summary!U66</f>
        <v>59875869.990000002</v>
      </c>
      <c r="T293" s="78">
        <f>Summary!V66</f>
        <v>60075483.2148</v>
      </c>
      <c r="U293" s="78">
        <f>Summary!W66</f>
        <v>65312939.979200006</v>
      </c>
      <c r="V293" s="78">
        <f>Summary!X66</f>
        <v>68046074.979200006</v>
      </c>
      <c r="W293" s="78">
        <f>Summary!Y66</f>
        <v>68046074.979200006</v>
      </c>
      <c r="X293" s="78">
        <f>Summary!Z66</f>
        <v>68267865.328784004</v>
      </c>
      <c r="Y293" s="78">
        <f>Summary!AA66</f>
        <v>68267865.328784004</v>
      </c>
      <c r="Z293" s="78">
        <f>Summary!AB66</f>
        <v>68267865.328784004</v>
      </c>
      <c r="AA293" s="78">
        <f>Summary!AC66</f>
        <v>68267865.328784004</v>
      </c>
      <c r="AB293" s="78">
        <f>Summary!AD66</f>
        <v>68494091.485359669</v>
      </c>
      <c r="AC293" s="78">
        <f>Summary!AE66</f>
        <v>68494091.485359669</v>
      </c>
      <c r="AD293" s="78">
        <f>Summary!AF66</f>
        <v>73960361.485359684</v>
      </c>
      <c r="AE293" s="78">
        <f>Summary!AG66</f>
        <v>56087939.688814409</v>
      </c>
      <c r="AF293" s="78">
        <f>Summary!AH66</f>
        <v>52162229.282590687</v>
      </c>
      <c r="AG293" s="78">
        <f>Summary!AI66</f>
        <v>52162229.282590687</v>
      </c>
      <c r="AH293" s="78">
        <f>Summary!AJ66</f>
        <v>34495442.207949422</v>
      </c>
      <c r="AI293" s="78">
        <f>Summary!AK66</f>
        <v>27890365.957949422</v>
      </c>
      <c r="AJ293" s="78">
        <f>Summary!AL66</f>
        <v>28006084.552108411</v>
      </c>
      <c r="AK293" s="78">
        <f>Summary!AM66</f>
        <v>28006084.552108411</v>
      </c>
      <c r="AL293" s="78">
        <f>Summary!AN66</f>
        <v>24484994.448074888</v>
      </c>
      <c r="AM293" s="78">
        <f>Summary!AO66</f>
        <v>21068575.698074888</v>
      </c>
      <c r="AN293" s="78">
        <f>Summary!AP66</f>
        <v>21170861.562036391</v>
      </c>
      <c r="AO293" s="78">
        <f>Summary!AQ66</f>
        <v>21170861.562036391</v>
      </c>
      <c r="AP293" s="78">
        <f>Summary!AR66</f>
        <v>21170861.562036391</v>
      </c>
      <c r="AQ293" s="78">
        <f>Summary!AS66</f>
        <v>21170861.562036391</v>
      </c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1:67" ht="15.75" customHeight="1" x14ac:dyDescent="0.25"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1:67" ht="15.75" customHeight="1" x14ac:dyDescent="0.25"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1:67" ht="15.75" customHeight="1" x14ac:dyDescent="0.25"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1:67" ht="15.75" customHeight="1" x14ac:dyDescent="0.25"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1:67" ht="15.75" customHeight="1" x14ac:dyDescent="0.25"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1:67" ht="15.75" customHeight="1" x14ac:dyDescent="0.25"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1:67" ht="15.75" customHeight="1" x14ac:dyDescent="0.25"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1:67" ht="15.75" customHeight="1" x14ac:dyDescent="0.25"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1:67" ht="15.75" customHeight="1" x14ac:dyDescent="0.25"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1:67" ht="15.75" customHeight="1" x14ac:dyDescent="0.25"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1:67" ht="15.75" customHeight="1" x14ac:dyDescent="0.25"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:67" ht="15.75" customHeight="1" x14ac:dyDescent="0.25"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:67" ht="15.75" customHeight="1" x14ac:dyDescent="0.25"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:67" ht="15.75" customHeight="1" x14ac:dyDescent="0.25"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:67" ht="15.75" customHeight="1" x14ac:dyDescent="0.25"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:67" ht="15.75" customHeight="1" x14ac:dyDescent="0.25"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:67" ht="15.75" customHeight="1" x14ac:dyDescent="0.25"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:67" ht="15.75" customHeight="1" x14ac:dyDescent="0.25"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:67" ht="15.75" customHeight="1" x14ac:dyDescent="0.25"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:67" ht="15.75" customHeight="1" x14ac:dyDescent="0.25"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:67" ht="15.75" customHeight="1" x14ac:dyDescent="0.25"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:67" ht="15.75" customHeight="1" x14ac:dyDescent="0.25"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:67" ht="15.75" customHeight="1" x14ac:dyDescent="0.25"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:67" ht="15.75" customHeight="1" x14ac:dyDescent="0.25"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:67" ht="15.75" customHeight="1" x14ac:dyDescent="0.25"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:67" ht="15.75" customHeight="1" x14ac:dyDescent="0.25"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:67" ht="15.75" customHeight="1" x14ac:dyDescent="0.25"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:67" ht="15.75" customHeight="1" x14ac:dyDescent="0.25"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:67" ht="15.75" customHeight="1" x14ac:dyDescent="0.25"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:67" ht="15.75" customHeight="1" x14ac:dyDescent="0.25"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:67" ht="15.75" customHeight="1" x14ac:dyDescent="0.25"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:67" ht="15.75" customHeight="1" x14ac:dyDescent="0.25"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:67" ht="15.75" customHeight="1" x14ac:dyDescent="0.25"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:67" ht="15.75" customHeight="1" x14ac:dyDescent="0.25"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:67" ht="15.75" customHeight="1" x14ac:dyDescent="0.25"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:67" ht="15.75" customHeight="1" x14ac:dyDescent="0.25"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:67" ht="15.75" customHeight="1" x14ac:dyDescent="0.25"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:67" ht="15.75" customHeight="1" x14ac:dyDescent="0.25"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:67" ht="15.75" customHeight="1" x14ac:dyDescent="0.25"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:67" ht="15.75" customHeight="1" x14ac:dyDescent="0.25"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:67" ht="15.75" customHeight="1" x14ac:dyDescent="0.25"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:67" ht="15.75" customHeight="1" x14ac:dyDescent="0.25"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:67" ht="15.75" customHeight="1" x14ac:dyDescent="0.25"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:67" ht="15.75" customHeight="1" x14ac:dyDescent="0.25"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:67" ht="15.75" customHeight="1" x14ac:dyDescent="0.25"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:67" ht="15.75" customHeight="1" x14ac:dyDescent="0.25"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:67" ht="15.75" customHeight="1" x14ac:dyDescent="0.25"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:67" ht="15.75" customHeight="1" x14ac:dyDescent="0.25"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:67" ht="15.75" customHeight="1" x14ac:dyDescent="0.25"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:67" ht="15.75" customHeight="1" x14ac:dyDescent="0.25"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:67" ht="15.75" customHeight="1" x14ac:dyDescent="0.25"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:67" ht="15.75" customHeight="1" x14ac:dyDescent="0.25"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:67" ht="15.75" customHeight="1" x14ac:dyDescent="0.25"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:67" ht="15.75" customHeight="1" x14ac:dyDescent="0.25"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:67" ht="15.75" customHeight="1" x14ac:dyDescent="0.25"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:67" ht="15.75" customHeight="1" x14ac:dyDescent="0.25"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:67" ht="15.75" customHeight="1" x14ac:dyDescent="0.25"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:67" ht="15.75" customHeight="1" x14ac:dyDescent="0.25"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:67" ht="15.75" customHeight="1" x14ac:dyDescent="0.25"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:67" ht="15.75" customHeight="1" x14ac:dyDescent="0.25"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:67" ht="15.75" customHeight="1" x14ac:dyDescent="0.25"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:67" ht="15.75" customHeight="1" x14ac:dyDescent="0.25"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:67" ht="15.75" customHeight="1" x14ac:dyDescent="0.25"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:67" ht="15.75" customHeight="1" x14ac:dyDescent="0.25"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:67" ht="15.75" customHeight="1" x14ac:dyDescent="0.25"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:67" ht="15.75" customHeight="1" x14ac:dyDescent="0.25"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:67" ht="15.75" customHeight="1" x14ac:dyDescent="0.25"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:67" ht="15.75" customHeight="1" x14ac:dyDescent="0.25"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:67" ht="15.75" customHeight="1" x14ac:dyDescent="0.25"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:67" ht="15.75" customHeight="1" x14ac:dyDescent="0.25"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:67" ht="15.75" customHeight="1" x14ac:dyDescent="0.25"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:67" ht="15.75" customHeight="1" x14ac:dyDescent="0.25"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:67" ht="15.75" customHeight="1" x14ac:dyDescent="0.25"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:67" ht="15.75" customHeight="1" x14ac:dyDescent="0.25"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:67" ht="15.75" customHeight="1" x14ac:dyDescent="0.25"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1:67" ht="15.75" customHeight="1" x14ac:dyDescent="0.25"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1:67" ht="15.75" customHeight="1" x14ac:dyDescent="0.25">
      <c r="A370" s="1"/>
      <c r="B370" s="12"/>
      <c r="C370" s="12"/>
      <c r="D370" s="72">
        <f>Information!$F$9</f>
        <v>2024</v>
      </c>
      <c r="E370" s="12"/>
      <c r="F370" s="12"/>
      <c r="G370" s="12"/>
      <c r="H370" s="72">
        <f>D370+1</f>
        <v>2025</v>
      </c>
      <c r="I370" s="12"/>
      <c r="J370" s="12"/>
      <c r="K370" s="12"/>
      <c r="L370" s="72">
        <f>H370+1</f>
        <v>2026</v>
      </c>
      <c r="M370" s="12"/>
      <c r="N370" s="12"/>
      <c r="O370" s="12"/>
      <c r="P370" s="72">
        <f>L370+1</f>
        <v>2027</v>
      </c>
      <c r="Q370" s="121"/>
      <c r="R370" s="121"/>
      <c r="S370" s="121"/>
      <c r="T370" s="72">
        <f>P370+1</f>
        <v>2028</v>
      </c>
      <c r="U370" s="121"/>
      <c r="V370" s="121"/>
      <c r="W370" s="121"/>
      <c r="X370" s="72">
        <f>T370+1</f>
        <v>2029</v>
      </c>
      <c r="Y370" s="121"/>
      <c r="Z370" s="121"/>
      <c r="AA370" s="121"/>
      <c r="AB370" s="72">
        <f>X370+1</f>
        <v>2030</v>
      </c>
      <c r="AC370" s="121"/>
      <c r="AD370" s="121"/>
      <c r="AE370" s="121"/>
      <c r="AF370" s="72">
        <f>AB370+1</f>
        <v>2031</v>
      </c>
      <c r="AG370" s="121"/>
      <c r="AH370" s="121"/>
      <c r="AI370" s="121"/>
      <c r="AJ370" s="72">
        <f>AF370+1</f>
        <v>2032</v>
      </c>
      <c r="AK370" s="121"/>
      <c r="AL370" s="121"/>
      <c r="AM370" s="121"/>
      <c r="AN370" s="72">
        <f>AJ370+1</f>
        <v>2033</v>
      </c>
      <c r="AO370" s="121"/>
      <c r="AP370" s="121"/>
      <c r="AQ370" s="121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1:67" ht="15.75" customHeight="1" x14ac:dyDescent="0.25">
      <c r="A371" s="1"/>
      <c r="B371" s="20" t="s">
        <v>329</v>
      </c>
      <c r="C371" s="34"/>
      <c r="D371" s="55" t="s">
        <v>55</v>
      </c>
      <c r="E371" s="55" t="s">
        <v>56</v>
      </c>
      <c r="F371" s="55" t="s">
        <v>57</v>
      </c>
      <c r="G371" s="55" t="s">
        <v>58</v>
      </c>
      <c r="H371" s="55" t="s">
        <v>55</v>
      </c>
      <c r="I371" s="55" t="s">
        <v>56</v>
      </c>
      <c r="J371" s="55" t="s">
        <v>57</v>
      </c>
      <c r="K371" s="55" t="s">
        <v>58</v>
      </c>
      <c r="L371" s="55" t="s">
        <v>55</v>
      </c>
      <c r="M371" s="55" t="s">
        <v>56</v>
      </c>
      <c r="N371" s="55" t="s">
        <v>57</v>
      </c>
      <c r="O371" s="55" t="s">
        <v>58</v>
      </c>
      <c r="P371" s="55" t="s">
        <v>55</v>
      </c>
      <c r="Q371" s="55" t="s">
        <v>56</v>
      </c>
      <c r="R371" s="55" t="s">
        <v>57</v>
      </c>
      <c r="S371" s="55" t="s">
        <v>58</v>
      </c>
      <c r="T371" s="55" t="s">
        <v>55</v>
      </c>
      <c r="U371" s="55" t="s">
        <v>56</v>
      </c>
      <c r="V371" s="55" t="s">
        <v>57</v>
      </c>
      <c r="W371" s="55" t="s">
        <v>58</v>
      </c>
      <c r="X371" s="55" t="s">
        <v>55</v>
      </c>
      <c r="Y371" s="55" t="s">
        <v>56</v>
      </c>
      <c r="Z371" s="55" t="s">
        <v>57</v>
      </c>
      <c r="AA371" s="55" t="s">
        <v>58</v>
      </c>
      <c r="AB371" s="55" t="s">
        <v>55</v>
      </c>
      <c r="AC371" s="55" t="s">
        <v>56</v>
      </c>
      <c r="AD371" s="55" t="s">
        <v>57</v>
      </c>
      <c r="AE371" s="55" t="s">
        <v>58</v>
      </c>
      <c r="AF371" s="55" t="s">
        <v>55</v>
      </c>
      <c r="AG371" s="55" t="s">
        <v>56</v>
      </c>
      <c r="AH371" s="55" t="s">
        <v>57</v>
      </c>
      <c r="AI371" s="55" t="s">
        <v>58</v>
      </c>
      <c r="AJ371" s="55" t="s">
        <v>55</v>
      </c>
      <c r="AK371" s="55" t="s">
        <v>56</v>
      </c>
      <c r="AL371" s="55" t="s">
        <v>57</v>
      </c>
      <c r="AM371" s="55" t="s">
        <v>58</v>
      </c>
      <c r="AN371" s="55" t="s">
        <v>55</v>
      </c>
      <c r="AO371" s="55" t="s">
        <v>56</v>
      </c>
      <c r="AP371" s="55" t="s">
        <v>57</v>
      </c>
      <c r="AQ371" s="55" t="s">
        <v>58</v>
      </c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1:67" ht="15.75" customHeight="1" x14ac:dyDescent="0.25">
      <c r="A372" s="1"/>
      <c r="B372" s="80" t="str">
        <f>'Product A'!D6</f>
        <v>Product A</v>
      </c>
      <c r="C372" s="99"/>
      <c r="D372" s="77">
        <f>Summary!F69</f>
        <v>3600</v>
      </c>
      <c r="E372" s="77">
        <f>Summary!G69</f>
        <v>3600</v>
      </c>
      <c r="F372" s="77">
        <f>Summary!H69</f>
        <v>3600</v>
      </c>
      <c r="G372" s="77">
        <f>Summary!I69</f>
        <v>8400</v>
      </c>
      <c r="H372" s="77">
        <f>Summary!J69</f>
        <v>15750</v>
      </c>
      <c r="I372" s="77">
        <f>Summary!K69</f>
        <v>15750</v>
      </c>
      <c r="J372" s="77">
        <f>Summary!L69</f>
        <v>54000</v>
      </c>
      <c r="K372" s="77">
        <f>Summary!M69</f>
        <v>154800</v>
      </c>
      <c r="L372" s="77">
        <f>Summary!N69</f>
        <v>193500</v>
      </c>
      <c r="M372" s="77">
        <f>Summary!O69</f>
        <v>103500</v>
      </c>
      <c r="N372" s="77">
        <f>Summary!P69</f>
        <v>103500</v>
      </c>
      <c r="O372" s="77">
        <f>Summary!Q69</f>
        <v>103500</v>
      </c>
      <c r="P372" s="77">
        <f>Summary!R69</f>
        <v>103500</v>
      </c>
      <c r="Q372" s="77">
        <f>Summary!S69</f>
        <v>189750</v>
      </c>
      <c r="R372" s="77">
        <f>Summary!T69</f>
        <v>321750</v>
      </c>
      <c r="S372" s="77">
        <f>Summary!U69</f>
        <v>321750</v>
      </c>
      <c r="T372" s="77">
        <f>Summary!V69</f>
        <v>321750</v>
      </c>
      <c r="U372" s="77">
        <f>Summary!W69</f>
        <v>351000</v>
      </c>
      <c r="V372" s="77">
        <f>Summary!X69</f>
        <v>369000</v>
      </c>
      <c r="W372" s="77">
        <f>Summary!Y69</f>
        <v>369000</v>
      </c>
      <c r="X372" s="77">
        <f>Summary!Z69</f>
        <v>369000</v>
      </c>
      <c r="Y372" s="77">
        <f>Summary!AA69</f>
        <v>369000</v>
      </c>
      <c r="Z372" s="77">
        <f>Summary!AB69</f>
        <v>369000</v>
      </c>
      <c r="AA372" s="77">
        <f>Summary!AC69</f>
        <v>369000</v>
      </c>
      <c r="AB372" s="77">
        <f>Summary!AD69</f>
        <v>369000</v>
      </c>
      <c r="AC372" s="77">
        <f>Summary!AE69</f>
        <v>369000</v>
      </c>
      <c r="AD372" s="77">
        <f>Summary!AF69</f>
        <v>405000</v>
      </c>
      <c r="AE372" s="77">
        <f>Summary!AG69</f>
        <v>303750</v>
      </c>
      <c r="AF372" s="77">
        <f>Summary!AH69</f>
        <v>276750</v>
      </c>
      <c r="AG372" s="77">
        <f>Summary!AI69</f>
        <v>276750</v>
      </c>
      <c r="AH372" s="77">
        <f>Summary!AJ69</f>
        <v>178350</v>
      </c>
      <c r="AI372" s="77">
        <f>Summary!AK69</f>
        <v>134850</v>
      </c>
      <c r="AJ372" s="77">
        <f>Summary!AL69</f>
        <v>134850</v>
      </c>
      <c r="AK372" s="77">
        <f>Summary!AM69</f>
        <v>134850</v>
      </c>
      <c r="AL372" s="77">
        <f>Summary!AN69</f>
        <v>116250</v>
      </c>
      <c r="AM372" s="77">
        <f>Summary!AO69</f>
        <v>93750</v>
      </c>
      <c r="AN372" s="77">
        <f>Summary!AP69</f>
        <v>93750</v>
      </c>
      <c r="AO372" s="77">
        <f>Summary!AQ69</f>
        <v>93750</v>
      </c>
      <c r="AP372" s="77">
        <f>Summary!AR69</f>
        <v>93750</v>
      </c>
      <c r="AQ372" s="77">
        <f>Summary!AS69</f>
        <v>93750</v>
      </c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1:67" ht="15.75" customHeight="1" x14ac:dyDescent="0.25">
      <c r="A373" s="1"/>
      <c r="B373" s="80" t="str">
        <f>'Product B'!D6</f>
        <v>Product B</v>
      </c>
      <c r="C373" s="99"/>
      <c r="D373" s="77">
        <f>Summary!F70</f>
        <v>13020</v>
      </c>
      <c r="E373" s="77">
        <f>Summary!G70</f>
        <v>13020</v>
      </c>
      <c r="F373" s="77">
        <f>Summary!H70</f>
        <v>13020</v>
      </c>
      <c r="G373" s="77">
        <f>Summary!I70</f>
        <v>13020</v>
      </c>
      <c r="H373" s="77">
        <f>Summary!J70</f>
        <v>13020</v>
      </c>
      <c r="I373" s="77">
        <f>Summary!K70</f>
        <v>13020</v>
      </c>
      <c r="J373" s="77">
        <f>Summary!L70</f>
        <v>13020</v>
      </c>
      <c r="K373" s="77">
        <f>Summary!M70</f>
        <v>13020</v>
      </c>
      <c r="L373" s="77">
        <f>Summary!N70</f>
        <v>13020</v>
      </c>
      <c r="M373" s="77">
        <f>Summary!O70</f>
        <v>13020</v>
      </c>
      <c r="N373" s="77">
        <f>Summary!P70</f>
        <v>13020</v>
      </c>
      <c r="O373" s="77">
        <f>Summary!Q70</f>
        <v>13020</v>
      </c>
      <c r="P373" s="77">
        <f>Summary!R70</f>
        <v>13020</v>
      </c>
      <c r="Q373" s="77">
        <f>Summary!S70</f>
        <v>13020</v>
      </c>
      <c r="R373" s="77">
        <f>Summary!T70</f>
        <v>13020</v>
      </c>
      <c r="S373" s="77">
        <f>Summary!U70</f>
        <v>13020</v>
      </c>
      <c r="T373" s="77">
        <f>Summary!V70</f>
        <v>13020</v>
      </c>
      <c r="U373" s="77">
        <f>Summary!W70</f>
        <v>13020</v>
      </c>
      <c r="V373" s="77">
        <f>Summary!X70</f>
        <v>13020</v>
      </c>
      <c r="W373" s="77">
        <f>Summary!Y70</f>
        <v>13020</v>
      </c>
      <c r="X373" s="77">
        <f>Summary!Z70</f>
        <v>13020</v>
      </c>
      <c r="Y373" s="77">
        <f>Summary!AA70</f>
        <v>13020</v>
      </c>
      <c r="Z373" s="77">
        <f>Summary!AB70</f>
        <v>13020</v>
      </c>
      <c r="AA373" s="77">
        <f>Summary!AC70</f>
        <v>13020</v>
      </c>
      <c r="AB373" s="77">
        <f>Summary!AD70</f>
        <v>13020</v>
      </c>
      <c r="AC373" s="77">
        <f>Summary!AE70</f>
        <v>13020</v>
      </c>
      <c r="AD373" s="77">
        <f>Summary!AF70</f>
        <v>13020</v>
      </c>
      <c r="AE373" s="77">
        <f>Summary!AG70</f>
        <v>13020</v>
      </c>
      <c r="AF373" s="77">
        <f>Summary!AH70</f>
        <v>13020</v>
      </c>
      <c r="AG373" s="77">
        <f>Summary!AI70</f>
        <v>13020</v>
      </c>
      <c r="AH373" s="77">
        <f>Summary!AJ70</f>
        <v>13020</v>
      </c>
      <c r="AI373" s="77">
        <f>Summary!AK70</f>
        <v>13020</v>
      </c>
      <c r="AJ373" s="77">
        <f>Summary!AL70</f>
        <v>13020</v>
      </c>
      <c r="AK373" s="77">
        <f>Summary!AM70</f>
        <v>13020</v>
      </c>
      <c r="AL373" s="77">
        <f>Summary!AN70</f>
        <v>13020</v>
      </c>
      <c r="AM373" s="77">
        <f>Summary!AO70</f>
        <v>13020</v>
      </c>
      <c r="AN373" s="77">
        <f>Summary!AP70</f>
        <v>13020</v>
      </c>
      <c r="AO373" s="77">
        <f>Summary!AQ70</f>
        <v>13020</v>
      </c>
      <c r="AP373" s="77">
        <f>Summary!AR70</f>
        <v>13020</v>
      </c>
      <c r="AQ373" s="77">
        <f>Summary!AS70</f>
        <v>13020</v>
      </c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1:67" ht="15.75" customHeight="1" x14ac:dyDescent="0.25">
      <c r="A374" s="1"/>
      <c r="B374" s="80" t="str">
        <f>'Product C'!D6</f>
        <v>Product C</v>
      </c>
      <c r="C374" s="99"/>
      <c r="D374" s="77">
        <f>Summary!F71</f>
        <v>9225</v>
      </c>
      <c r="E374" s="77">
        <f>Summary!G71</f>
        <v>9225</v>
      </c>
      <c r="F374" s="77">
        <f>Summary!H71</f>
        <v>9225</v>
      </c>
      <c r="G374" s="77">
        <f>Summary!I71</f>
        <v>9225</v>
      </c>
      <c r="H374" s="77">
        <f>Summary!J71</f>
        <v>9225</v>
      </c>
      <c r="I374" s="77">
        <f>Summary!K71</f>
        <v>9225</v>
      </c>
      <c r="J374" s="77">
        <f>Summary!L71</f>
        <v>9225</v>
      </c>
      <c r="K374" s="77">
        <f>Summary!M71</f>
        <v>9225</v>
      </c>
      <c r="L374" s="77">
        <f>Summary!N71</f>
        <v>9225</v>
      </c>
      <c r="M374" s="77">
        <f>Summary!O71</f>
        <v>9225</v>
      </c>
      <c r="N374" s="77">
        <f>Summary!P71</f>
        <v>9225</v>
      </c>
      <c r="O374" s="77">
        <f>Summary!Q71</f>
        <v>9225</v>
      </c>
      <c r="P374" s="77">
        <f>Summary!R71</f>
        <v>9225</v>
      </c>
      <c r="Q374" s="77">
        <f>Summary!S71</f>
        <v>9225</v>
      </c>
      <c r="R374" s="77">
        <f>Summary!T71</f>
        <v>9225</v>
      </c>
      <c r="S374" s="77">
        <f>Summary!U71</f>
        <v>9225</v>
      </c>
      <c r="T374" s="77">
        <f>Summary!V71</f>
        <v>9225</v>
      </c>
      <c r="U374" s="77">
        <f>Summary!W71</f>
        <v>9225</v>
      </c>
      <c r="V374" s="77">
        <f>Summary!X71</f>
        <v>9225</v>
      </c>
      <c r="W374" s="77">
        <f>Summary!Y71</f>
        <v>9225</v>
      </c>
      <c r="X374" s="77">
        <f>Summary!Z71</f>
        <v>9225</v>
      </c>
      <c r="Y374" s="77">
        <f>Summary!AA71</f>
        <v>9225</v>
      </c>
      <c r="Z374" s="77">
        <f>Summary!AB71</f>
        <v>9225</v>
      </c>
      <c r="AA374" s="77">
        <f>Summary!AC71</f>
        <v>9225</v>
      </c>
      <c r="AB374" s="77">
        <f>Summary!AD71</f>
        <v>9225</v>
      </c>
      <c r="AC374" s="77">
        <f>Summary!AE71</f>
        <v>9225</v>
      </c>
      <c r="AD374" s="77">
        <f>Summary!AF71</f>
        <v>9225</v>
      </c>
      <c r="AE374" s="77">
        <f>Summary!AG71</f>
        <v>9225</v>
      </c>
      <c r="AF374" s="77">
        <f>Summary!AH71</f>
        <v>9225</v>
      </c>
      <c r="AG374" s="77">
        <f>Summary!AI71</f>
        <v>9225</v>
      </c>
      <c r="AH374" s="77">
        <f>Summary!AJ71</f>
        <v>9225</v>
      </c>
      <c r="AI374" s="77">
        <f>Summary!AK71</f>
        <v>9225</v>
      </c>
      <c r="AJ374" s="77">
        <f>Summary!AL71</f>
        <v>9225</v>
      </c>
      <c r="AK374" s="77">
        <f>Summary!AM71</f>
        <v>9225</v>
      </c>
      <c r="AL374" s="77">
        <f>Summary!AN71</f>
        <v>9225</v>
      </c>
      <c r="AM374" s="77">
        <f>Summary!AO71</f>
        <v>9225</v>
      </c>
      <c r="AN374" s="77">
        <f>Summary!AP71</f>
        <v>9225</v>
      </c>
      <c r="AO374" s="77">
        <f>Summary!AQ71</f>
        <v>9225</v>
      </c>
      <c r="AP374" s="77">
        <f>Summary!AR71</f>
        <v>9225</v>
      </c>
      <c r="AQ374" s="77">
        <f>Summary!AS71</f>
        <v>9225</v>
      </c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1:67" ht="15.75" customHeight="1" x14ac:dyDescent="0.25">
      <c r="A375" s="1"/>
      <c r="B375" s="119" t="s">
        <v>24</v>
      </c>
      <c r="C375" s="78"/>
      <c r="D375" s="78">
        <f t="shared" ref="D375:AQ375" si="2">SUM(D372:D374)</f>
        <v>25845</v>
      </c>
      <c r="E375" s="78">
        <f t="shared" si="2"/>
        <v>25845</v>
      </c>
      <c r="F375" s="78">
        <f t="shared" si="2"/>
        <v>25845</v>
      </c>
      <c r="G375" s="78">
        <f t="shared" si="2"/>
        <v>30645</v>
      </c>
      <c r="H375" s="78">
        <f t="shared" si="2"/>
        <v>37995</v>
      </c>
      <c r="I375" s="78">
        <f t="shared" si="2"/>
        <v>37995</v>
      </c>
      <c r="J375" s="78">
        <f t="shared" si="2"/>
        <v>76245</v>
      </c>
      <c r="K375" s="78">
        <f t="shared" si="2"/>
        <v>177045</v>
      </c>
      <c r="L375" s="78">
        <f t="shared" si="2"/>
        <v>215745</v>
      </c>
      <c r="M375" s="78">
        <f t="shared" si="2"/>
        <v>125745</v>
      </c>
      <c r="N375" s="78">
        <f t="shared" si="2"/>
        <v>125745</v>
      </c>
      <c r="O375" s="78">
        <f t="shared" si="2"/>
        <v>125745</v>
      </c>
      <c r="P375" s="78">
        <f t="shared" si="2"/>
        <v>125745</v>
      </c>
      <c r="Q375" s="78">
        <f t="shared" si="2"/>
        <v>211995</v>
      </c>
      <c r="R375" s="78">
        <f t="shared" si="2"/>
        <v>343995</v>
      </c>
      <c r="S375" s="78">
        <f t="shared" si="2"/>
        <v>343995</v>
      </c>
      <c r="T375" s="78">
        <f t="shared" si="2"/>
        <v>343995</v>
      </c>
      <c r="U375" s="78">
        <f t="shared" si="2"/>
        <v>373245</v>
      </c>
      <c r="V375" s="78">
        <f t="shared" si="2"/>
        <v>391245</v>
      </c>
      <c r="W375" s="78">
        <f t="shared" si="2"/>
        <v>391245</v>
      </c>
      <c r="X375" s="78">
        <f t="shared" si="2"/>
        <v>391245</v>
      </c>
      <c r="Y375" s="78">
        <f t="shared" si="2"/>
        <v>391245</v>
      </c>
      <c r="Z375" s="78">
        <f t="shared" si="2"/>
        <v>391245</v>
      </c>
      <c r="AA375" s="78">
        <f t="shared" si="2"/>
        <v>391245</v>
      </c>
      <c r="AB375" s="78">
        <f t="shared" si="2"/>
        <v>391245</v>
      </c>
      <c r="AC375" s="78">
        <f t="shared" si="2"/>
        <v>391245</v>
      </c>
      <c r="AD375" s="78">
        <f t="shared" si="2"/>
        <v>427245</v>
      </c>
      <c r="AE375" s="78">
        <f t="shared" si="2"/>
        <v>325995</v>
      </c>
      <c r="AF375" s="78">
        <f t="shared" si="2"/>
        <v>298995</v>
      </c>
      <c r="AG375" s="78">
        <f t="shared" si="2"/>
        <v>298995</v>
      </c>
      <c r="AH375" s="78">
        <f t="shared" si="2"/>
        <v>200595</v>
      </c>
      <c r="AI375" s="78">
        <f t="shared" si="2"/>
        <v>157095</v>
      </c>
      <c r="AJ375" s="78">
        <f t="shared" si="2"/>
        <v>157095</v>
      </c>
      <c r="AK375" s="78">
        <f t="shared" si="2"/>
        <v>157095</v>
      </c>
      <c r="AL375" s="78">
        <f t="shared" si="2"/>
        <v>138495</v>
      </c>
      <c r="AM375" s="78">
        <f t="shared" si="2"/>
        <v>115995</v>
      </c>
      <c r="AN375" s="78">
        <f t="shared" si="2"/>
        <v>115995</v>
      </c>
      <c r="AO375" s="78">
        <f t="shared" si="2"/>
        <v>115995</v>
      </c>
      <c r="AP375" s="78">
        <f t="shared" si="2"/>
        <v>115995</v>
      </c>
      <c r="AQ375" s="78">
        <f t="shared" si="2"/>
        <v>115995</v>
      </c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1:67" ht="15.75" customHeight="1" x14ac:dyDescent="0.25">
      <c r="B376" s="34"/>
      <c r="C376" s="34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184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1:67" ht="15.75" customHeight="1" x14ac:dyDescent="0.25">
      <c r="B377" s="34"/>
      <c r="C377" s="34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184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1:67" ht="15.75" customHeight="1" x14ac:dyDescent="0.25">
      <c r="B378" s="34"/>
      <c r="C378" s="34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184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1:67" ht="15.75" customHeight="1" x14ac:dyDescent="0.25"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1:67" ht="15.75" customHeight="1" x14ac:dyDescent="0.25"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1:67" ht="15.75" customHeight="1" x14ac:dyDescent="0.25"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1:67" ht="15.75" customHeight="1" x14ac:dyDescent="0.25"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1:67" ht="15.75" customHeight="1" x14ac:dyDescent="0.25"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1:67" ht="15.75" customHeight="1" x14ac:dyDescent="0.25"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:67" ht="15.75" customHeight="1" x14ac:dyDescent="0.25"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:67" ht="15.75" customHeight="1" x14ac:dyDescent="0.25"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:67" ht="15.75" customHeight="1" x14ac:dyDescent="0.25"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:67" ht="15.75" customHeight="1" x14ac:dyDescent="0.25"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:67" ht="15.75" customHeight="1" x14ac:dyDescent="0.25"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:67" ht="15.75" customHeight="1" x14ac:dyDescent="0.25"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:67" ht="15.75" customHeight="1" x14ac:dyDescent="0.25"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:67" ht="15.75" customHeight="1" x14ac:dyDescent="0.25"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:67" ht="15.75" customHeight="1" x14ac:dyDescent="0.25"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:67" ht="15.75" customHeight="1" x14ac:dyDescent="0.25">
      <c r="B394" s="34"/>
      <c r="C394" s="34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:67" ht="15.75" customHeight="1" x14ac:dyDescent="0.25">
      <c r="B395" s="34"/>
      <c r="C395" s="34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:67" ht="15.75" customHeight="1" x14ac:dyDescent="0.25">
      <c r="B396" s="34"/>
      <c r="C396" s="34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:67" ht="15.75" customHeight="1" x14ac:dyDescent="0.25">
      <c r="B397" s="34"/>
      <c r="C397" s="34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:67" ht="15.75" customHeight="1" x14ac:dyDescent="0.25">
      <c r="B398" s="34"/>
      <c r="C398" s="34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:67" ht="15.75" customHeight="1" x14ac:dyDescent="0.25">
      <c r="B399" s="34"/>
      <c r="C399" s="34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:67" ht="15.75" customHeight="1" x14ac:dyDescent="0.25">
      <c r="B400" s="34"/>
      <c r="C400" s="34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:67" ht="15.75" customHeight="1" x14ac:dyDescent="0.25">
      <c r="B401" s="34"/>
      <c r="C401" s="34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:67" ht="15.75" customHeight="1" x14ac:dyDescent="0.25">
      <c r="B402" s="34"/>
      <c r="C402" s="34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:67" ht="15.75" customHeight="1" x14ac:dyDescent="0.25">
      <c r="B403" s="34"/>
      <c r="C403" s="34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:67" ht="15.75" customHeight="1" x14ac:dyDescent="0.25">
      <c r="B404" s="34"/>
      <c r="C404" s="34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:67" ht="15.75" customHeight="1" x14ac:dyDescent="0.25">
      <c r="B405" s="34"/>
      <c r="C405" s="34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:67" ht="15.75" customHeight="1" x14ac:dyDescent="0.25">
      <c r="B406" s="34"/>
      <c r="C406" s="34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:67" ht="15.75" customHeight="1" x14ac:dyDescent="0.25">
      <c r="B407" s="34"/>
      <c r="C407" s="34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:67" ht="15.75" customHeight="1" x14ac:dyDescent="0.25">
      <c r="B408" s="34"/>
      <c r="C408" s="34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:67" ht="15.75" customHeight="1" x14ac:dyDescent="0.25">
      <c r="B409" s="34"/>
      <c r="C409" s="34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:67" ht="15.75" customHeight="1" x14ac:dyDescent="0.25">
      <c r="B410" s="34"/>
      <c r="C410" s="34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:67" ht="15.75" customHeight="1" x14ac:dyDescent="0.25">
      <c r="B411" s="34"/>
      <c r="C411" s="34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:67" ht="15.75" customHeight="1" x14ac:dyDescent="0.25">
      <c r="B412" s="34"/>
      <c r="C412" s="34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:67" ht="15.75" customHeight="1" x14ac:dyDescent="0.25">
      <c r="B413" s="34"/>
      <c r="C413" s="34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:67" ht="15.75" customHeight="1" x14ac:dyDescent="0.25">
      <c r="B414" s="34"/>
      <c r="C414" s="34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:67" ht="15.75" customHeight="1" x14ac:dyDescent="0.25">
      <c r="B415" s="34"/>
      <c r="C415" s="34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:67" ht="15.75" customHeight="1" x14ac:dyDescent="0.25">
      <c r="B416" s="34"/>
      <c r="C416" s="34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1:67" ht="15.75" customHeight="1" x14ac:dyDescent="0.25">
      <c r="B417" s="34"/>
      <c r="C417" s="34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1:67" ht="15.75" customHeight="1" x14ac:dyDescent="0.25">
      <c r="A418" s="1"/>
      <c r="B418" s="34"/>
      <c r="C418" s="34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1:67" ht="15.75" customHeight="1" x14ac:dyDescent="0.25">
      <c r="A419" s="1"/>
      <c r="B419" s="12"/>
      <c r="C419" s="12"/>
      <c r="D419" s="72">
        <f>Information!$F$9</f>
        <v>2024</v>
      </c>
      <c r="E419" s="12"/>
      <c r="F419" s="12"/>
      <c r="G419" s="12"/>
      <c r="H419" s="72">
        <f>D419+1</f>
        <v>2025</v>
      </c>
      <c r="I419" s="12"/>
      <c r="J419" s="12"/>
      <c r="K419" s="12"/>
      <c r="L419" s="72">
        <f>H419+1</f>
        <v>2026</v>
      </c>
      <c r="M419" s="12"/>
      <c r="N419" s="12"/>
      <c r="O419" s="12"/>
      <c r="P419" s="72">
        <f>L419+1</f>
        <v>2027</v>
      </c>
      <c r="Q419" s="121"/>
      <c r="R419" s="121"/>
      <c r="S419" s="121"/>
      <c r="T419" s="72">
        <f>P419+1</f>
        <v>2028</v>
      </c>
      <c r="U419" s="121"/>
      <c r="V419" s="121"/>
      <c r="W419" s="121"/>
      <c r="X419" s="72">
        <f>T419+1</f>
        <v>2029</v>
      </c>
      <c r="Y419" s="121"/>
      <c r="Z419" s="121"/>
      <c r="AA419" s="121"/>
      <c r="AB419" s="72">
        <f>X419+1</f>
        <v>2030</v>
      </c>
      <c r="AC419" s="121"/>
      <c r="AD419" s="121"/>
      <c r="AE419" s="121"/>
      <c r="AF419" s="72">
        <f>AB419+1</f>
        <v>2031</v>
      </c>
      <c r="AG419" s="121"/>
      <c r="AH419" s="121"/>
      <c r="AI419" s="121"/>
      <c r="AJ419" s="72">
        <f>AF419+1</f>
        <v>2032</v>
      </c>
      <c r="AK419" s="121"/>
      <c r="AL419" s="121"/>
      <c r="AM419" s="121"/>
      <c r="AN419" s="72">
        <f>AJ419+1</f>
        <v>2033</v>
      </c>
      <c r="AO419" s="121"/>
      <c r="AP419" s="121"/>
      <c r="AQ419" s="121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1:67" ht="15.75" customHeight="1" x14ac:dyDescent="0.25">
      <c r="A420" s="1"/>
      <c r="B420" s="20" t="s">
        <v>330</v>
      </c>
      <c r="C420" s="34"/>
      <c r="D420" s="55" t="s">
        <v>55</v>
      </c>
      <c r="E420" s="55" t="s">
        <v>56</v>
      </c>
      <c r="F420" s="55" t="s">
        <v>57</v>
      </c>
      <c r="G420" s="55" t="s">
        <v>58</v>
      </c>
      <c r="H420" s="55" t="s">
        <v>55</v>
      </c>
      <c r="I420" s="55" t="s">
        <v>56</v>
      </c>
      <c r="J420" s="55" t="s">
        <v>57</v>
      </c>
      <c r="K420" s="55" t="s">
        <v>58</v>
      </c>
      <c r="L420" s="55" t="s">
        <v>55</v>
      </c>
      <c r="M420" s="55" t="s">
        <v>56</v>
      </c>
      <c r="N420" s="55" t="s">
        <v>57</v>
      </c>
      <c r="O420" s="55" t="s">
        <v>58</v>
      </c>
      <c r="P420" s="55" t="s">
        <v>55</v>
      </c>
      <c r="Q420" s="55" t="s">
        <v>56</v>
      </c>
      <c r="R420" s="55" t="s">
        <v>57</v>
      </c>
      <c r="S420" s="55" t="s">
        <v>58</v>
      </c>
      <c r="T420" s="55" t="s">
        <v>55</v>
      </c>
      <c r="U420" s="55" t="s">
        <v>56</v>
      </c>
      <c r="V420" s="55" t="s">
        <v>57</v>
      </c>
      <c r="W420" s="55" t="s">
        <v>58</v>
      </c>
      <c r="X420" s="55" t="s">
        <v>55</v>
      </c>
      <c r="Y420" s="55" t="s">
        <v>56</v>
      </c>
      <c r="Z420" s="55" t="s">
        <v>57</v>
      </c>
      <c r="AA420" s="55" t="s">
        <v>58</v>
      </c>
      <c r="AB420" s="55" t="s">
        <v>55</v>
      </c>
      <c r="AC420" s="55" t="s">
        <v>56</v>
      </c>
      <c r="AD420" s="55" t="s">
        <v>57</v>
      </c>
      <c r="AE420" s="55" t="s">
        <v>58</v>
      </c>
      <c r="AF420" s="55" t="s">
        <v>55</v>
      </c>
      <c r="AG420" s="55" t="s">
        <v>56</v>
      </c>
      <c r="AH420" s="55" t="s">
        <v>57</v>
      </c>
      <c r="AI420" s="55" t="s">
        <v>58</v>
      </c>
      <c r="AJ420" s="55" t="s">
        <v>55</v>
      </c>
      <c r="AK420" s="55" t="s">
        <v>56</v>
      </c>
      <c r="AL420" s="55" t="s">
        <v>57</v>
      </c>
      <c r="AM420" s="55" t="s">
        <v>58</v>
      </c>
      <c r="AN420" s="55" t="s">
        <v>55</v>
      </c>
      <c r="AO420" s="55" t="s">
        <v>56</v>
      </c>
      <c r="AP420" s="55" t="s">
        <v>57</v>
      </c>
      <c r="AQ420" s="55" t="s">
        <v>58</v>
      </c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1:67" ht="15.75" customHeight="1" x14ac:dyDescent="0.25">
      <c r="A421" s="1"/>
      <c r="B421" s="80" t="str">
        <f>'Product A'!$D$6</f>
        <v>Product A</v>
      </c>
      <c r="C421" s="99"/>
      <c r="D421" s="77">
        <f>Summary!F75</f>
        <v>67251.375</v>
      </c>
      <c r="E421" s="77">
        <f>Summary!G75</f>
        <v>67251.375</v>
      </c>
      <c r="F421" s="77">
        <f>Summary!H75</f>
        <v>67251.375</v>
      </c>
      <c r="G421" s="77">
        <f>Summary!I75</f>
        <v>156919.875</v>
      </c>
      <c r="H421" s="77">
        <f>Summary!J75</f>
        <v>1467369.75</v>
      </c>
      <c r="I421" s="77">
        <f>Summary!K75</f>
        <v>1467369.75</v>
      </c>
      <c r="J421" s="77">
        <f>Summary!L75</f>
        <v>5030982</v>
      </c>
      <c r="K421" s="77">
        <f>Summary!M75</f>
        <v>23325426</v>
      </c>
      <c r="L421" s="77">
        <f>Summary!N75</f>
        <v>29053966.5</v>
      </c>
      <c r="M421" s="77">
        <f>Summary!O75</f>
        <v>12719641.5</v>
      </c>
      <c r="N421" s="77">
        <f>Summary!P75</f>
        <v>12719641.5</v>
      </c>
      <c r="O421" s="77">
        <f>Summary!Q75</f>
        <v>12719641.5</v>
      </c>
      <c r="P421" s="77">
        <f>Summary!R75</f>
        <v>12614769.18</v>
      </c>
      <c r="Q421" s="77">
        <f>Summary!S75</f>
        <v>23127076.829999998</v>
      </c>
      <c r="R421" s="77">
        <f>Summary!T75</f>
        <v>47084086.829999998</v>
      </c>
      <c r="S421" s="77">
        <f>Summary!U75</f>
        <v>47084086.829999998</v>
      </c>
      <c r="T421" s="77">
        <f>Summary!V75</f>
        <v>46887975.591600001</v>
      </c>
      <c r="U421" s="77">
        <f>Summary!W75</f>
        <v>51150518.827199996</v>
      </c>
      <c r="V421" s="77">
        <f>Summary!X75</f>
        <v>54417383.827199996</v>
      </c>
      <c r="W421" s="77">
        <f>Summary!Y75</f>
        <v>54417383.827199996</v>
      </c>
      <c r="X421" s="77">
        <f>Summary!Z75</f>
        <v>54199165.503743999</v>
      </c>
      <c r="Y421" s="77">
        <f>Summary!AA75</f>
        <v>54199165.503743999</v>
      </c>
      <c r="Z421" s="77">
        <f>Summary!AB75</f>
        <v>54199165.503743999</v>
      </c>
      <c r="AA421" s="77">
        <f>Summary!AC75</f>
        <v>54199165.503743999</v>
      </c>
      <c r="AB421" s="77">
        <f>Summary!AD75</f>
        <v>53976582.813818879</v>
      </c>
      <c r="AC421" s="77">
        <f>Summary!AE75</f>
        <v>53976582.813818879</v>
      </c>
      <c r="AD421" s="77">
        <f>Summary!AF75</f>
        <v>60510312.813818872</v>
      </c>
      <c r="AE421" s="77">
        <f>Summary!AG75</f>
        <v>45382734.610364154</v>
      </c>
      <c r="AF421" s="77">
        <f>Summary!AH75</f>
        <v>40312161.352571443</v>
      </c>
      <c r="AG421" s="77">
        <f>Summary!AI75</f>
        <v>40312161.352571443</v>
      </c>
      <c r="AH421" s="77">
        <f>Summary!AJ75</f>
        <v>25978948.427212708</v>
      </c>
      <c r="AI421" s="77">
        <f>Summary!AK75</f>
        <v>18084024.677212708</v>
      </c>
      <c r="AJ421" s="77">
        <f>Summary!AL75</f>
        <v>17972096.745756961</v>
      </c>
      <c r="AK421" s="77">
        <f>Summary!AM75</f>
        <v>17972096.745756961</v>
      </c>
      <c r="AL421" s="77">
        <f>Summary!AN75</f>
        <v>15493186.849790484</v>
      </c>
      <c r="AM421" s="77">
        <f>Summary!AO75</f>
        <v>11409605.599790484</v>
      </c>
      <c r="AN421" s="77">
        <f>Summary!AP75</f>
        <v>11311186.211786292</v>
      </c>
      <c r="AO421" s="77">
        <f>Summary!AQ75</f>
        <v>11311186.211786292</v>
      </c>
      <c r="AP421" s="77">
        <f>Summary!AR75</f>
        <v>11311186.211786292</v>
      </c>
      <c r="AQ421" s="77">
        <f>Summary!AS75</f>
        <v>11311186.211786292</v>
      </c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1:67" ht="15.75" customHeight="1" x14ac:dyDescent="0.25">
      <c r="A422" s="1"/>
      <c r="B422" s="80" t="str">
        <f>'Product B'!$D$6</f>
        <v>Product B</v>
      </c>
      <c r="C422" s="99"/>
      <c r="D422" s="77">
        <f>Summary!F76</f>
        <v>1519412.5</v>
      </c>
      <c r="E422" s="77">
        <f>Summary!G76</f>
        <v>1519412.5</v>
      </c>
      <c r="F422" s="77">
        <f>Summary!H76</f>
        <v>1519412.5</v>
      </c>
      <c r="G422" s="77">
        <f>Summary!I76</f>
        <v>1519412.5</v>
      </c>
      <c r="H422" s="77">
        <f>Summary!J76</f>
        <v>1517212.5</v>
      </c>
      <c r="I422" s="77">
        <f>Summary!K76</f>
        <v>1517212.5</v>
      </c>
      <c r="J422" s="77">
        <f>Summary!L76</f>
        <v>1517212.5</v>
      </c>
      <c r="K422" s="77">
        <f>Summary!M76</f>
        <v>1517212.5</v>
      </c>
      <c r="L422" s="77">
        <f>Summary!N76</f>
        <v>1514968.5</v>
      </c>
      <c r="M422" s="77">
        <f>Summary!O76</f>
        <v>1514968.5</v>
      </c>
      <c r="N422" s="77">
        <f>Summary!P76</f>
        <v>1514968.5</v>
      </c>
      <c r="O422" s="77">
        <f>Summary!Q76</f>
        <v>1514968.5</v>
      </c>
      <c r="P422" s="77">
        <f>Summary!R76</f>
        <v>1512679.62</v>
      </c>
      <c r="Q422" s="77">
        <f>Summary!S76</f>
        <v>1512679.62</v>
      </c>
      <c r="R422" s="77">
        <f>Summary!T76</f>
        <v>1512679.62</v>
      </c>
      <c r="S422" s="77">
        <f>Summary!U76</f>
        <v>1512679.62</v>
      </c>
      <c r="T422" s="77">
        <f>Summary!V76</f>
        <v>1510344.9624000001</v>
      </c>
      <c r="U422" s="77">
        <f>Summary!W76</f>
        <v>1510344.9624000001</v>
      </c>
      <c r="V422" s="77">
        <f>Summary!X76</f>
        <v>1510344.9624000001</v>
      </c>
      <c r="W422" s="77">
        <f>Summary!Y76</f>
        <v>1510344.9624000001</v>
      </c>
      <c r="X422" s="77">
        <f>Summary!Z76</f>
        <v>1507963.6116480001</v>
      </c>
      <c r="Y422" s="77">
        <f>Summary!AA76</f>
        <v>1507963.6116480001</v>
      </c>
      <c r="Z422" s="77">
        <f>Summary!AB76</f>
        <v>1507963.6116480001</v>
      </c>
      <c r="AA422" s="77">
        <f>Summary!AC76</f>
        <v>1507963.6116480001</v>
      </c>
      <c r="AB422" s="77">
        <f>Summary!AD76</f>
        <v>1505534.6338809601</v>
      </c>
      <c r="AC422" s="77">
        <f>Summary!AE76</f>
        <v>1505534.6338809601</v>
      </c>
      <c r="AD422" s="77">
        <f>Summary!AF76</f>
        <v>1505534.6338809601</v>
      </c>
      <c r="AE422" s="77">
        <f>Summary!AG76</f>
        <v>1505534.6338809601</v>
      </c>
      <c r="AF422" s="77">
        <f>Summary!AH76</f>
        <v>1503057.0765585792</v>
      </c>
      <c r="AG422" s="77">
        <f>Summary!AI76</f>
        <v>1503057.0765585792</v>
      </c>
      <c r="AH422" s="77">
        <f>Summary!AJ76</f>
        <v>1503057.0765585792</v>
      </c>
      <c r="AI422" s="77">
        <f>Summary!AK76</f>
        <v>1503057.0765585792</v>
      </c>
      <c r="AJ422" s="77">
        <f>Summary!AL76</f>
        <v>1500529.9680897507</v>
      </c>
      <c r="AK422" s="77">
        <f>Summary!AM76</f>
        <v>1500529.9680897507</v>
      </c>
      <c r="AL422" s="77">
        <f>Summary!AN76</f>
        <v>1500529.9680897507</v>
      </c>
      <c r="AM422" s="77">
        <f>Summary!AO76</f>
        <v>1500529.9680897507</v>
      </c>
      <c r="AN422" s="77">
        <f>Summary!AP76</f>
        <v>1497952.3174515457</v>
      </c>
      <c r="AO422" s="77">
        <f>Summary!AQ76</f>
        <v>1497952.3174515457</v>
      </c>
      <c r="AP422" s="77">
        <f>Summary!AR76</f>
        <v>1497952.3174515457</v>
      </c>
      <c r="AQ422" s="77">
        <f>Summary!AS76</f>
        <v>1497952.3174515457</v>
      </c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1:67" ht="15.75" customHeight="1" x14ac:dyDescent="0.25">
      <c r="A423" s="1"/>
      <c r="B423" s="80" t="str">
        <f>'Product C'!$D$6</f>
        <v>Product C</v>
      </c>
      <c r="C423" s="99"/>
      <c r="D423" s="77">
        <f>Summary!F77</f>
        <v>1030730</v>
      </c>
      <c r="E423" s="77">
        <f>Summary!G77</f>
        <v>1030730</v>
      </c>
      <c r="F423" s="77">
        <f>Summary!H77</f>
        <v>1030730</v>
      </c>
      <c r="G423" s="77">
        <f>Summary!I77</f>
        <v>1030730</v>
      </c>
      <c r="H423" s="77">
        <f>Summary!J77</f>
        <v>1029630</v>
      </c>
      <c r="I423" s="77">
        <f>Summary!K77</f>
        <v>1029630</v>
      </c>
      <c r="J423" s="77">
        <f>Summary!L77</f>
        <v>1029630</v>
      </c>
      <c r="K423" s="77">
        <f>Summary!M77</f>
        <v>1029630</v>
      </c>
      <c r="L423" s="77">
        <f>Summary!N77</f>
        <v>1028508</v>
      </c>
      <c r="M423" s="77">
        <f>Summary!O77</f>
        <v>1028508</v>
      </c>
      <c r="N423" s="77">
        <f>Summary!P77</f>
        <v>1028508</v>
      </c>
      <c r="O423" s="77">
        <f>Summary!Q77</f>
        <v>1028508</v>
      </c>
      <c r="P423" s="77">
        <f>Summary!R77</f>
        <v>1027363.56</v>
      </c>
      <c r="Q423" s="77">
        <f>Summary!S77</f>
        <v>1027363.56</v>
      </c>
      <c r="R423" s="77">
        <f>Summary!T77</f>
        <v>1027363.56</v>
      </c>
      <c r="S423" s="77">
        <f>Summary!U77</f>
        <v>1027363.56</v>
      </c>
      <c r="T423" s="77">
        <f>Summary!V77</f>
        <v>1026196.2312</v>
      </c>
      <c r="U423" s="77">
        <f>Summary!W77</f>
        <v>1026196.2312</v>
      </c>
      <c r="V423" s="77">
        <f>Summary!X77</f>
        <v>1026196.2312</v>
      </c>
      <c r="W423" s="77">
        <f>Summary!Y77</f>
        <v>1026196.2312</v>
      </c>
      <c r="X423" s="77">
        <f>Summary!Z77</f>
        <v>1025005.555824</v>
      </c>
      <c r="Y423" s="77">
        <f>Summary!AA77</f>
        <v>1025005.555824</v>
      </c>
      <c r="Z423" s="77">
        <f>Summary!AB77</f>
        <v>1025005.555824</v>
      </c>
      <c r="AA423" s="77">
        <f>Summary!AC77</f>
        <v>1025005.555824</v>
      </c>
      <c r="AB423" s="77">
        <f>Summary!AD77</f>
        <v>1023791.06694048</v>
      </c>
      <c r="AC423" s="77">
        <f>Summary!AE77</f>
        <v>1023791.06694048</v>
      </c>
      <c r="AD423" s="77">
        <f>Summary!AF77</f>
        <v>1023791.06694048</v>
      </c>
      <c r="AE423" s="77">
        <f>Summary!AG77</f>
        <v>1023791.06694048</v>
      </c>
      <c r="AF423" s="77">
        <f>Summary!AH77</f>
        <v>1022552.2882792896</v>
      </c>
      <c r="AG423" s="77">
        <f>Summary!AI77</f>
        <v>1022552.2882792896</v>
      </c>
      <c r="AH423" s="77">
        <f>Summary!AJ77</f>
        <v>1022552.2882792896</v>
      </c>
      <c r="AI423" s="77">
        <f>Summary!AK77</f>
        <v>1022552.2882792896</v>
      </c>
      <c r="AJ423" s="77">
        <f>Summary!AL77</f>
        <v>1021288.7340448754</v>
      </c>
      <c r="AK423" s="77">
        <f>Summary!AM77</f>
        <v>1021288.7340448754</v>
      </c>
      <c r="AL423" s="77">
        <f>Summary!AN77</f>
        <v>1021288.7340448754</v>
      </c>
      <c r="AM423" s="77">
        <f>Summary!AO77</f>
        <v>1021288.7340448754</v>
      </c>
      <c r="AN423" s="77">
        <f>Summary!AP77</f>
        <v>1019999.9087257729</v>
      </c>
      <c r="AO423" s="77">
        <f>Summary!AQ77</f>
        <v>1019999.9087257729</v>
      </c>
      <c r="AP423" s="77">
        <f>Summary!AR77</f>
        <v>1019999.9087257729</v>
      </c>
      <c r="AQ423" s="77">
        <f>Summary!AS77</f>
        <v>1019999.9087257729</v>
      </c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1:67" ht="15.75" customHeight="1" x14ac:dyDescent="0.25">
      <c r="A424" s="1"/>
      <c r="B424" s="119" t="s">
        <v>24</v>
      </c>
      <c r="C424" s="78"/>
      <c r="D424" s="78">
        <f t="shared" ref="D424:AQ424" si="3">SUM(D421:D423)</f>
        <v>2617393.875</v>
      </c>
      <c r="E424" s="78">
        <f t="shared" si="3"/>
        <v>2617393.875</v>
      </c>
      <c r="F424" s="78">
        <f t="shared" si="3"/>
        <v>2617393.875</v>
      </c>
      <c r="G424" s="78">
        <f t="shared" si="3"/>
        <v>2707062.375</v>
      </c>
      <c r="H424" s="78">
        <f t="shared" si="3"/>
        <v>4014212.25</v>
      </c>
      <c r="I424" s="78">
        <f t="shared" si="3"/>
        <v>4014212.25</v>
      </c>
      <c r="J424" s="78">
        <f t="shared" si="3"/>
        <v>7577824.5</v>
      </c>
      <c r="K424" s="78">
        <f t="shared" si="3"/>
        <v>25872268.5</v>
      </c>
      <c r="L424" s="78">
        <f t="shared" si="3"/>
        <v>31597443</v>
      </c>
      <c r="M424" s="78">
        <f t="shared" si="3"/>
        <v>15263118</v>
      </c>
      <c r="N424" s="78">
        <f t="shared" si="3"/>
        <v>15263118</v>
      </c>
      <c r="O424" s="78">
        <f t="shared" si="3"/>
        <v>15263118</v>
      </c>
      <c r="P424" s="78">
        <f t="shared" si="3"/>
        <v>15154812.360000001</v>
      </c>
      <c r="Q424" s="78">
        <f t="shared" si="3"/>
        <v>25667120.009999998</v>
      </c>
      <c r="R424" s="78">
        <f t="shared" si="3"/>
        <v>49624130.009999998</v>
      </c>
      <c r="S424" s="78">
        <f t="shared" si="3"/>
        <v>49624130.009999998</v>
      </c>
      <c r="T424" s="78">
        <f t="shared" si="3"/>
        <v>49424516.7852</v>
      </c>
      <c r="U424" s="78">
        <f t="shared" si="3"/>
        <v>53687060.020799994</v>
      </c>
      <c r="V424" s="78">
        <f t="shared" si="3"/>
        <v>56953925.020799994</v>
      </c>
      <c r="W424" s="78">
        <f t="shared" si="3"/>
        <v>56953925.020799994</v>
      </c>
      <c r="X424" s="78">
        <f t="shared" si="3"/>
        <v>56732134.671215996</v>
      </c>
      <c r="Y424" s="78">
        <f t="shared" si="3"/>
        <v>56732134.671215996</v>
      </c>
      <c r="Z424" s="78">
        <f t="shared" si="3"/>
        <v>56732134.671215996</v>
      </c>
      <c r="AA424" s="78">
        <f t="shared" si="3"/>
        <v>56732134.671215996</v>
      </c>
      <c r="AB424" s="78">
        <f t="shared" si="3"/>
        <v>56505908.514640316</v>
      </c>
      <c r="AC424" s="78">
        <f t="shared" si="3"/>
        <v>56505908.514640316</v>
      </c>
      <c r="AD424" s="78">
        <f t="shared" si="3"/>
        <v>63039638.514640309</v>
      </c>
      <c r="AE424" s="78">
        <f t="shared" si="3"/>
        <v>47912060.311185591</v>
      </c>
      <c r="AF424" s="78">
        <f t="shared" si="3"/>
        <v>42837770.717409313</v>
      </c>
      <c r="AG424" s="78">
        <f t="shared" si="3"/>
        <v>42837770.717409313</v>
      </c>
      <c r="AH424" s="78">
        <f t="shared" si="3"/>
        <v>28504557.792050578</v>
      </c>
      <c r="AI424" s="78">
        <f t="shared" si="3"/>
        <v>20609634.042050578</v>
      </c>
      <c r="AJ424" s="78">
        <f t="shared" si="3"/>
        <v>20493915.447891589</v>
      </c>
      <c r="AK424" s="78">
        <f t="shared" si="3"/>
        <v>20493915.447891589</v>
      </c>
      <c r="AL424" s="78">
        <f t="shared" si="3"/>
        <v>18015005.551925112</v>
      </c>
      <c r="AM424" s="78">
        <f t="shared" si="3"/>
        <v>13931424.30192511</v>
      </c>
      <c r="AN424" s="78">
        <f t="shared" si="3"/>
        <v>13829138.437963611</v>
      </c>
      <c r="AO424" s="78">
        <f t="shared" si="3"/>
        <v>13829138.437963611</v>
      </c>
      <c r="AP424" s="78">
        <f t="shared" si="3"/>
        <v>13829138.437963611</v>
      </c>
      <c r="AQ424" s="78">
        <f t="shared" si="3"/>
        <v>13829138.437963611</v>
      </c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1:67" ht="15.75" customHeight="1" x14ac:dyDescent="0.25"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1:67" ht="15.75" customHeight="1" x14ac:dyDescent="0.25"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1:67" ht="15.75" customHeight="1" x14ac:dyDescent="0.25"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1:67" ht="15.75" customHeight="1" x14ac:dyDescent="0.25"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1:67" ht="15.75" customHeight="1" x14ac:dyDescent="0.25"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1:67" ht="15.75" customHeight="1" x14ac:dyDescent="0.25"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1:67" ht="15.75" customHeight="1" x14ac:dyDescent="0.25"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1:67" ht="15.75" customHeight="1" x14ac:dyDescent="0.25"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:67" ht="15.75" customHeight="1" x14ac:dyDescent="0.25"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:67" ht="15.75" customHeight="1" x14ac:dyDescent="0.25"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:67" ht="15.75" customHeight="1" x14ac:dyDescent="0.25"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:67" ht="15.75" customHeight="1" x14ac:dyDescent="0.25"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:67" ht="15.75" customHeight="1" x14ac:dyDescent="0.25"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:67" ht="15.75" customHeight="1" x14ac:dyDescent="0.25"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:67" ht="15.75" customHeight="1" x14ac:dyDescent="0.25"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:67" ht="15.75" customHeight="1" x14ac:dyDescent="0.25"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:67" ht="15.75" customHeight="1" x14ac:dyDescent="0.25"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:67" ht="15.75" customHeight="1" x14ac:dyDescent="0.25"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:67" ht="15.75" customHeight="1" x14ac:dyDescent="0.25"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:67" ht="15" customHeight="1" x14ac:dyDescent="0.25"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:67" ht="15.75" customHeight="1" x14ac:dyDescent="0.25"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:67" ht="15.75" customHeight="1" x14ac:dyDescent="0.25"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:67" ht="15.75" customHeight="1" x14ac:dyDescent="0.25"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:67" ht="15.75" customHeight="1" x14ac:dyDescent="0.25"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:67" ht="15.75" customHeight="1" x14ac:dyDescent="0.25"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:67" ht="15.75" customHeight="1" x14ac:dyDescent="0.25"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:67" ht="15.75" customHeight="1" x14ac:dyDescent="0.25"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:67" ht="15.75" customHeight="1" x14ac:dyDescent="0.25"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:67" ht="15.75" customHeight="1" x14ac:dyDescent="0.25"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:67" ht="15.75" customHeight="1" x14ac:dyDescent="0.25"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:67" ht="15.75" customHeight="1" x14ac:dyDescent="0.25"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:67" ht="15.75" customHeight="1" x14ac:dyDescent="0.25"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:67" ht="15.75" customHeight="1" x14ac:dyDescent="0.25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:67" ht="15.75" customHeight="1" x14ac:dyDescent="0.25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:67" ht="15.75" customHeight="1" x14ac:dyDescent="0.25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:67" ht="15.75" customHeight="1" x14ac:dyDescent="0.25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:67" ht="15.75" customHeight="1" x14ac:dyDescent="0.25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:67" ht="15.75" customHeight="1" x14ac:dyDescent="0.25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:67" ht="15.75" customHeight="1" x14ac:dyDescent="0.25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:67" ht="15.75" customHeight="1" x14ac:dyDescent="0.25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:67" ht="15.75" customHeight="1" x14ac:dyDescent="0.25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:67" ht="15.75" customHeight="1" x14ac:dyDescent="0.25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:67" ht="15.75" customHeight="1" x14ac:dyDescent="0.25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:67" ht="15.75" customHeight="1" x14ac:dyDescent="0.25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:67" ht="15.75" customHeight="1" x14ac:dyDescent="0.25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:67" ht="15.75" customHeight="1" x14ac:dyDescent="0.25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:67" ht="15.75" customHeight="1" x14ac:dyDescent="0.25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:67" ht="15.75" customHeight="1" x14ac:dyDescent="0.25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:67" ht="15.75" customHeight="1" x14ac:dyDescent="0.25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:67" ht="15.75" customHeight="1" x14ac:dyDescent="0.25"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:67" ht="15.75" customHeight="1" x14ac:dyDescent="0.25"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:67" ht="15.75" customHeight="1" x14ac:dyDescent="0.25"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:67" ht="15.75" customHeight="1" x14ac:dyDescent="0.25"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:67" ht="15.75" customHeight="1" x14ac:dyDescent="0.25"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:67" ht="15.75" customHeight="1" x14ac:dyDescent="0.25"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:67" ht="15.75" customHeight="1" x14ac:dyDescent="0.25"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:67" ht="15.75" customHeight="1" x14ac:dyDescent="0.25"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:67" ht="15.75" customHeight="1" x14ac:dyDescent="0.25"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:67" ht="15.75" customHeight="1" x14ac:dyDescent="0.25"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:67" ht="15.75" customHeight="1" x14ac:dyDescent="0.25"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:67" ht="15.75" customHeight="1" x14ac:dyDescent="0.25"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:67" ht="15.75" customHeight="1" x14ac:dyDescent="0.25"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:67" ht="15.75" customHeight="1" x14ac:dyDescent="0.25"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:67" ht="15.75" customHeight="1" x14ac:dyDescent="0.25"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:67" ht="15.75" customHeight="1" x14ac:dyDescent="0.25"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:67" ht="15.75" customHeight="1" x14ac:dyDescent="0.25"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:67" ht="15.75" customHeight="1" x14ac:dyDescent="0.25"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:67" ht="15.75" customHeight="1" x14ac:dyDescent="0.25"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:67" ht="15.75" customHeight="1" x14ac:dyDescent="0.25"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:67" ht="15.75" customHeight="1" x14ac:dyDescent="0.25"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:67" ht="15.75" customHeight="1" x14ac:dyDescent="0.25"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:67" ht="15.75" customHeight="1" x14ac:dyDescent="0.25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:67" ht="15.75" customHeight="1" x14ac:dyDescent="0.25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:67" ht="15.75" customHeight="1" x14ac:dyDescent="0.25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:67" ht="15.75" customHeight="1" x14ac:dyDescent="0.25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:67" ht="15.75" customHeight="1" x14ac:dyDescent="0.25"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:67" ht="15.75" customHeight="1" x14ac:dyDescent="0.25"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:67" ht="15.75" customHeight="1" x14ac:dyDescent="0.25"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:67" ht="15.75" customHeight="1" x14ac:dyDescent="0.25"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:67" ht="15.75" customHeight="1" x14ac:dyDescent="0.25"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:67" ht="15.75" customHeight="1" x14ac:dyDescent="0.25"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:67" ht="15.75" customHeight="1" x14ac:dyDescent="0.25"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:67" ht="15.75" customHeight="1" x14ac:dyDescent="0.25"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:67" ht="15.75" customHeight="1" x14ac:dyDescent="0.25"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:67" ht="15.75" customHeight="1" x14ac:dyDescent="0.25"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:67" ht="15.75" customHeight="1" x14ac:dyDescent="0.25"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:67" ht="15.75" customHeight="1" x14ac:dyDescent="0.25"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:67" ht="15.75" customHeight="1" x14ac:dyDescent="0.25"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:67" ht="15.75" customHeight="1" x14ac:dyDescent="0.25"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:67" ht="15.75" customHeight="1" x14ac:dyDescent="0.25"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:67" ht="15.75" customHeight="1" x14ac:dyDescent="0.25"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:67" ht="15.75" customHeight="1" x14ac:dyDescent="0.25"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:67" ht="15.75" customHeight="1" x14ac:dyDescent="0.25"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:67" ht="15.75" customHeight="1" x14ac:dyDescent="0.25"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:67" ht="15.75" customHeight="1" x14ac:dyDescent="0.25"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:67" ht="15.75" customHeight="1" x14ac:dyDescent="0.25"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:67" ht="15.75" customHeight="1" x14ac:dyDescent="0.25"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:67" ht="15.75" customHeight="1" x14ac:dyDescent="0.25"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:67" ht="15.75" customHeight="1" x14ac:dyDescent="0.25"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:67" ht="15.75" customHeight="1" x14ac:dyDescent="0.25"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:67" ht="15.75" customHeight="1" x14ac:dyDescent="0.25"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:67" ht="15.75" customHeight="1" x14ac:dyDescent="0.25"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:67" ht="15.75" customHeight="1" x14ac:dyDescent="0.25"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:67" ht="15.75" customHeight="1" x14ac:dyDescent="0.25"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:67" ht="15.75" customHeight="1" x14ac:dyDescent="0.25"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:67" ht="15.75" customHeight="1" x14ac:dyDescent="0.25"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:67" ht="15.75" customHeight="1" x14ac:dyDescent="0.25"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:67" ht="15.75" customHeight="1" x14ac:dyDescent="0.25"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:67" ht="15.75" customHeight="1" x14ac:dyDescent="0.25"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:67" ht="15.75" customHeight="1" x14ac:dyDescent="0.25"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:67" ht="15.75" customHeight="1" x14ac:dyDescent="0.25"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:67" ht="15.75" customHeight="1" x14ac:dyDescent="0.25"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:67" ht="15.75" customHeight="1" x14ac:dyDescent="0.25"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:67" ht="15.75" customHeight="1" x14ac:dyDescent="0.25"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:67" ht="15.75" customHeight="1" x14ac:dyDescent="0.25"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:67" ht="15.75" customHeight="1" x14ac:dyDescent="0.25"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:67" ht="15.75" customHeight="1" x14ac:dyDescent="0.25"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:67" ht="15.75" customHeight="1" x14ac:dyDescent="0.25"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:67" ht="15.75" customHeight="1" x14ac:dyDescent="0.25"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:67" ht="15.75" customHeight="1" x14ac:dyDescent="0.25"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:67" ht="15.75" customHeight="1" x14ac:dyDescent="0.25"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:67" ht="15.75" customHeight="1" x14ac:dyDescent="0.25"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:67" ht="15.75" customHeight="1" x14ac:dyDescent="0.25"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:67" ht="15.75" customHeight="1" x14ac:dyDescent="0.25"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:67" ht="15.75" customHeight="1" x14ac:dyDescent="0.25"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:67" ht="15.75" customHeight="1" x14ac:dyDescent="0.25"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:67" ht="15.75" customHeight="1" x14ac:dyDescent="0.25"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:67" ht="15.75" customHeight="1" x14ac:dyDescent="0.25"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:67" ht="15.75" customHeight="1" x14ac:dyDescent="0.25"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:67" ht="15.75" customHeight="1" x14ac:dyDescent="0.25"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:67" ht="15.75" customHeight="1" x14ac:dyDescent="0.25"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:67" ht="15.75" customHeight="1" x14ac:dyDescent="0.25"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:67" ht="15.75" customHeight="1" x14ac:dyDescent="0.25"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:67" ht="15.75" customHeight="1" x14ac:dyDescent="0.25"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:67" ht="15.75" customHeight="1" x14ac:dyDescent="0.25"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:67" ht="15.75" customHeight="1" x14ac:dyDescent="0.25"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:67" ht="15.75" customHeight="1" x14ac:dyDescent="0.25"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:67" ht="15.75" customHeight="1" x14ac:dyDescent="0.25"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:67" ht="15.75" customHeight="1" x14ac:dyDescent="0.25"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:67" ht="15.75" customHeight="1" x14ac:dyDescent="0.25"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:67" ht="15.75" customHeight="1" x14ac:dyDescent="0.25"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:67" ht="15.75" customHeight="1" x14ac:dyDescent="0.25"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:67" ht="15.75" customHeight="1" x14ac:dyDescent="0.25"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:67" ht="15.75" customHeight="1" x14ac:dyDescent="0.25"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:67" ht="15.75" customHeight="1" x14ac:dyDescent="0.25"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:67" ht="15.75" customHeight="1" x14ac:dyDescent="0.25"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:67" ht="15.75" customHeight="1" x14ac:dyDescent="0.25"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:67" ht="15.75" customHeight="1" x14ac:dyDescent="0.25"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:67" ht="15.75" customHeight="1" x14ac:dyDescent="0.25"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:67" ht="15.75" customHeight="1" x14ac:dyDescent="0.25"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:67" ht="15.75" customHeight="1" x14ac:dyDescent="0.25"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:67" ht="15.75" customHeight="1" x14ac:dyDescent="0.25"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:67" ht="15.75" customHeight="1" x14ac:dyDescent="0.25"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:67" ht="15.75" customHeight="1" x14ac:dyDescent="0.25"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:67" ht="15.75" customHeight="1" x14ac:dyDescent="0.25"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:67" ht="15.75" customHeight="1" x14ac:dyDescent="0.25"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:67" ht="15.75" customHeight="1" x14ac:dyDescent="0.25"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:67" ht="15.75" customHeight="1" x14ac:dyDescent="0.25"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:67" ht="15.75" customHeight="1" x14ac:dyDescent="0.25"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:67" ht="15.75" customHeight="1" x14ac:dyDescent="0.25"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:67" ht="15.75" customHeight="1" x14ac:dyDescent="0.25"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:67" ht="15.75" customHeight="1" x14ac:dyDescent="0.25"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:67" ht="15.75" customHeight="1" x14ac:dyDescent="0.25"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:67" ht="15.75" customHeight="1" x14ac:dyDescent="0.25"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:67" ht="15.75" customHeight="1" x14ac:dyDescent="0.25"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:67" ht="15.75" customHeight="1" x14ac:dyDescent="0.25"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:67" ht="15.75" customHeight="1" x14ac:dyDescent="0.25"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:67" ht="15.75" customHeight="1" x14ac:dyDescent="0.25"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:67" ht="15.75" customHeight="1" x14ac:dyDescent="0.25"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:67" ht="15.75" customHeight="1" x14ac:dyDescent="0.25"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:67" ht="15.75" customHeight="1" x14ac:dyDescent="0.25"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:67" ht="15.75" customHeight="1" x14ac:dyDescent="0.25"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:67" ht="15.75" customHeight="1" x14ac:dyDescent="0.25"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:67" ht="15.75" customHeight="1" x14ac:dyDescent="0.25"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:67" ht="15.75" customHeight="1" x14ac:dyDescent="0.25"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:67" ht="15.75" customHeight="1" x14ac:dyDescent="0.25"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:67" ht="15.75" customHeight="1" x14ac:dyDescent="0.25"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:67" ht="15.75" customHeight="1" x14ac:dyDescent="0.25"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:67" ht="15.75" customHeight="1" x14ac:dyDescent="0.25"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:67" ht="15.75" customHeight="1" x14ac:dyDescent="0.25"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:67" ht="15.75" customHeight="1" x14ac:dyDescent="0.25"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:67" ht="15.75" customHeight="1" x14ac:dyDescent="0.25"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:67" ht="15.75" customHeight="1" x14ac:dyDescent="0.25"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:67" ht="15.75" customHeight="1" x14ac:dyDescent="0.25"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:67" ht="15.75" customHeight="1" x14ac:dyDescent="0.25"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:67" ht="15.75" customHeight="1" x14ac:dyDescent="0.25"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:67" ht="15.75" customHeight="1" x14ac:dyDescent="0.25"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:67" ht="15.75" customHeight="1" x14ac:dyDescent="0.25"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:67" ht="15.75" customHeight="1" x14ac:dyDescent="0.25"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:67" ht="15.75" customHeight="1" x14ac:dyDescent="0.25"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:67" ht="15.75" customHeight="1" x14ac:dyDescent="0.25"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:67" ht="15.75" customHeight="1" x14ac:dyDescent="0.25"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:67" ht="15.75" customHeight="1" x14ac:dyDescent="0.25"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:67" ht="15.75" customHeight="1" x14ac:dyDescent="0.25"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:67" ht="15.75" customHeight="1" x14ac:dyDescent="0.25"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:67" ht="15.75" customHeight="1" x14ac:dyDescent="0.25"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:67" ht="15.75" customHeight="1" x14ac:dyDescent="0.25"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:67" ht="15.75" customHeight="1" x14ac:dyDescent="0.25"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:67" ht="15.75" customHeight="1" x14ac:dyDescent="0.25"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  <row r="624" spans="2:67" ht="15.75" customHeight="1" x14ac:dyDescent="0.25"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</row>
    <row r="625" spans="2:67" ht="15.75" customHeight="1" x14ac:dyDescent="0.25"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</row>
    <row r="626" spans="2:67" ht="15.75" customHeight="1" x14ac:dyDescent="0.25"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</row>
    <row r="627" spans="2:67" ht="15.75" customHeight="1" x14ac:dyDescent="0.25"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</row>
    <row r="628" spans="2:67" ht="15.75" customHeight="1" x14ac:dyDescent="0.25"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</row>
    <row r="629" spans="2:67" ht="15.75" customHeight="1" x14ac:dyDescent="0.25"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</row>
    <row r="630" spans="2:67" ht="15.75" customHeight="1" x14ac:dyDescent="0.25"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</row>
    <row r="631" spans="2:67" ht="15.75" customHeight="1" x14ac:dyDescent="0.25"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</row>
    <row r="632" spans="2:67" ht="15.75" customHeight="1" x14ac:dyDescent="0.25"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</row>
    <row r="633" spans="2:67" ht="15.75" customHeight="1" x14ac:dyDescent="0.25"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</row>
    <row r="634" spans="2:67" ht="15.75" customHeight="1" x14ac:dyDescent="0.25"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</row>
    <row r="635" spans="2:67" ht="15.75" customHeight="1" x14ac:dyDescent="0.25"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</row>
    <row r="636" spans="2:67" ht="15.75" customHeight="1" x14ac:dyDescent="0.25"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</row>
    <row r="637" spans="2:67" ht="15.75" customHeight="1" x14ac:dyDescent="0.25"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</row>
    <row r="638" spans="2:67" ht="15.75" customHeight="1" x14ac:dyDescent="0.25"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</row>
    <row r="639" spans="2:67" ht="15.75" customHeight="1" x14ac:dyDescent="0.25"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</row>
    <row r="640" spans="2:67" ht="15.75" customHeight="1" x14ac:dyDescent="0.25"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</row>
    <row r="641" spans="2:67" ht="15.75" customHeight="1" x14ac:dyDescent="0.25"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</row>
    <row r="642" spans="2:67" ht="15.75" customHeight="1" x14ac:dyDescent="0.25"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</row>
    <row r="643" spans="2:67" ht="15.75" customHeight="1" x14ac:dyDescent="0.25"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</row>
    <row r="644" spans="2:67" ht="15.75" customHeight="1" x14ac:dyDescent="0.25"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</row>
    <row r="645" spans="2:67" ht="15.75" customHeight="1" x14ac:dyDescent="0.25"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</row>
    <row r="646" spans="2:67" ht="15.75" customHeight="1" x14ac:dyDescent="0.25"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</row>
    <row r="647" spans="2:67" ht="15.75" customHeight="1" x14ac:dyDescent="0.25"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</row>
    <row r="648" spans="2:67" ht="15.75" customHeight="1" x14ac:dyDescent="0.25"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</row>
    <row r="649" spans="2:67" ht="15.75" customHeight="1" x14ac:dyDescent="0.25"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</row>
    <row r="650" spans="2:67" ht="15.75" customHeight="1" x14ac:dyDescent="0.25"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</row>
    <row r="651" spans="2:67" ht="15.75" customHeight="1" x14ac:dyDescent="0.25"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</row>
    <row r="652" spans="2:67" ht="15.75" customHeight="1" x14ac:dyDescent="0.25"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</row>
    <row r="653" spans="2:67" ht="15.75" customHeight="1" x14ac:dyDescent="0.25"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</row>
    <row r="654" spans="2:67" ht="15.75" customHeight="1" x14ac:dyDescent="0.25"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</row>
    <row r="655" spans="2:67" ht="15.75" customHeight="1" x14ac:dyDescent="0.25"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</row>
    <row r="656" spans="2:67" ht="15.75" customHeight="1" x14ac:dyDescent="0.25"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</row>
    <row r="657" spans="2:67" ht="15.75" customHeight="1" x14ac:dyDescent="0.25"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</row>
    <row r="658" spans="2:67" ht="15.75" customHeight="1" x14ac:dyDescent="0.25"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</row>
    <row r="659" spans="2:67" ht="15.75" customHeight="1" x14ac:dyDescent="0.25"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</row>
    <row r="660" spans="2:67" ht="15.75" customHeight="1" x14ac:dyDescent="0.25"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</row>
    <row r="661" spans="2:67" ht="15.75" customHeight="1" x14ac:dyDescent="0.25"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</row>
    <row r="662" spans="2:67" ht="15.75" customHeight="1" x14ac:dyDescent="0.25"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</row>
    <row r="663" spans="2:67" ht="15.75" customHeight="1" x14ac:dyDescent="0.25"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</row>
    <row r="664" spans="2:67" ht="15.75" customHeight="1" x14ac:dyDescent="0.25"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</row>
    <row r="665" spans="2:67" ht="15.75" customHeight="1" x14ac:dyDescent="0.25"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</row>
    <row r="666" spans="2:67" ht="15.75" customHeight="1" x14ac:dyDescent="0.25"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</row>
    <row r="667" spans="2:67" ht="15.75" customHeight="1" x14ac:dyDescent="0.25"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</row>
    <row r="668" spans="2:67" ht="15.75" customHeight="1" x14ac:dyDescent="0.25"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</row>
    <row r="669" spans="2:67" ht="15.75" customHeight="1" x14ac:dyDescent="0.25"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</row>
    <row r="670" spans="2:67" ht="15.75" customHeight="1" x14ac:dyDescent="0.25"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</row>
    <row r="671" spans="2:67" ht="15.75" customHeight="1" x14ac:dyDescent="0.25"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</row>
    <row r="672" spans="2:67" ht="15.75" customHeight="1" x14ac:dyDescent="0.25"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</row>
    <row r="673" spans="2:67" ht="15.75" customHeight="1" x14ac:dyDescent="0.25"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</row>
    <row r="674" spans="2:67" ht="15.75" customHeight="1" x14ac:dyDescent="0.25"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</row>
    <row r="675" spans="2:67" ht="15.75" customHeight="1" x14ac:dyDescent="0.25"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</row>
    <row r="676" spans="2:67" ht="15.75" customHeight="1" x14ac:dyDescent="0.25"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</row>
    <row r="677" spans="2:67" ht="15.75" customHeight="1" x14ac:dyDescent="0.25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</row>
    <row r="678" spans="2:67" ht="15.75" customHeight="1" x14ac:dyDescent="0.25"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</row>
    <row r="679" spans="2:67" ht="15.75" customHeight="1" x14ac:dyDescent="0.25"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</row>
    <row r="680" spans="2:67" ht="15.75" customHeight="1" x14ac:dyDescent="0.25"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</row>
    <row r="681" spans="2:67" ht="15.75" customHeight="1" x14ac:dyDescent="0.25"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</row>
    <row r="682" spans="2:67" ht="15.75" customHeight="1" x14ac:dyDescent="0.25"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</row>
    <row r="683" spans="2:67" ht="15.75" customHeight="1" x14ac:dyDescent="0.25"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</row>
    <row r="684" spans="2:67" ht="15.75" customHeight="1" x14ac:dyDescent="0.25"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</row>
    <row r="685" spans="2:67" ht="15.75" customHeight="1" x14ac:dyDescent="0.25"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</row>
    <row r="686" spans="2:67" ht="15.75" customHeight="1" x14ac:dyDescent="0.25"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</row>
    <row r="687" spans="2:67" ht="15.75" customHeight="1" x14ac:dyDescent="0.25"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</row>
    <row r="688" spans="2:67" ht="15.75" customHeight="1" x14ac:dyDescent="0.25"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</row>
    <row r="689" spans="2:67" ht="15.75" customHeight="1" x14ac:dyDescent="0.25"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</row>
    <row r="690" spans="2:67" ht="15.75" customHeight="1" x14ac:dyDescent="0.25"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</row>
    <row r="691" spans="2:67" ht="15.75" customHeight="1" x14ac:dyDescent="0.25"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</row>
    <row r="692" spans="2:67" ht="15.75" customHeight="1" x14ac:dyDescent="0.25"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</row>
    <row r="693" spans="2:67" ht="15.75" customHeight="1" x14ac:dyDescent="0.25"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</row>
    <row r="694" spans="2:67" ht="15.75" customHeight="1" x14ac:dyDescent="0.25"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</row>
    <row r="695" spans="2:67" ht="15.75" customHeight="1" x14ac:dyDescent="0.25"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</row>
    <row r="696" spans="2:67" ht="15.75" customHeight="1" x14ac:dyDescent="0.25"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</row>
    <row r="697" spans="2:67" ht="15.75" customHeight="1" x14ac:dyDescent="0.25"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</row>
    <row r="698" spans="2:67" ht="15.75" customHeight="1" x14ac:dyDescent="0.25"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</row>
    <row r="699" spans="2:67" ht="15.75" customHeight="1" x14ac:dyDescent="0.25"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</row>
    <row r="700" spans="2:67" ht="15.75" customHeight="1" x14ac:dyDescent="0.25"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</row>
    <row r="701" spans="2:67" ht="15.75" customHeight="1" x14ac:dyDescent="0.25"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</row>
    <row r="702" spans="2:67" ht="15.75" customHeight="1" x14ac:dyDescent="0.25"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</row>
    <row r="703" spans="2:67" ht="15.75" customHeight="1" x14ac:dyDescent="0.25"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</row>
    <row r="704" spans="2:67" ht="15.75" customHeight="1" x14ac:dyDescent="0.25"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</row>
    <row r="705" spans="2:67" ht="15.75" customHeight="1" x14ac:dyDescent="0.25"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</row>
    <row r="706" spans="2:67" ht="15.75" customHeight="1" x14ac:dyDescent="0.25"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</row>
    <row r="707" spans="2:67" ht="15.75" customHeight="1" x14ac:dyDescent="0.25"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</row>
    <row r="708" spans="2:67" ht="15.75" customHeight="1" x14ac:dyDescent="0.25"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</row>
    <row r="709" spans="2:67" ht="15.75" customHeight="1" x14ac:dyDescent="0.25"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</row>
    <row r="710" spans="2:67" ht="15.75" customHeight="1" x14ac:dyDescent="0.25"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</row>
    <row r="711" spans="2:67" ht="15.75" customHeight="1" x14ac:dyDescent="0.25"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</row>
    <row r="712" spans="2:67" ht="15.75" customHeight="1" x14ac:dyDescent="0.25"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</row>
    <row r="713" spans="2:67" ht="15.75" customHeight="1" x14ac:dyDescent="0.25"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</row>
    <row r="714" spans="2:67" ht="15.75" customHeight="1" x14ac:dyDescent="0.25"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</row>
    <row r="715" spans="2:67" ht="15.75" customHeight="1" x14ac:dyDescent="0.25"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</row>
    <row r="716" spans="2:67" ht="15.75" customHeight="1" x14ac:dyDescent="0.25"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</row>
    <row r="717" spans="2:67" ht="15.75" customHeight="1" x14ac:dyDescent="0.25"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</row>
    <row r="718" spans="2:67" ht="15.75" customHeight="1" x14ac:dyDescent="0.25"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</row>
    <row r="719" spans="2:67" ht="15.75" customHeight="1" x14ac:dyDescent="0.25"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</row>
    <row r="720" spans="2:67" ht="15.75" customHeight="1" x14ac:dyDescent="0.25"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</row>
    <row r="721" spans="2:67" ht="15.75" customHeight="1" x14ac:dyDescent="0.25"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</row>
    <row r="722" spans="2:67" ht="15.75" customHeight="1" x14ac:dyDescent="0.25"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</row>
    <row r="723" spans="2:67" ht="15.75" customHeight="1" x14ac:dyDescent="0.25"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</row>
    <row r="724" spans="2:67" ht="15.75" customHeight="1" x14ac:dyDescent="0.25"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</row>
    <row r="725" spans="2:67" ht="15.75" customHeight="1" x14ac:dyDescent="0.25"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</row>
    <row r="726" spans="2:67" ht="15.75" customHeight="1" x14ac:dyDescent="0.25"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</row>
    <row r="727" spans="2:67" ht="15.75" customHeight="1" x14ac:dyDescent="0.25"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</row>
    <row r="728" spans="2:67" ht="15.75" customHeight="1" x14ac:dyDescent="0.25"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</row>
    <row r="729" spans="2:67" ht="15.75" customHeight="1" x14ac:dyDescent="0.25"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</row>
    <row r="730" spans="2:67" ht="15.75" customHeight="1" x14ac:dyDescent="0.25"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</row>
    <row r="731" spans="2:67" ht="15.75" customHeight="1" x14ac:dyDescent="0.25"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</row>
    <row r="732" spans="2:67" ht="15.75" customHeight="1" x14ac:dyDescent="0.25"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</row>
    <row r="733" spans="2:67" ht="15.75" customHeight="1" x14ac:dyDescent="0.25"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</row>
    <row r="734" spans="2:67" ht="15.75" customHeight="1" x14ac:dyDescent="0.25"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</row>
    <row r="735" spans="2:67" ht="15.75" customHeight="1" x14ac:dyDescent="0.25"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</row>
    <row r="736" spans="2:67" ht="15.75" customHeight="1" x14ac:dyDescent="0.25"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</row>
    <row r="737" spans="2:67" ht="15.75" customHeight="1" x14ac:dyDescent="0.25"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</row>
    <row r="738" spans="2:67" ht="15.75" customHeight="1" x14ac:dyDescent="0.25"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</row>
    <row r="739" spans="2:67" ht="15.75" customHeight="1" x14ac:dyDescent="0.25"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</row>
    <row r="740" spans="2:67" ht="15.75" customHeight="1" x14ac:dyDescent="0.25"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</row>
    <row r="741" spans="2:67" ht="15.75" customHeight="1" x14ac:dyDescent="0.25"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</row>
    <row r="742" spans="2:67" ht="15.75" customHeight="1" x14ac:dyDescent="0.25"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</row>
    <row r="743" spans="2:67" ht="15.75" customHeight="1" x14ac:dyDescent="0.25"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</row>
    <row r="744" spans="2:67" ht="15.75" customHeight="1" x14ac:dyDescent="0.25"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</row>
    <row r="745" spans="2:67" ht="15.75" customHeight="1" x14ac:dyDescent="0.25"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</row>
    <row r="746" spans="2:67" ht="15.75" customHeight="1" x14ac:dyDescent="0.25"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</row>
    <row r="747" spans="2:67" ht="15.75" customHeight="1" x14ac:dyDescent="0.25"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</row>
    <row r="748" spans="2:67" ht="15.75" customHeight="1" x14ac:dyDescent="0.25"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</row>
    <row r="749" spans="2:67" ht="15.75" customHeight="1" x14ac:dyDescent="0.25"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</row>
    <row r="750" spans="2:67" ht="15.75" customHeight="1" x14ac:dyDescent="0.25"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</row>
    <row r="751" spans="2:67" ht="15.75" customHeight="1" x14ac:dyDescent="0.25"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</row>
    <row r="752" spans="2:67" ht="15.75" customHeight="1" x14ac:dyDescent="0.25"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</row>
    <row r="753" spans="2:67" ht="15.75" customHeight="1" x14ac:dyDescent="0.25"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</row>
    <row r="754" spans="2:67" ht="15.75" customHeight="1" x14ac:dyDescent="0.25"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</row>
    <row r="755" spans="2:67" ht="15.75" customHeight="1" x14ac:dyDescent="0.25"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</row>
    <row r="756" spans="2:67" ht="15.75" customHeight="1" x14ac:dyDescent="0.25"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</row>
    <row r="757" spans="2:67" ht="15.75" customHeight="1" x14ac:dyDescent="0.25"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</row>
    <row r="758" spans="2:67" ht="15.75" customHeight="1" x14ac:dyDescent="0.25"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</row>
    <row r="759" spans="2:67" ht="15.75" customHeight="1" x14ac:dyDescent="0.25"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</row>
    <row r="760" spans="2:67" ht="15.75" customHeight="1" x14ac:dyDescent="0.25"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</row>
    <row r="761" spans="2:67" ht="15.75" customHeight="1" x14ac:dyDescent="0.25"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</row>
    <row r="762" spans="2:67" ht="15.75" customHeight="1" x14ac:dyDescent="0.25"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</row>
    <row r="763" spans="2:67" ht="15.75" customHeight="1" x14ac:dyDescent="0.25"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</row>
    <row r="764" spans="2:67" ht="15.75" customHeight="1" x14ac:dyDescent="0.25"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</row>
    <row r="765" spans="2:67" ht="15.75" customHeight="1" x14ac:dyDescent="0.25"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</row>
    <row r="766" spans="2:67" ht="15.75" customHeight="1" x14ac:dyDescent="0.25"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</row>
    <row r="767" spans="2:67" ht="15.75" customHeight="1" x14ac:dyDescent="0.25"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</row>
    <row r="768" spans="2:67" ht="15.75" customHeight="1" x14ac:dyDescent="0.25"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</row>
    <row r="769" spans="2:67" ht="15.75" customHeight="1" x14ac:dyDescent="0.25"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</row>
    <row r="770" spans="2:67" ht="15.75" customHeight="1" x14ac:dyDescent="0.25"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</row>
    <row r="771" spans="2:67" ht="15.75" customHeight="1" x14ac:dyDescent="0.25"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</row>
    <row r="772" spans="2:67" ht="15.75" customHeight="1" x14ac:dyDescent="0.25"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</row>
    <row r="773" spans="2:67" ht="15.75" customHeight="1" x14ac:dyDescent="0.25"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</row>
    <row r="774" spans="2:67" ht="15.75" customHeight="1" x14ac:dyDescent="0.25"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</row>
    <row r="775" spans="2:67" ht="15.75" customHeight="1" x14ac:dyDescent="0.25"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</row>
    <row r="776" spans="2:67" ht="15.75" customHeight="1" x14ac:dyDescent="0.25"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</row>
    <row r="777" spans="2:67" ht="15.75" customHeight="1" x14ac:dyDescent="0.25"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</row>
    <row r="778" spans="2:67" ht="15.75" customHeight="1" x14ac:dyDescent="0.25"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</row>
    <row r="779" spans="2:67" ht="15.75" customHeight="1" x14ac:dyDescent="0.25"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</row>
    <row r="780" spans="2:67" ht="15.75" customHeight="1" x14ac:dyDescent="0.25"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</row>
    <row r="781" spans="2:67" ht="15.75" customHeight="1" x14ac:dyDescent="0.25"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</row>
    <row r="782" spans="2:67" ht="15.75" customHeight="1" x14ac:dyDescent="0.25"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</row>
    <row r="783" spans="2:67" ht="15.75" customHeight="1" x14ac:dyDescent="0.25"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</row>
    <row r="784" spans="2:67" ht="15.75" customHeight="1" x14ac:dyDescent="0.25"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</row>
    <row r="785" spans="2:67" ht="15.75" customHeight="1" x14ac:dyDescent="0.25"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</row>
    <row r="786" spans="2:67" ht="15.75" customHeight="1" x14ac:dyDescent="0.25"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</row>
    <row r="787" spans="2:67" ht="15.75" customHeight="1" x14ac:dyDescent="0.25"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</row>
    <row r="788" spans="2:67" ht="15.75" customHeight="1" x14ac:dyDescent="0.25"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</row>
    <row r="789" spans="2:67" ht="15.75" customHeight="1" x14ac:dyDescent="0.25"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</row>
    <row r="790" spans="2:67" ht="15.75" customHeight="1" x14ac:dyDescent="0.25"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</row>
    <row r="791" spans="2:67" ht="15.75" customHeight="1" x14ac:dyDescent="0.25"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</row>
    <row r="792" spans="2:67" ht="15.75" customHeight="1" x14ac:dyDescent="0.25"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</row>
    <row r="793" spans="2:67" ht="15.75" customHeight="1" x14ac:dyDescent="0.25"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</row>
    <row r="794" spans="2:67" ht="15.75" customHeight="1" x14ac:dyDescent="0.25"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</row>
    <row r="795" spans="2:67" ht="15.75" customHeight="1" x14ac:dyDescent="0.25"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</row>
    <row r="796" spans="2:67" ht="15.75" customHeight="1" x14ac:dyDescent="0.25"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</row>
    <row r="797" spans="2:67" ht="15.75" customHeight="1" x14ac:dyDescent="0.25"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</row>
    <row r="798" spans="2:67" ht="15.75" customHeight="1" x14ac:dyDescent="0.25"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</row>
    <row r="799" spans="2:67" ht="15.75" customHeight="1" x14ac:dyDescent="0.25"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</row>
    <row r="800" spans="2:67" ht="15.75" customHeight="1" x14ac:dyDescent="0.25"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</row>
    <row r="801" spans="2:67" ht="15.75" customHeight="1" x14ac:dyDescent="0.25"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</row>
    <row r="802" spans="2:67" ht="15.75" customHeight="1" x14ac:dyDescent="0.25"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</row>
    <row r="803" spans="2:67" ht="15.75" customHeight="1" x14ac:dyDescent="0.25"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</row>
    <row r="804" spans="2:67" ht="15.75" customHeight="1" x14ac:dyDescent="0.25"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</row>
    <row r="805" spans="2:67" ht="15.75" customHeight="1" x14ac:dyDescent="0.25"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</row>
    <row r="806" spans="2:67" ht="15.75" customHeight="1" x14ac:dyDescent="0.25"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</row>
    <row r="807" spans="2:67" ht="15.75" customHeight="1" x14ac:dyDescent="0.25"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</row>
    <row r="808" spans="2:67" ht="15.75" customHeight="1" x14ac:dyDescent="0.25"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</row>
    <row r="809" spans="2:67" ht="15.75" customHeight="1" x14ac:dyDescent="0.25"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</row>
    <row r="810" spans="2:67" ht="15.75" customHeight="1" x14ac:dyDescent="0.25"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</row>
    <row r="811" spans="2:67" ht="15.75" customHeight="1" x14ac:dyDescent="0.25"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</row>
    <row r="812" spans="2:67" ht="15.75" customHeight="1" x14ac:dyDescent="0.25"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</row>
    <row r="813" spans="2:67" ht="15.75" customHeight="1" x14ac:dyDescent="0.25"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</row>
    <row r="814" spans="2:67" ht="15.75" customHeight="1" x14ac:dyDescent="0.25"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</row>
    <row r="815" spans="2:67" ht="15.75" customHeight="1" x14ac:dyDescent="0.25"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</row>
    <row r="816" spans="2:67" ht="15.75" customHeight="1" x14ac:dyDescent="0.25"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</row>
    <row r="817" spans="2:67" ht="15.75" customHeight="1" x14ac:dyDescent="0.25"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</row>
    <row r="818" spans="2:67" ht="15.75" customHeight="1" x14ac:dyDescent="0.25"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</row>
    <row r="819" spans="2:67" ht="15.75" customHeight="1" x14ac:dyDescent="0.25"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</row>
    <row r="820" spans="2:67" ht="15.75" customHeight="1" x14ac:dyDescent="0.25"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</row>
    <row r="821" spans="2:67" ht="15.75" customHeight="1" x14ac:dyDescent="0.25"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</row>
    <row r="822" spans="2:67" ht="15.75" customHeight="1" x14ac:dyDescent="0.25"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</row>
    <row r="823" spans="2:67" ht="15.75" customHeight="1" x14ac:dyDescent="0.25"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</row>
    <row r="824" spans="2:67" ht="15.75" customHeight="1" x14ac:dyDescent="0.25"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</row>
    <row r="825" spans="2:67" ht="15.75" customHeight="1" x14ac:dyDescent="0.25"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</row>
    <row r="826" spans="2:67" ht="15.75" customHeight="1" x14ac:dyDescent="0.25"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</row>
    <row r="827" spans="2:67" ht="15.75" customHeight="1" x14ac:dyDescent="0.25"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</row>
    <row r="828" spans="2:67" ht="15.75" customHeight="1" x14ac:dyDescent="0.25"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</row>
    <row r="829" spans="2:67" ht="15.75" customHeight="1" x14ac:dyDescent="0.25"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</row>
    <row r="830" spans="2:67" ht="15.75" customHeight="1" x14ac:dyDescent="0.25"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</row>
    <row r="831" spans="2:67" ht="15.75" customHeight="1" x14ac:dyDescent="0.25"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</row>
    <row r="832" spans="2:67" ht="15.75" customHeight="1" x14ac:dyDescent="0.25"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</row>
    <row r="833" spans="2:67" ht="15.75" customHeight="1" x14ac:dyDescent="0.25"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</row>
    <row r="834" spans="2:67" ht="15.75" customHeight="1" x14ac:dyDescent="0.25"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</row>
    <row r="835" spans="2:67" ht="15.75" customHeight="1" x14ac:dyDescent="0.25"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</row>
    <row r="836" spans="2:67" ht="15.75" customHeight="1" x14ac:dyDescent="0.25"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</row>
    <row r="837" spans="2:67" ht="15.75" customHeight="1" x14ac:dyDescent="0.25"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</row>
    <row r="838" spans="2:67" ht="15.75" customHeight="1" x14ac:dyDescent="0.25"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</row>
    <row r="839" spans="2:67" ht="15.75" customHeight="1" x14ac:dyDescent="0.25"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</row>
    <row r="840" spans="2:67" ht="15.75" customHeight="1" x14ac:dyDescent="0.25"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</row>
    <row r="841" spans="2:67" ht="15.75" customHeight="1" x14ac:dyDescent="0.25"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</row>
    <row r="842" spans="2:67" ht="15.75" customHeight="1" x14ac:dyDescent="0.25"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</row>
    <row r="843" spans="2:67" ht="15.75" customHeight="1" x14ac:dyDescent="0.25"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</row>
    <row r="844" spans="2:67" ht="15.75" customHeight="1" x14ac:dyDescent="0.25"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</row>
    <row r="845" spans="2:67" ht="15.75" customHeight="1" x14ac:dyDescent="0.25"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</row>
    <row r="846" spans="2:67" ht="15.75" customHeight="1" x14ac:dyDescent="0.25"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</row>
    <row r="847" spans="2:67" ht="15.75" customHeight="1" x14ac:dyDescent="0.25"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</row>
    <row r="848" spans="2:67" ht="15.75" customHeight="1" x14ac:dyDescent="0.25"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</row>
    <row r="849" spans="2:67" ht="15.75" customHeight="1" x14ac:dyDescent="0.25"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</row>
    <row r="850" spans="2:67" ht="15.75" customHeight="1" x14ac:dyDescent="0.25"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</row>
    <row r="851" spans="2:67" ht="15.75" customHeight="1" x14ac:dyDescent="0.25"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</row>
    <row r="852" spans="2:67" ht="15.75" customHeight="1" x14ac:dyDescent="0.25"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</row>
    <row r="853" spans="2:67" ht="15.75" customHeight="1" x14ac:dyDescent="0.25"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</row>
    <row r="854" spans="2:67" ht="15.75" customHeight="1" x14ac:dyDescent="0.25"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</row>
    <row r="855" spans="2:67" ht="15.75" customHeight="1" x14ac:dyDescent="0.25"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</row>
    <row r="856" spans="2:67" ht="15.75" customHeight="1" x14ac:dyDescent="0.25"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</row>
    <row r="857" spans="2:67" ht="15.75" customHeight="1" x14ac:dyDescent="0.25"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</row>
    <row r="858" spans="2:67" ht="15.75" customHeight="1" x14ac:dyDescent="0.25"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</row>
    <row r="859" spans="2:67" ht="15.75" customHeight="1" x14ac:dyDescent="0.25"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</row>
    <row r="860" spans="2:67" ht="15.75" customHeight="1" x14ac:dyDescent="0.25"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</row>
    <row r="861" spans="2:67" ht="15.75" customHeight="1" x14ac:dyDescent="0.25"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</row>
    <row r="862" spans="2:67" ht="15.75" customHeight="1" x14ac:dyDescent="0.25"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</row>
    <row r="863" spans="2:67" ht="15.75" customHeight="1" x14ac:dyDescent="0.25"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</row>
    <row r="864" spans="2:67" ht="15.75" customHeight="1" x14ac:dyDescent="0.25"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</row>
    <row r="865" spans="2:67" ht="15.75" customHeight="1" x14ac:dyDescent="0.25"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</row>
    <row r="866" spans="2:67" ht="15.75" customHeight="1" x14ac:dyDescent="0.25"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</row>
    <row r="867" spans="2:67" ht="15.75" customHeight="1" x14ac:dyDescent="0.25"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</row>
    <row r="868" spans="2:67" ht="15.75" customHeight="1" x14ac:dyDescent="0.25"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</row>
    <row r="869" spans="2:67" ht="15.75" customHeight="1" x14ac:dyDescent="0.25"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</row>
    <row r="870" spans="2:67" ht="15.75" customHeight="1" x14ac:dyDescent="0.25"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</row>
    <row r="871" spans="2:67" ht="15.75" customHeight="1" x14ac:dyDescent="0.25"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</row>
    <row r="872" spans="2:67" ht="15.75" customHeight="1" x14ac:dyDescent="0.25"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</row>
    <row r="873" spans="2:67" ht="15.75" customHeight="1" x14ac:dyDescent="0.25"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</row>
    <row r="874" spans="2:67" ht="15.75" customHeight="1" x14ac:dyDescent="0.25"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</row>
    <row r="875" spans="2:67" ht="15.75" customHeight="1" x14ac:dyDescent="0.25"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</row>
    <row r="876" spans="2:67" ht="15.75" customHeight="1" x14ac:dyDescent="0.25"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</row>
    <row r="877" spans="2:67" ht="15.75" customHeight="1" x14ac:dyDescent="0.25"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</row>
    <row r="878" spans="2:67" ht="15.75" customHeight="1" x14ac:dyDescent="0.25"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</row>
    <row r="879" spans="2:67" ht="15.75" customHeight="1" x14ac:dyDescent="0.25"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</row>
    <row r="880" spans="2:67" ht="15.75" customHeight="1" x14ac:dyDescent="0.25"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</row>
    <row r="881" spans="2:67" ht="15.75" customHeight="1" x14ac:dyDescent="0.25"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</row>
    <row r="882" spans="2:67" ht="15.75" customHeight="1" x14ac:dyDescent="0.25"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</row>
    <row r="883" spans="2:67" ht="15.75" customHeight="1" x14ac:dyDescent="0.25"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</row>
    <row r="884" spans="2:67" ht="15.75" customHeight="1" x14ac:dyDescent="0.25"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</row>
    <row r="885" spans="2:67" ht="15.75" customHeight="1" x14ac:dyDescent="0.25"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</row>
    <row r="886" spans="2:67" ht="15.75" customHeight="1" x14ac:dyDescent="0.25"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</row>
    <row r="887" spans="2:67" ht="15.75" customHeight="1" x14ac:dyDescent="0.25"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</row>
    <row r="888" spans="2:67" ht="15.75" customHeight="1" x14ac:dyDescent="0.25"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</row>
    <row r="889" spans="2:67" ht="15.75" customHeight="1" x14ac:dyDescent="0.25"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</row>
    <row r="890" spans="2:67" ht="15.75" customHeight="1" x14ac:dyDescent="0.25"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</row>
    <row r="891" spans="2:67" ht="15.75" customHeight="1" x14ac:dyDescent="0.25"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</row>
    <row r="892" spans="2:67" ht="15.75" customHeight="1" x14ac:dyDescent="0.25"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</row>
    <row r="893" spans="2:67" ht="15.75" customHeight="1" x14ac:dyDescent="0.25"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</row>
    <row r="894" spans="2:67" ht="15.75" customHeight="1" x14ac:dyDescent="0.25"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</row>
    <row r="895" spans="2:67" ht="15.75" customHeight="1" x14ac:dyDescent="0.25"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</row>
    <row r="896" spans="2:67" ht="15.75" customHeight="1" x14ac:dyDescent="0.25"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</row>
    <row r="897" spans="2:67" ht="15.75" customHeight="1" x14ac:dyDescent="0.25"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</row>
    <row r="898" spans="2:67" ht="15.75" customHeight="1" x14ac:dyDescent="0.25"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</row>
    <row r="899" spans="2:67" ht="15.75" customHeight="1" x14ac:dyDescent="0.25"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</row>
    <row r="900" spans="2:67" ht="15.75" customHeight="1" x14ac:dyDescent="0.25"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</row>
    <row r="901" spans="2:67" ht="15.75" customHeight="1" x14ac:dyDescent="0.25"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</row>
    <row r="902" spans="2:67" ht="15.75" customHeight="1" x14ac:dyDescent="0.25"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</row>
    <row r="903" spans="2:67" ht="15.75" customHeight="1" x14ac:dyDescent="0.25"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</row>
    <row r="904" spans="2:67" ht="15.75" customHeight="1" x14ac:dyDescent="0.25"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</row>
    <row r="905" spans="2:67" ht="15.75" customHeight="1" x14ac:dyDescent="0.25"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</row>
    <row r="906" spans="2:67" ht="15.75" customHeight="1" x14ac:dyDescent="0.25"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</row>
    <row r="907" spans="2:67" ht="15.75" customHeight="1" x14ac:dyDescent="0.25"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</row>
    <row r="908" spans="2:67" ht="15.75" customHeight="1" x14ac:dyDescent="0.25"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</row>
    <row r="909" spans="2:67" ht="15.75" customHeight="1" x14ac:dyDescent="0.25"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</row>
    <row r="910" spans="2:67" ht="15.75" customHeight="1" x14ac:dyDescent="0.25"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</row>
    <row r="911" spans="2:67" ht="15.75" customHeight="1" x14ac:dyDescent="0.25"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</row>
    <row r="912" spans="2:67" ht="15.75" customHeight="1" x14ac:dyDescent="0.25"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</row>
    <row r="913" spans="2:67" ht="15.75" customHeight="1" x14ac:dyDescent="0.25"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</row>
    <row r="914" spans="2:67" ht="15.75" customHeight="1" x14ac:dyDescent="0.25"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</row>
    <row r="915" spans="2:67" ht="15.75" customHeight="1" x14ac:dyDescent="0.25"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</row>
    <row r="916" spans="2:67" ht="15.75" customHeight="1" x14ac:dyDescent="0.25"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</row>
    <row r="917" spans="2:67" ht="15.75" customHeight="1" x14ac:dyDescent="0.25"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</row>
    <row r="918" spans="2:67" ht="15.75" customHeight="1" x14ac:dyDescent="0.25"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</row>
    <row r="919" spans="2:67" ht="15.75" customHeight="1" x14ac:dyDescent="0.25"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</row>
    <row r="920" spans="2:67" ht="15.75" customHeight="1" x14ac:dyDescent="0.25"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</row>
    <row r="921" spans="2:67" ht="15.75" customHeight="1" x14ac:dyDescent="0.25"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</row>
    <row r="922" spans="2:67" ht="15.75" customHeight="1" x14ac:dyDescent="0.25"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</row>
    <row r="923" spans="2:67" ht="15.75" customHeight="1" x14ac:dyDescent="0.25"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</row>
    <row r="924" spans="2:67" ht="15.75" customHeight="1" x14ac:dyDescent="0.25"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</row>
    <row r="925" spans="2:67" ht="15.75" customHeight="1" x14ac:dyDescent="0.25"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</row>
    <row r="926" spans="2:67" ht="15.75" customHeight="1" x14ac:dyDescent="0.25"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</row>
    <row r="927" spans="2:67" ht="15.75" customHeight="1" x14ac:dyDescent="0.25"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</row>
    <row r="928" spans="2:67" ht="15.75" customHeight="1" x14ac:dyDescent="0.25"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</row>
    <row r="929" spans="2:67" ht="15.75" customHeight="1" x14ac:dyDescent="0.25"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</row>
    <row r="930" spans="2:67" ht="15.75" customHeight="1" x14ac:dyDescent="0.25"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</row>
    <row r="931" spans="2:67" ht="15.75" customHeight="1" x14ac:dyDescent="0.25"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</row>
    <row r="932" spans="2:67" ht="15.75" customHeight="1" x14ac:dyDescent="0.25"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</row>
    <row r="933" spans="2:67" ht="15.75" customHeight="1" x14ac:dyDescent="0.25"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</row>
    <row r="934" spans="2:67" ht="15.75" customHeight="1" x14ac:dyDescent="0.25"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</row>
    <row r="935" spans="2:67" ht="15.75" customHeight="1" x14ac:dyDescent="0.25"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</row>
    <row r="936" spans="2:67" ht="15.75" customHeight="1" x14ac:dyDescent="0.25"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</row>
    <row r="937" spans="2:67" ht="15.75" customHeight="1" x14ac:dyDescent="0.25"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</row>
    <row r="938" spans="2:67" ht="15.75" customHeight="1" x14ac:dyDescent="0.25"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</row>
    <row r="939" spans="2:67" ht="15.75" customHeight="1" x14ac:dyDescent="0.25"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</row>
    <row r="940" spans="2:67" ht="15.75" customHeight="1" x14ac:dyDescent="0.25"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</row>
    <row r="941" spans="2:67" ht="15.75" customHeight="1" x14ac:dyDescent="0.25"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</row>
    <row r="942" spans="2:67" ht="15.75" customHeight="1" x14ac:dyDescent="0.25"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</row>
    <row r="943" spans="2:67" ht="15.75" customHeight="1" x14ac:dyDescent="0.25"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</row>
    <row r="944" spans="2:67" ht="15.75" customHeight="1" x14ac:dyDescent="0.25"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</row>
    <row r="945" spans="2:67" ht="15.75" customHeight="1" x14ac:dyDescent="0.25"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</row>
    <row r="946" spans="2:67" ht="15.75" customHeight="1" x14ac:dyDescent="0.25"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</row>
    <row r="947" spans="2:67" ht="15.75" customHeight="1" x14ac:dyDescent="0.25"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</row>
    <row r="948" spans="2:67" ht="15.75" customHeight="1" x14ac:dyDescent="0.25"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</row>
    <row r="949" spans="2:67" ht="15.75" customHeight="1" x14ac:dyDescent="0.25"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</row>
    <row r="950" spans="2:67" ht="15.75" customHeight="1" x14ac:dyDescent="0.25"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</row>
    <row r="951" spans="2:67" ht="15.75" customHeight="1" x14ac:dyDescent="0.25"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</row>
    <row r="952" spans="2:67" ht="15.75" customHeight="1" x14ac:dyDescent="0.25"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</row>
    <row r="953" spans="2:67" ht="15.75" customHeight="1" x14ac:dyDescent="0.25"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</row>
    <row r="954" spans="2:67" ht="15.75" customHeight="1" x14ac:dyDescent="0.25"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</row>
    <row r="955" spans="2:67" ht="15.75" customHeight="1" x14ac:dyDescent="0.25"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</row>
    <row r="956" spans="2:67" ht="15.75" customHeight="1" x14ac:dyDescent="0.25"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</row>
    <row r="957" spans="2:67" ht="15.75" customHeight="1" x14ac:dyDescent="0.25"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</row>
    <row r="958" spans="2:67" ht="15.75" customHeight="1" x14ac:dyDescent="0.25"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</row>
    <row r="959" spans="2:67" ht="15.75" customHeight="1" x14ac:dyDescent="0.25"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</row>
    <row r="960" spans="2:67" ht="15.75" customHeight="1" x14ac:dyDescent="0.25"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</row>
    <row r="961" spans="2:67" ht="15.75" customHeight="1" x14ac:dyDescent="0.25"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</row>
    <row r="962" spans="2:67" ht="15.75" customHeight="1" x14ac:dyDescent="0.25"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</row>
    <row r="963" spans="2:67" ht="15.75" customHeight="1" x14ac:dyDescent="0.25"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</row>
    <row r="964" spans="2:67" ht="15.75" customHeight="1" x14ac:dyDescent="0.25"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</row>
    <row r="965" spans="2:67" ht="15.75" customHeight="1" x14ac:dyDescent="0.25"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</row>
    <row r="966" spans="2:67" ht="15.75" customHeight="1" x14ac:dyDescent="0.25"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</row>
    <row r="967" spans="2:67" ht="15.75" customHeight="1" x14ac:dyDescent="0.25"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</row>
    <row r="968" spans="2:67" ht="15.75" customHeight="1" x14ac:dyDescent="0.25"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</row>
    <row r="969" spans="2:67" ht="15.75" customHeight="1" x14ac:dyDescent="0.25"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</row>
    <row r="970" spans="2:67" ht="15.75" customHeight="1" x14ac:dyDescent="0.25"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</row>
    <row r="971" spans="2:67" ht="15.75" customHeight="1" x14ac:dyDescent="0.25"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</row>
    <row r="972" spans="2:67" ht="15.75" customHeight="1" x14ac:dyDescent="0.25"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</row>
    <row r="973" spans="2:67" ht="15.75" customHeight="1" x14ac:dyDescent="0.25"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</row>
    <row r="974" spans="2:67" ht="15.75" customHeight="1" x14ac:dyDescent="0.25"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</row>
    <row r="975" spans="2:67" ht="15.75" customHeight="1" x14ac:dyDescent="0.25"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</row>
    <row r="976" spans="2:67" ht="15.75" customHeight="1" x14ac:dyDescent="0.25"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</row>
    <row r="977" spans="2:67" ht="15.75" customHeight="1" x14ac:dyDescent="0.25"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</row>
    <row r="978" spans="2:67" ht="15.75" customHeight="1" x14ac:dyDescent="0.25"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</row>
    <row r="979" spans="2:67" ht="15.75" customHeight="1" x14ac:dyDescent="0.25"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</row>
    <row r="980" spans="2:67" ht="15.75" customHeight="1" x14ac:dyDescent="0.25"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</row>
    <row r="981" spans="2:67" ht="15.75" customHeight="1" x14ac:dyDescent="0.25"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</row>
    <row r="982" spans="2:67" ht="15.75" customHeight="1" x14ac:dyDescent="0.25"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</row>
    <row r="983" spans="2:67" ht="15.75" customHeight="1" x14ac:dyDescent="0.25"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</row>
    <row r="984" spans="2:67" ht="15.75" customHeight="1" x14ac:dyDescent="0.25"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</row>
    <row r="985" spans="2:67" ht="15.75" customHeight="1" x14ac:dyDescent="0.25"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</row>
    <row r="986" spans="2:67" ht="15.75" customHeight="1" x14ac:dyDescent="0.25"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</row>
    <row r="987" spans="2:67" ht="15.75" customHeight="1" x14ac:dyDescent="0.25"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</row>
    <row r="988" spans="2:67" ht="15.75" customHeight="1" x14ac:dyDescent="0.25"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</row>
    <row r="989" spans="2:67" ht="15.75" customHeight="1" x14ac:dyDescent="0.25"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</row>
    <row r="990" spans="2:67" ht="15.75" customHeight="1" x14ac:dyDescent="0.25"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</row>
    <row r="991" spans="2:67" ht="15.75" customHeight="1" x14ac:dyDescent="0.25"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</row>
    <row r="992" spans="2:67" ht="15.75" customHeight="1" x14ac:dyDescent="0.25"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</row>
    <row r="993" spans="2:67" ht="15.75" customHeight="1" x14ac:dyDescent="0.25"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</row>
    <row r="994" spans="2:67" ht="15.75" customHeight="1" x14ac:dyDescent="0.25"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</row>
    <row r="995" spans="2:67" ht="15.75" customHeight="1" x14ac:dyDescent="0.25"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</row>
    <row r="996" spans="2:67" ht="15.75" customHeight="1" x14ac:dyDescent="0.25"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</row>
    <row r="997" spans="2:67" ht="15.75" customHeight="1" x14ac:dyDescent="0.25"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</row>
    <row r="998" spans="2:67" ht="15.75" customHeight="1" x14ac:dyDescent="0.25"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</row>
    <row r="999" spans="2:67" ht="15.75" customHeight="1" x14ac:dyDescent="0.25"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</row>
    <row r="1000" spans="2:67" ht="15.75" customHeight="1" x14ac:dyDescent="0.25"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</row>
  </sheetData>
  <mergeCells count="1">
    <mergeCell ref="B3:D3"/>
  </mergeCells>
  <conditionalFormatting sqref="D13:AR13">
    <cfRule type="cellIs" dxfId="0" priority="1" operator="lessThan">
      <formula>0</formula>
    </cfRule>
  </conditionalFormatting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BH1000"/>
  <sheetViews>
    <sheetView showGridLines="0" topLeftCell="A63" workbookViewId="0">
      <selection activeCell="F11" sqref="F11"/>
    </sheetView>
  </sheetViews>
  <sheetFormatPr defaultColWidth="12.6328125" defaultRowHeight="15" customHeight="1" x14ac:dyDescent="0.25"/>
  <cols>
    <col min="1" max="1" width="3.1796875" customWidth="1"/>
    <col min="2" max="2" width="0.36328125" customWidth="1"/>
    <col min="3" max="3" width="3.453125" customWidth="1"/>
    <col min="4" max="4" width="36.1796875" customWidth="1"/>
    <col min="5" max="5" width="20.453125" customWidth="1"/>
    <col min="6" max="7" width="14.1796875" customWidth="1"/>
    <col min="8" max="8" width="13.1796875" customWidth="1"/>
    <col min="9" max="9" width="15.36328125" customWidth="1"/>
    <col min="10" max="10" width="17.36328125" customWidth="1"/>
    <col min="11" max="11" width="16.453125" customWidth="1"/>
    <col min="12" max="14" width="14.1796875" customWidth="1"/>
    <col min="15" max="15" width="15.453125" customWidth="1"/>
    <col min="16" max="16" width="15.6328125" customWidth="1"/>
    <col min="17" max="17" width="14.36328125" customWidth="1"/>
    <col min="18" max="18" width="18.6328125" customWidth="1"/>
    <col min="19" max="19" width="15.6328125" customWidth="1"/>
    <col min="20" max="20" width="14.1796875" customWidth="1"/>
    <col min="46" max="46" width="13.6328125" customWidth="1"/>
    <col min="47" max="47" width="16.36328125" customWidth="1"/>
    <col min="48" max="48" width="3.6328125" customWidth="1"/>
    <col min="49" max="49" width="33.1796875" customWidth="1"/>
  </cols>
  <sheetData>
    <row r="1" spans="1:60" ht="18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AA1" s="4"/>
      <c r="AB1" s="4"/>
      <c r="AC1" s="4"/>
      <c r="AD1" s="4"/>
      <c r="AE1" s="4"/>
      <c r="AF1" s="4"/>
      <c r="AG1" s="2"/>
      <c r="AH1" s="2"/>
      <c r="AI1" s="2"/>
      <c r="AJ1" s="2"/>
      <c r="AK1" s="2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</row>
    <row r="2" spans="1:60" ht="25" x14ac:dyDescent="0.5">
      <c r="A2" s="2"/>
      <c r="B2" s="11"/>
      <c r="C2" s="53" t="s">
        <v>0</v>
      </c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5"/>
      <c r="BC2" s="55"/>
      <c r="BD2" s="55"/>
      <c r="BE2" s="55"/>
      <c r="BF2" s="55"/>
      <c r="BG2" s="55"/>
      <c r="BH2" s="55"/>
    </row>
    <row r="3" spans="1:60" ht="20" x14ac:dyDescent="0.25">
      <c r="A3" s="2"/>
      <c r="B3" s="11"/>
      <c r="C3" s="185" t="str">
        <f>Information!F8</f>
        <v>Good Company</v>
      </c>
      <c r="D3" s="186"/>
      <c r="E3" s="9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5"/>
      <c r="BC3" s="55"/>
      <c r="BD3" s="55"/>
      <c r="BE3" s="55"/>
      <c r="BF3" s="55"/>
      <c r="BG3" s="55"/>
      <c r="BH3" s="55"/>
    </row>
    <row r="4" spans="1:60" ht="16.5" customHeight="1" x14ac:dyDescent="0.25">
      <c r="A4" s="2"/>
      <c r="B4" s="11"/>
      <c r="C4" s="11"/>
      <c r="D4" s="57"/>
      <c r="E4" s="57"/>
      <c r="F4" s="58"/>
      <c r="G4" s="11"/>
      <c r="H4" s="59"/>
      <c r="I4" s="60"/>
      <c r="J4" s="11"/>
      <c r="K4" s="61"/>
      <c r="L4" s="11"/>
      <c r="M4" s="11"/>
      <c r="N4" s="11"/>
      <c r="O4" s="11"/>
      <c r="P4" s="11"/>
      <c r="Q4" s="11"/>
      <c r="R4" s="11"/>
      <c r="S4" s="11"/>
      <c r="T4" s="11"/>
      <c r="U4" s="6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</row>
    <row r="5" spans="1:60" ht="15.75" customHeight="1" x14ac:dyDescent="0.25">
      <c r="A5" s="2"/>
      <c r="B5" s="11"/>
      <c r="C5" s="11"/>
      <c r="D5" s="62" t="s">
        <v>45</v>
      </c>
      <c r="E5" s="20"/>
      <c r="F5" s="63" t="s">
        <v>46</v>
      </c>
      <c r="G5" s="2"/>
      <c r="H5" s="2"/>
      <c r="I5" s="2"/>
      <c r="J5" s="190" t="s">
        <v>8</v>
      </c>
      <c r="K5" s="191"/>
      <c r="L5" s="191"/>
      <c r="M5" s="2"/>
      <c r="U5" s="2"/>
      <c r="V5" s="2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</row>
    <row r="6" spans="1:60" ht="15.75" customHeight="1" x14ac:dyDescent="0.25">
      <c r="A6" s="2"/>
      <c r="B6" s="11"/>
      <c r="C6" s="11"/>
      <c r="D6" s="64" t="s">
        <v>0</v>
      </c>
      <c r="E6" s="64"/>
      <c r="F6" s="65" t="s">
        <v>47</v>
      </c>
      <c r="G6" s="66"/>
      <c r="H6" s="67">
        <v>0.3</v>
      </c>
      <c r="I6" s="2"/>
      <c r="J6" s="192" t="s">
        <v>48</v>
      </c>
      <c r="K6" s="193"/>
      <c r="L6" s="193"/>
      <c r="M6" s="2"/>
      <c r="U6" s="2"/>
      <c r="V6" s="2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</row>
    <row r="7" spans="1:60" ht="15.75" customHeight="1" x14ac:dyDescent="0.25">
      <c r="A7" s="2"/>
      <c r="B7" s="11"/>
      <c r="C7" s="11"/>
      <c r="D7" s="64"/>
      <c r="E7" s="64"/>
      <c r="F7" s="68" t="s">
        <v>49</v>
      </c>
      <c r="G7" s="2"/>
      <c r="H7" s="69">
        <v>0.1</v>
      </c>
      <c r="I7" s="2"/>
      <c r="J7" s="192" t="s">
        <v>50</v>
      </c>
      <c r="K7" s="193"/>
      <c r="L7" s="193"/>
      <c r="M7" s="2"/>
      <c r="U7" s="2"/>
      <c r="V7" s="2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</row>
    <row r="8" spans="1:60" ht="15.75" customHeight="1" x14ac:dyDescent="0.25">
      <c r="A8" s="2"/>
      <c r="B8" s="11"/>
      <c r="C8" s="11"/>
      <c r="D8" s="64"/>
      <c r="E8" s="64"/>
      <c r="F8" s="29" t="s">
        <v>51</v>
      </c>
      <c r="G8" s="2"/>
      <c r="H8" s="69">
        <v>0.7</v>
      </c>
      <c r="I8" s="2"/>
      <c r="J8" s="192" t="s">
        <v>52</v>
      </c>
      <c r="K8" s="193"/>
      <c r="L8" s="193"/>
      <c r="M8" s="2"/>
      <c r="U8" s="2"/>
      <c r="V8" s="2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</row>
    <row r="9" spans="1:60" ht="15.75" customHeight="1" x14ac:dyDescent="0.25">
      <c r="A9" s="2"/>
      <c r="B9" s="37"/>
      <c r="C9" s="39"/>
      <c r="D9" s="2"/>
      <c r="E9" s="2"/>
      <c r="F9" s="2"/>
      <c r="G9" s="2"/>
      <c r="H9" s="2"/>
      <c r="I9" s="2"/>
      <c r="J9" s="2"/>
      <c r="K9" s="2"/>
      <c r="L9" s="2"/>
      <c r="M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55"/>
      <c r="AW9" s="70" t="s">
        <v>53</v>
      </c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</row>
    <row r="10" spans="1:60" ht="15.75" customHeight="1" x14ac:dyDescent="0.25">
      <c r="A10" s="2"/>
      <c r="B10" s="37"/>
      <c r="C10" s="39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55"/>
      <c r="AW10" s="70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</row>
    <row r="11" spans="1:60" ht="15.75" customHeight="1" x14ac:dyDescent="0.25">
      <c r="A11" s="2"/>
      <c r="B11" s="37"/>
      <c r="C11" s="39"/>
      <c r="D11" s="2"/>
      <c r="E11" s="71"/>
      <c r="F11" s="72">
        <f>Information!$F$9</f>
        <v>2024</v>
      </c>
      <c r="G11" s="2"/>
      <c r="H11" s="2"/>
      <c r="I11" s="2"/>
      <c r="J11" s="72">
        <f>F11+1</f>
        <v>2025</v>
      </c>
      <c r="K11" s="2"/>
      <c r="L11" s="2"/>
      <c r="M11" s="2"/>
      <c r="N11" s="72">
        <f>J11+1</f>
        <v>2026</v>
      </c>
      <c r="O11" s="2"/>
      <c r="P11" s="2"/>
      <c r="Q11" s="2"/>
      <c r="R11" s="72">
        <f>N11+1</f>
        <v>2027</v>
      </c>
      <c r="S11" s="39"/>
      <c r="T11" s="39"/>
      <c r="U11" s="39"/>
      <c r="V11" s="72">
        <f>R11+1</f>
        <v>2028</v>
      </c>
      <c r="W11" s="39"/>
      <c r="X11" s="39"/>
      <c r="Y11" s="39"/>
      <c r="Z11" s="72">
        <f>V11+1</f>
        <v>2029</v>
      </c>
      <c r="AA11" s="39"/>
      <c r="AB11" s="39"/>
      <c r="AC11" s="39"/>
      <c r="AD11" s="72">
        <f>Z11+1</f>
        <v>2030</v>
      </c>
      <c r="AE11" s="39"/>
      <c r="AF11" s="39"/>
      <c r="AG11" s="39"/>
      <c r="AH11" s="72">
        <f>AD11+1</f>
        <v>2031</v>
      </c>
      <c r="AI11" s="39"/>
      <c r="AJ11" s="39"/>
      <c r="AK11" s="39"/>
      <c r="AL11" s="72">
        <f>AH11+1</f>
        <v>2032</v>
      </c>
      <c r="AM11" s="39"/>
      <c r="AN11" s="39"/>
      <c r="AO11" s="39"/>
      <c r="AP11" s="72">
        <f>AL11+1</f>
        <v>2033</v>
      </c>
      <c r="AQ11" s="39"/>
      <c r="AR11" s="39"/>
      <c r="AS11" s="39"/>
      <c r="AT11" s="2"/>
      <c r="AU11" s="2"/>
      <c r="AV11" s="55"/>
      <c r="AW11" s="70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</row>
    <row r="12" spans="1:60" ht="15.75" customHeight="1" x14ac:dyDescent="0.25">
      <c r="A12" s="2"/>
      <c r="B12" s="16"/>
      <c r="C12" s="2"/>
      <c r="D12" s="20" t="s">
        <v>54</v>
      </c>
      <c r="E12" s="2"/>
      <c r="F12" s="55" t="s">
        <v>55</v>
      </c>
      <c r="G12" s="55" t="s">
        <v>56</v>
      </c>
      <c r="H12" s="55" t="s">
        <v>57</v>
      </c>
      <c r="I12" s="55" t="s">
        <v>58</v>
      </c>
      <c r="J12" s="55" t="s">
        <v>55</v>
      </c>
      <c r="K12" s="55" t="s">
        <v>56</v>
      </c>
      <c r="L12" s="55" t="s">
        <v>57</v>
      </c>
      <c r="M12" s="55" t="s">
        <v>58</v>
      </c>
      <c r="N12" s="55" t="s">
        <v>55</v>
      </c>
      <c r="O12" s="55" t="s">
        <v>56</v>
      </c>
      <c r="P12" s="55" t="s">
        <v>57</v>
      </c>
      <c r="Q12" s="55" t="s">
        <v>58</v>
      </c>
      <c r="R12" s="55" t="s">
        <v>55</v>
      </c>
      <c r="S12" s="55" t="s">
        <v>56</v>
      </c>
      <c r="T12" s="55" t="s">
        <v>57</v>
      </c>
      <c r="U12" s="55" t="s">
        <v>58</v>
      </c>
      <c r="V12" s="55" t="s">
        <v>55</v>
      </c>
      <c r="W12" s="55" t="s">
        <v>56</v>
      </c>
      <c r="X12" s="55" t="s">
        <v>57</v>
      </c>
      <c r="Y12" s="55" t="s">
        <v>58</v>
      </c>
      <c r="Z12" s="55" t="s">
        <v>55</v>
      </c>
      <c r="AA12" s="55" t="s">
        <v>56</v>
      </c>
      <c r="AB12" s="55" t="s">
        <v>57</v>
      </c>
      <c r="AC12" s="55" t="s">
        <v>58</v>
      </c>
      <c r="AD12" s="55" t="s">
        <v>55</v>
      </c>
      <c r="AE12" s="55" t="s">
        <v>56</v>
      </c>
      <c r="AF12" s="55" t="s">
        <v>57</v>
      </c>
      <c r="AG12" s="55" t="s">
        <v>58</v>
      </c>
      <c r="AH12" s="55" t="s">
        <v>55</v>
      </c>
      <c r="AI12" s="55" t="s">
        <v>56</v>
      </c>
      <c r="AJ12" s="55" t="s">
        <v>57</v>
      </c>
      <c r="AK12" s="55" t="s">
        <v>58</v>
      </c>
      <c r="AL12" s="55" t="s">
        <v>55</v>
      </c>
      <c r="AM12" s="55" t="s">
        <v>56</v>
      </c>
      <c r="AN12" s="55" t="s">
        <v>57</v>
      </c>
      <c r="AO12" s="55" t="s">
        <v>58</v>
      </c>
      <c r="AP12" s="55" t="s">
        <v>55</v>
      </c>
      <c r="AQ12" s="55" t="s">
        <v>56</v>
      </c>
      <c r="AR12" s="55" t="s">
        <v>57</v>
      </c>
      <c r="AS12" s="55" t="s">
        <v>58</v>
      </c>
      <c r="AT12" s="2"/>
      <c r="AU12" s="2"/>
      <c r="AV12" s="55"/>
      <c r="AW12" s="73" t="s">
        <v>8</v>
      </c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</row>
    <row r="13" spans="1:60" ht="15.75" customHeight="1" x14ac:dyDescent="0.25">
      <c r="A13" s="2"/>
      <c r="B13" s="16"/>
      <c r="C13" s="2"/>
      <c r="D13" s="2" t="s">
        <v>59</v>
      </c>
      <c r="E13" s="74">
        <v>3000</v>
      </c>
      <c r="F13" s="75">
        <f>$E$13</f>
        <v>3000</v>
      </c>
      <c r="G13" s="75">
        <f t="shared" ref="G13:H13" si="0">F13</f>
        <v>3000</v>
      </c>
      <c r="H13" s="75">
        <f t="shared" si="0"/>
        <v>3000</v>
      </c>
      <c r="I13" s="75">
        <v>3200</v>
      </c>
      <c r="J13" s="75">
        <f>I13</f>
        <v>3200</v>
      </c>
      <c r="K13" s="75">
        <v>3500</v>
      </c>
      <c r="L13" s="75">
        <f t="shared" ref="L13:S13" si="1">K13</f>
        <v>3500</v>
      </c>
      <c r="M13" s="75">
        <f t="shared" si="1"/>
        <v>3500</v>
      </c>
      <c r="N13" s="75">
        <f t="shared" si="1"/>
        <v>3500</v>
      </c>
      <c r="O13" s="75">
        <f t="shared" si="1"/>
        <v>3500</v>
      </c>
      <c r="P13" s="75">
        <f t="shared" si="1"/>
        <v>3500</v>
      </c>
      <c r="Q13" s="75">
        <f t="shared" si="1"/>
        <v>3500</v>
      </c>
      <c r="R13" s="75">
        <f t="shared" si="1"/>
        <v>3500</v>
      </c>
      <c r="S13" s="75">
        <f t="shared" si="1"/>
        <v>3500</v>
      </c>
      <c r="T13" s="75">
        <v>4000</v>
      </c>
      <c r="U13" s="75">
        <f t="shared" ref="U13:AA13" si="2">T13</f>
        <v>4000</v>
      </c>
      <c r="V13" s="75">
        <f t="shared" si="2"/>
        <v>4000</v>
      </c>
      <c r="W13" s="75">
        <f t="shared" si="2"/>
        <v>4000</v>
      </c>
      <c r="X13" s="75">
        <f t="shared" si="2"/>
        <v>4000</v>
      </c>
      <c r="Y13" s="75">
        <f t="shared" si="2"/>
        <v>4000</v>
      </c>
      <c r="Z13" s="75">
        <f t="shared" si="2"/>
        <v>4000</v>
      </c>
      <c r="AA13" s="75">
        <f t="shared" si="2"/>
        <v>4000</v>
      </c>
      <c r="AB13" s="75">
        <v>4200</v>
      </c>
      <c r="AC13" s="75">
        <f t="shared" ref="AC13:AH13" si="3">AB13</f>
        <v>4200</v>
      </c>
      <c r="AD13" s="75">
        <f t="shared" si="3"/>
        <v>4200</v>
      </c>
      <c r="AE13" s="75">
        <f t="shared" si="3"/>
        <v>4200</v>
      </c>
      <c r="AF13" s="75">
        <f t="shared" si="3"/>
        <v>4200</v>
      </c>
      <c r="AG13" s="75">
        <f t="shared" si="3"/>
        <v>4200</v>
      </c>
      <c r="AH13" s="75">
        <f t="shared" si="3"/>
        <v>4200</v>
      </c>
      <c r="AI13" s="75">
        <v>4700</v>
      </c>
      <c r="AJ13" s="75">
        <f t="shared" ref="AJ13:AK13" si="4">AI13</f>
        <v>4700</v>
      </c>
      <c r="AK13" s="75">
        <f t="shared" si="4"/>
        <v>4700</v>
      </c>
      <c r="AL13" s="75">
        <v>5500</v>
      </c>
      <c r="AM13" s="75">
        <f t="shared" ref="AM13:AO13" si="5">AL13</f>
        <v>5500</v>
      </c>
      <c r="AN13" s="75">
        <f t="shared" si="5"/>
        <v>5500</v>
      </c>
      <c r="AO13" s="75">
        <f t="shared" si="5"/>
        <v>5500</v>
      </c>
      <c r="AP13" s="75">
        <v>6350</v>
      </c>
      <c r="AQ13" s="75">
        <f t="shared" ref="AQ13:AS13" si="6">AP13</f>
        <v>6350</v>
      </c>
      <c r="AR13" s="75">
        <f t="shared" si="6"/>
        <v>6350</v>
      </c>
      <c r="AS13" s="75">
        <f t="shared" si="6"/>
        <v>6350</v>
      </c>
      <c r="AT13" s="2"/>
      <c r="AU13" s="2"/>
      <c r="AV13" s="55"/>
      <c r="AW13" s="70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</row>
    <row r="14" spans="1:60" ht="15.75" customHeight="1" x14ac:dyDescent="0.25">
      <c r="A14" s="2"/>
      <c r="B14" s="16"/>
      <c r="C14" s="2"/>
      <c r="D14" s="2" t="s">
        <v>60</v>
      </c>
      <c r="E14" s="76">
        <v>300</v>
      </c>
      <c r="F14" s="77">
        <f>$E$14</f>
        <v>300</v>
      </c>
      <c r="G14" s="77">
        <f t="shared" ref="G14:J14" si="7">F14</f>
        <v>300</v>
      </c>
      <c r="H14" s="77">
        <f t="shared" si="7"/>
        <v>300</v>
      </c>
      <c r="I14" s="77">
        <f t="shared" si="7"/>
        <v>300</v>
      </c>
      <c r="J14" s="77">
        <f t="shared" si="7"/>
        <v>300</v>
      </c>
      <c r="K14" s="77">
        <v>325</v>
      </c>
      <c r="L14" s="77">
        <f t="shared" ref="L14:T14" si="8">K14</f>
        <v>325</v>
      </c>
      <c r="M14" s="77">
        <f t="shared" si="8"/>
        <v>325</v>
      </c>
      <c r="N14" s="77">
        <f t="shared" si="8"/>
        <v>325</v>
      </c>
      <c r="O14" s="77">
        <f t="shared" si="8"/>
        <v>325</v>
      </c>
      <c r="P14" s="77">
        <f t="shared" si="8"/>
        <v>325</v>
      </c>
      <c r="Q14" s="77">
        <f t="shared" si="8"/>
        <v>325</v>
      </c>
      <c r="R14" s="77">
        <f t="shared" si="8"/>
        <v>325</v>
      </c>
      <c r="S14" s="77">
        <f t="shared" si="8"/>
        <v>325</v>
      </c>
      <c r="T14" s="77">
        <f t="shared" si="8"/>
        <v>325</v>
      </c>
      <c r="U14" s="77">
        <v>380</v>
      </c>
      <c r="V14" s="77">
        <f t="shared" ref="V14:AC14" si="9">U14</f>
        <v>380</v>
      </c>
      <c r="W14" s="77">
        <f t="shared" si="9"/>
        <v>380</v>
      </c>
      <c r="X14" s="77">
        <f t="shared" si="9"/>
        <v>380</v>
      </c>
      <c r="Y14" s="77">
        <f t="shared" si="9"/>
        <v>380</v>
      </c>
      <c r="Z14" s="77">
        <f t="shared" si="9"/>
        <v>380</v>
      </c>
      <c r="AA14" s="77">
        <f t="shared" si="9"/>
        <v>380</v>
      </c>
      <c r="AB14" s="77">
        <f t="shared" si="9"/>
        <v>380</v>
      </c>
      <c r="AC14" s="77">
        <f t="shared" si="9"/>
        <v>380</v>
      </c>
      <c r="AD14" s="77">
        <v>400</v>
      </c>
      <c r="AE14" s="77">
        <f t="shared" ref="AE14:AI14" si="10">AD14</f>
        <v>400</v>
      </c>
      <c r="AF14" s="77">
        <f t="shared" si="10"/>
        <v>400</v>
      </c>
      <c r="AG14" s="77">
        <f t="shared" si="10"/>
        <v>400</v>
      </c>
      <c r="AH14" s="77">
        <f t="shared" si="10"/>
        <v>400</v>
      </c>
      <c r="AI14" s="77">
        <f t="shared" si="10"/>
        <v>400</v>
      </c>
      <c r="AJ14" s="77">
        <v>500</v>
      </c>
      <c r="AK14" s="77">
        <f t="shared" ref="AK14:AL14" si="11">AJ14</f>
        <v>500</v>
      </c>
      <c r="AL14" s="77">
        <f t="shared" si="11"/>
        <v>500</v>
      </c>
      <c r="AM14" s="77">
        <v>590</v>
      </c>
      <c r="AN14" s="77">
        <f t="shared" ref="AN14:AP14" si="12">AM14</f>
        <v>590</v>
      </c>
      <c r="AO14" s="77">
        <f t="shared" si="12"/>
        <v>590</v>
      </c>
      <c r="AP14" s="77">
        <f t="shared" si="12"/>
        <v>590</v>
      </c>
      <c r="AQ14" s="77">
        <v>720</v>
      </c>
      <c r="AR14" s="77">
        <f t="shared" ref="AR14:AS14" si="13">AQ14</f>
        <v>720</v>
      </c>
      <c r="AS14" s="77">
        <f t="shared" si="13"/>
        <v>720</v>
      </c>
      <c r="AT14" s="2"/>
      <c r="AU14" s="2"/>
      <c r="AV14" s="55"/>
      <c r="AW14" s="70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</row>
    <row r="15" spans="1:60" ht="15.75" customHeight="1" x14ac:dyDescent="0.25">
      <c r="A15" s="2"/>
      <c r="B15" s="16"/>
      <c r="C15" s="2"/>
      <c r="D15" s="2" t="s">
        <v>61</v>
      </c>
      <c r="E15" s="27">
        <v>4</v>
      </c>
      <c r="F15" s="12">
        <f>$E$15</f>
        <v>4</v>
      </c>
      <c r="G15" s="75">
        <f t="shared" ref="G15:AS15" si="14">F15</f>
        <v>4</v>
      </c>
      <c r="H15" s="75">
        <f t="shared" si="14"/>
        <v>4</v>
      </c>
      <c r="I15" s="75">
        <f t="shared" si="14"/>
        <v>4</v>
      </c>
      <c r="J15" s="75">
        <f t="shared" si="14"/>
        <v>4</v>
      </c>
      <c r="K15" s="75">
        <f t="shared" si="14"/>
        <v>4</v>
      </c>
      <c r="L15" s="75">
        <f t="shared" si="14"/>
        <v>4</v>
      </c>
      <c r="M15" s="75">
        <f t="shared" si="14"/>
        <v>4</v>
      </c>
      <c r="N15" s="75">
        <f t="shared" si="14"/>
        <v>4</v>
      </c>
      <c r="O15" s="75">
        <f t="shared" si="14"/>
        <v>4</v>
      </c>
      <c r="P15" s="75">
        <f t="shared" si="14"/>
        <v>4</v>
      </c>
      <c r="Q15" s="75">
        <f t="shared" si="14"/>
        <v>4</v>
      </c>
      <c r="R15" s="75">
        <f t="shared" si="14"/>
        <v>4</v>
      </c>
      <c r="S15" s="75">
        <f t="shared" si="14"/>
        <v>4</v>
      </c>
      <c r="T15" s="75">
        <f t="shared" si="14"/>
        <v>4</v>
      </c>
      <c r="U15" s="75">
        <f t="shared" si="14"/>
        <v>4</v>
      </c>
      <c r="V15" s="75">
        <f t="shared" si="14"/>
        <v>4</v>
      </c>
      <c r="W15" s="75">
        <f t="shared" si="14"/>
        <v>4</v>
      </c>
      <c r="X15" s="75">
        <f t="shared" si="14"/>
        <v>4</v>
      </c>
      <c r="Y15" s="75">
        <f t="shared" si="14"/>
        <v>4</v>
      </c>
      <c r="Z15" s="75">
        <f t="shared" si="14"/>
        <v>4</v>
      </c>
      <c r="AA15" s="75">
        <f t="shared" si="14"/>
        <v>4</v>
      </c>
      <c r="AB15" s="75">
        <f t="shared" si="14"/>
        <v>4</v>
      </c>
      <c r="AC15" s="75">
        <f t="shared" si="14"/>
        <v>4</v>
      </c>
      <c r="AD15" s="75">
        <f t="shared" si="14"/>
        <v>4</v>
      </c>
      <c r="AE15" s="75">
        <f t="shared" si="14"/>
        <v>4</v>
      </c>
      <c r="AF15" s="75">
        <f t="shared" si="14"/>
        <v>4</v>
      </c>
      <c r="AG15" s="75">
        <f t="shared" si="14"/>
        <v>4</v>
      </c>
      <c r="AH15" s="75">
        <f t="shared" si="14"/>
        <v>4</v>
      </c>
      <c r="AI15" s="75">
        <f t="shared" si="14"/>
        <v>4</v>
      </c>
      <c r="AJ15" s="75">
        <f t="shared" si="14"/>
        <v>4</v>
      </c>
      <c r="AK15" s="75">
        <f t="shared" si="14"/>
        <v>4</v>
      </c>
      <c r="AL15" s="75">
        <f t="shared" si="14"/>
        <v>4</v>
      </c>
      <c r="AM15" s="75">
        <f t="shared" si="14"/>
        <v>4</v>
      </c>
      <c r="AN15" s="75">
        <f t="shared" si="14"/>
        <v>4</v>
      </c>
      <c r="AO15" s="75">
        <f t="shared" si="14"/>
        <v>4</v>
      </c>
      <c r="AP15" s="75">
        <f t="shared" si="14"/>
        <v>4</v>
      </c>
      <c r="AQ15" s="75">
        <f t="shared" si="14"/>
        <v>4</v>
      </c>
      <c r="AR15" s="75">
        <f t="shared" si="14"/>
        <v>4</v>
      </c>
      <c r="AS15" s="75">
        <f t="shared" si="14"/>
        <v>4</v>
      </c>
      <c r="AT15" s="2"/>
      <c r="AU15" s="2"/>
      <c r="AV15" s="55"/>
      <c r="AW15" s="70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</row>
    <row r="16" spans="1:60" ht="15.7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55"/>
      <c r="AW16" s="70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</row>
    <row r="17" spans="1:60" ht="15.75" hidden="1" customHeight="1" x14ac:dyDescent="0.25">
      <c r="A17" s="2"/>
      <c r="B17" s="16"/>
      <c r="C17" s="2"/>
      <c r="D17" s="20" t="s">
        <v>62</v>
      </c>
      <c r="E17" s="2"/>
      <c r="F17" s="55" t="s">
        <v>55</v>
      </c>
      <c r="G17" s="55" t="s">
        <v>56</v>
      </c>
      <c r="H17" s="55" t="s">
        <v>57</v>
      </c>
      <c r="I17" s="55" t="s">
        <v>58</v>
      </c>
      <c r="J17" s="55" t="s">
        <v>55</v>
      </c>
      <c r="K17" s="55" t="s">
        <v>56</v>
      </c>
      <c r="L17" s="55" t="s">
        <v>57</v>
      </c>
      <c r="M17" s="55" t="s">
        <v>58</v>
      </c>
      <c r="N17" s="55" t="s">
        <v>55</v>
      </c>
      <c r="O17" s="55" t="s">
        <v>56</v>
      </c>
      <c r="P17" s="55" t="s">
        <v>57</v>
      </c>
      <c r="Q17" s="55" t="s">
        <v>58</v>
      </c>
      <c r="R17" s="55" t="s">
        <v>55</v>
      </c>
      <c r="S17" s="55" t="s">
        <v>56</v>
      </c>
      <c r="T17" s="55" t="s">
        <v>57</v>
      </c>
      <c r="U17" s="55" t="s">
        <v>58</v>
      </c>
      <c r="V17" s="55" t="s">
        <v>55</v>
      </c>
      <c r="W17" s="55" t="s">
        <v>56</v>
      </c>
      <c r="X17" s="55" t="s">
        <v>57</v>
      </c>
      <c r="Y17" s="55" t="s">
        <v>58</v>
      </c>
      <c r="Z17" s="55" t="s">
        <v>55</v>
      </c>
      <c r="AA17" s="55" t="s">
        <v>56</v>
      </c>
      <c r="AB17" s="55" t="s">
        <v>57</v>
      </c>
      <c r="AC17" s="55" t="s">
        <v>58</v>
      </c>
      <c r="AD17" s="55" t="s">
        <v>55</v>
      </c>
      <c r="AE17" s="55" t="s">
        <v>56</v>
      </c>
      <c r="AF17" s="55" t="s">
        <v>57</v>
      </c>
      <c r="AG17" s="55" t="s">
        <v>58</v>
      </c>
      <c r="AH17" s="55" t="s">
        <v>55</v>
      </c>
      <c r="AI17" s="55" t="s">
        <v>56</v>
      </c>
      <c r="AJ17" s="55" t="s">
        <v>57</v>
      </c>
      <c r="AK17" s="55" t="s">
        <v>58</v>
      </c>
      <c r="AL17" s="55" t="s">
        <v>55</v>
      </c>
      <c r="AM17" s="55" t="s">
        <v>56</v>
      </c>
      <c r="AN17" s="55" t="s">
        <v>57</v>
      </c>
      <c r="AO17" s="55" t="s">
        <v>58</v>
      </c>
      <c r="AP17" s="55" t="s">
        <v>55</v>
      </c>
      <c r="AQ17" s="55" t="s">
        <v>56</v>
      </c>
      <c r="AR17" s="55" t="s">
        <v>57</v>
      </c>
      <c r="AS17" s="55" t="s">
        <v>58</v>
      </c>
      <c r="AT17" s="2"/>
      <c r="AU17" s="2"/>
      <c r="AV17" s="55"/>
      <c r="AW17" s="70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</row>
    <row r="18" spans="1:60" ht="15.75" hidden="1" customHeight="1" x14ac:dyDescent="0.25">
      <c r="A18" s="2"/>
      <c r="B18" s="16"/>
      <c r="C18" s="2"/>
      <c r="D18" s="2" t="s">
        <v>63</v>
      </c>
      <c r="E18" s="2"/>
      <c r="F18" s="77">
        <f t="shared" ref="F18:N18" si="15">IF((F123&lt;=F$15),(F$14/F$15)*F$13,0)</f>
        <v>225000</v>
      </c>
      <c r="G18" s="77">
        <f t="shared" si="15"/>
        <v>225000</v>
      </c>
      <c r="H18" s="77">
        <f t="shared" si="15"/>
        <v>225000</v>
      </c>
      <c r="I18" s="77">
        <f t="shared" si="15"/>
        <v>240000</v>
      </c>
      <c r="J18" s="12">
        <f t="shared" si="15"/>
        <v>0</v>
      </c>
      <c r="K18" s="12">
        <f t="shared" si="15"/>
        <v>0</v>
      </c>
      <c r="L18" s="12">
        <f t="shared" si="15"/>
        <v>0</v>
      </c>
      <c r="M18" s="77">
        <f t="shared" si="15"/>
        <v>0</v>
      </c>
      <c r="N18" s="77">
        <f t="shared" si="15"/>
        <v>0</v>
      </c>
      <c r="O18" s="77">
        <f t="shared" ref="O18:AS18" si="16">IF(O123&lt;=O15,((O14/O15)*O13),0)</f>
        <v>0</v>
      </c>
      <c r="P18" s="77">
        <f t="shared" si="16"/>
        <v>0</v>
      </c>
      <c r="Q18" s="77">
        <f t="shared" si="16"/>
        <v>0</v>
      </c>
      <c r="R18" s="77">
        <f t="shared" si="16"/>
        <v>0</v>
      </c>
      <c r="S18" s="77">
        <f t="shared" si="16"/>
        <v>0</v>
      </c>
      <c r="T18" s="77">
        <f t="shared" si="16"/>
        <v>0</v>
      </c>
      <c r="U18" s="77">
        <f t="shared" si="16"/>
        <v>0</v>
      </c>
      <c r="V18" s="77">
        <f t="shared" si="16"/>
        <v>0</v>
      </c>
      <c r="W18" s="77">
        <f t="shared" si="16"/>
        <v>0</v>
      </c>
      <c r="X18" s="77">
        <f t="shared" si="16"/>
        <v>0</v>
      </c>
      <c r="Y18" s="77">
        <f t="shared" si="16"/>
        <v>0</v>
      </c>
      <c r="Z18" s="77">
        <f t="shared" si="16"/>
        <v>0</v>
      </c>
      <c r="AA18" s="77">
        <f t="shared" si="16"/>
        <v>0</v>
      </c>
      <c r="AB18" s="77">
        <f t="shared" si="16"/>
        <v>0</v>
      </c>
      <c r="AC18" s="77">
        <f t="shared" si="16"/>
        <v>0</v>
      </c>
      <c r="AD18" s="77">
        <f t="shared" si="16"/>
        <v>0</v>
      </c>
      <c r="AE18" s="77">
        <f t="shared" si="16"/>
        <v>0</v>
      </c>
      <c r="AF18" s="77">
        <f t="shared" si="16"/>
        <v>0</v>
      </c>
      <c r="AG18" s="77">
        <f t="shared" si="16"/>
        <v>0</v>
      </c>
      <c r="AH18" s="77">
        <f t="shared" si="16"/>
        <v>0</v>
      </c>
      <c r="AI18" s="77">
        <f t="shared" si="16"/>
        <v>0</v>
      </c>
      <c r="AJ18" s="77">
        <f t="shared" si="16"/>
        <v>0</v>
      </c>
      <c r="AK18" s="77">
        <f t="shared" si="16"/>
        <v>0</v>
      </c>
      <c r="AL18" s="77">
        <f t="shared" si="16"/>
        <v>0</v>
      </c>
      <c r="AM18" s="77">
        <f t="shared" si="16"/>
        <v>0</v>
      </c>
      <c r="AN18" s="77">
        <f t="shared" si="16"/>
        <v>0</v>
      </c>
      <c r="AO18" s="77">
        <f t="shared" si="16"/>
        <v>0</v>
      </c>
      <c r="AP18" s="77">
        <f t="shared" si="16"/>
        <v>0</v>
      </c>
      <c r="AQ18" s="77">
        <f t="shared" si="16"/>
        <v>0</v>
      </c>
      <c r="AR18" s="77">
        <f t="shared" si="16"/>
        <v>0</v>
      </c>
      <c r="AS18" s="77">
        <f t="shared" si="16"/>
        <v>0</v>
      </c>
      <c r="AT18" s="2"/>
      <c r="AU18" s="2"/>
      <c r="AV18" s="55"/>
      <c r="AW18" s="70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</row>
    <row r="19" spans="1:60" ht="15.75" hidden="1" customHeight="1" x14ac:dyDescent="0.25">
      <c r="A19" s="2"/>
      <c r="B19" s="16"/>
      <c r="C19" s="2"/>
      <c r="D19" s="2" t="s">
        <v>64</v>
      </c>
      <c r="E19" s="2"/>
      <c r="F19" s="12" t="s">
        <v>65</v>
      </c>
      <c r="G19" s="77">
        <f t="shared" ref="G19:AS19" si="17">IF(G124&lt;=G$15,((G$14/G$15)*G$13),0)</f>
        <v>225000</v>
      </c>
      <c r="H19" s="77">
        <f t="shared" si="17"/>
        <v>225000</v>
      </c>
      <c r="I19" s="77">
        <f t="shared" si="17"/>
        <v>240000</v>
      </c>
      <c r="J19" s="77">
        <f t="shared" si="17"/>
        <v>240000</v>
      </c>
      <c r="K19" s="12">
        <f t="shared" si="17"/>
        <v>0</v>
      </c>
      <c r="L19" s="12">
        <f t="shared" si="17"/>
        <v>0</v>
      </c>
      <c r="M19" s="77">
        <f t="shared" si="17"/>
        <v>0</v>
      </c>
      <c r="N19" s="77">
        <f t="shared" si="17"/>
        <v>0</v>
      </c>
      <c r="O19" s="77">
        <f t="shared" si="17"/>
        <v>0</v>
      </c>
      <c r="P19" s="77">
        <f t="shared" si="17"/>
        <v>0</v>
      </c>
      <c r="Q19" s="77">
        <f t="shared" si="17"/>
        <v>0</v>
      </c>
      <c r="R19" s="77">
        <f t="shared" si="17"/>
        <v>0</v>
      </c>
      <c r="S19" s="77">
        <f t="shared" si="17"/>
        <v>0</v>
      </c>
      <c r="T19" s="77">
        <f t="shared" si="17"/>
        <v>0</v>
      </c>
      <c r="U19" s="77">
        <f t="shared" si="17"/>
        <v>0</v>
      </c>
      <c r="V19" s="77">
        <f t="shared" si="17"/>
        <v>0</v>
      </c>
      <c r="W19" s="77">
        <f t="shared" si="17"/>
        <v>0</v>
      </c>
      <c r="X19" s="77">
        <f t="shared" si="17"/>
        <v>0</v>
      </c>
      <c r="Y19" s="77">
        <f t="shared" si="17"/>
        <v>0</v>
      </c>
      <c r="Z19" s="77">
        <f t="shared" si="17"/>
        <v>0</v>
      </c>
      <c r="AA19" s="77">
        <f t="shared" si="17"/>
        <v>0</v>
      </c>
      <c r="AB19" s="77">
        <f t="shared" si="17"/>
        <v>0</v>
      </c>
      <c r="AC19" s="77">
        <f t="shared" si="17"/>
        <v>0</v>
      </c>
      <c r="AD19" s="77">
        <f t="shared" si="17"/>
        <v>0</v>
      </c>
      <c r="AE19" s="77">
        <f t="shared" si="17"/>
        <v>0</v>
      </c>
      <c r="AF19" s="77">
        <f t="shared" si="17"/>
        <v>0</v>
      </c>
      <c r="AG19" s="77">
        <f t="shared" si="17"/>
        <v>0</v>
      </c>
      <c r="AH19" s="77">
        <f t="shared" si="17"/>
        <v>0</v>
      </c>
      <c r="AI19" s="77">
        <f t="shared" si="17"/>
        <v>0</v>
      </c>
      <c r="AJ19" s="77">
        <f t="shared" si="17"/>
        <v>0</v>
      </c>
      <c r="AK19" s="77">
        <f t="shared" si="17"/>
        <v>0</v>
      </c>
      <c r="AL19" s="77">
        <f t="shared" si="17"/>
        <v>0</v>
      </c>
      <c r="AM19" s="77">
        <f t="shared" si="17"/>
        <v>0</v>
      </c>
      <c r="AN19" s="77">
        <f t="shared" si="17"/>
        <v>0</v>
      </c>
      <c r="AO19" s="77">
        <f t="shared" si="17"/>
        <v>0</v>
      </c>
      <c r="AP19" s="77">
        <f t="shared" si="17"/>
        <v>0</v>
      </c>
      <c r="AQ19" s="77">
        <f t="shared" si="17"/>
        <v>0</v>
      </c>
      <c r="AR19" s="77">
        <f t="shared" si="17"/>
        <v>0</v>
      </c>
      <c r="AS19" s="77">
        <f t="shared" si="17"/>
        <v>0</v>
      </c>
      <c r="AT19" s="2"/>
      <c r="AU19" s="2"/>
      <c r="AV19" s="55"/>
      <c r="AW19" s="70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</row>
    <row r="20" spans="1:60" ht="15.75" hidden="1" customHeight="1" x14ac:dyDescent="0.25">
      <c r="A20" s="2"/>
      <c r="B20" s="16"/>
      <c r="C20" s="2"/>
      <c r="D20" s="2" t="s">
        <v>66</v>
      </c>
      <c r="E20" s="2"/>
      <c r="F20" s="12" t="s">
        <v>65</v>
      </c>
      <c r="G20" s="12" t="s">
        <v>65</v>
      </c>
      <c r="H20" s="77">
        <f t="shared" ref="H20:AS20" si="18">IF(H125&lt;=H$15,((H$14/H$15)*H$13),0)</f>
        <v>225000</v>
      </c>
      <c r="I20" s="77">
        <f t="shared" si="18"/>
        <v>240000</v>
      </c>
      <c r="J20" s="77">
        <f t="shared" si="18"/>
        <v>240000</v>
      </c>
      <c r="K20" s="77">
        <f t="shared" si="18"/>
        <v>284375</v>
      </c>
      <c r="L20" s="12">
        <f t="shared" si="18"/>
        <v>0</v>
      </c>
      <c r="M20" s="77">
        <f t="shared" si="18"/>
        <v>0</v>
      </c>
      <c r="N20" s="77">
        <f t="shared" si="18"/>
        <v>0</v>
      </c>
      <c r="O20" s="77">
        <f t="shared" si="18"/>
        <v>0</v>
      </c>
      <c r="P20" s="77">
        <f t="shared" si="18"/>
        <v>0</v>
      </c>
      <c r="Q20" s="77">
        <f t="shared" si="18"/>
        <v>0</v>
      </c>
      <c r="R20" s="77">
        <f t="shared" si="18"/>
        <v>0</v>
      </c>
      <c r="S20" s="77">
        <f t="shared" si="18"/>
        <v>0</v>
      </c>
      <c r="T20" s="77">
        <f t="shared" si="18"/>
        <v>0</v>
      </c>
      <c r="U20" s="77">
        <f t="shared" si="18"/>
        <v>0</v>
      </c>
      <c r="V20" s="77">
        <f t="shared" si="18"/>
        <v>0</v>
      </c>
      <c r="W20" s="77">
        <f t="shared" si="18"/>
        <v>0</v>
      </c>
      <c r="X20" s="77">
        <f t="shared" si="18"/>
        <v>0</v>
      </c>
      <c r="Y20" s="77">
        <f t="shared" si="18"/>
        <v>0</v>
      </c>
      <c r="Z20" s="77">
        <f t="shared" si="18"/>
        <v>0</v>
      </c>
      <c r="AA20" s="77">
        <f t="shared" si="18"/>
        <v>0</v>
      </c>
      <c r="AB20" s="77">
        <f t="shared" si="18"/>
        <v>0</v>
      </c>
      <c r="AC20" s="77">
        <f t="shared" si="18"/>
        <v>0</v>
      </c>
      <c r="AD20" s="77">
        <f t="shared" si="18"/>
        <v>0</v>
      </c>
      <c r="AE20" s="77">
        <f t="shared" si="18"/>
        <v>0</v>
      </c>
      <c r="AF20" s="77">
        <f t="shared" si="18"/>
        <v>0</v>
      </c>
      <c r="AG20" s="77">
        <f t="shared" si="18"/>
        <v>0</v>
      </c>
      <c r="AH20" s="77">
        <f t="shared" si="18"/>
        <v>0</v>
      </c>
      <c r="AI20" s="77">
        <f t="shared" si="18"/>
        <v>0</v>
      </c>
      <c r="AJ20" s="77">
        <f t="shared" si="18"/>
        <v>0</v>
      </c>
      <c r="AK20" s="77">
        <f t="shared" si="18"/>
        <v>0</v>
      </c>
      <c r="AL20" s="77">
        <f t="shared" si="18"/>
        <v>0</v>
      </c>
      <c r="AM20" s="77">
        <f t="shared" si="18"/>
        <v>0</v>
      </c>
      <c r="AN20" s="77">
        <f t="shared" si="18"/>
        <v>0</v>
      </c>
      <c r="AO20" s="77">
        <f t="shared" si="18"/>
        <v>0</v>
      </c>
      <c r="AP20" s="77">
        <f t="shared" si="18"/>
        <v>0</v>
      </c>
      <c r="AQ20" s="77">
        <f t="shared" si="18"/>
        <v>0</v>
      </c>
      <c r="AR20" s="77">
        <f t="shared" si="18"/>
        <v>0</v>
      </c>
      <c r="AS20" s="77">
        <f t="shared" si="18"/>
        <v>0</v>
      </c>
      <c r="AT20" s="2"/>
      <c r="AU20" s="2"/>
      <c r="AV20" s="55"/>
      <c r="AW20" s="70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</row>
    <row r="21" spans="1:60" ht="15.75" hidden="1" customHeight="1" x14ac:dyDescent="0.25">
      <c r="A21" s="2"/>
      <c r="B21" s="16"/>
      <c r="C21" s="2"/>
      <c r="D21" s="2" t="s">
        <v>67</v>
      </c>
      <c r="E21" s="2"/>
      <c r="F21" s="12" t="s">
        <v>65</v>
      </c>
      <c r="G21" s="12" t="s">
        <v>65</v>
      </c>
      <c r="H21" s="12" t="s">
        <v>65</v>
      </c>
      <c r="I21" s="77">
        <f t="shared" ref="I21:AS21" si="19">IF(I126&lt;=I$15,((I$14/I$15)*I$13),0)</f>
        <v>240000</v>
      </c>
      <c r="J21" s="77">
        <f t="shared" si="19"/>
        <v>240000</v>
      </c>
      <c r="K21" s="77">
        <f t="shared" si="19"/>
        <v>284375</v>
      </c>
      <c r="L21" s="77">
        <f t="shared" si="19"/>
        <v>284375</v>
      </c>
      <c r="M21" s="77">
        <f t="shared" si="19"/>
        <v>0</v>
      </c>
      <c r="N21" s="77">
        <f t="shared" si="19"/>
        <v>0</v>
      </c>
      <c r="O21" s="77">
        <f t="shared" si="19"/>
        <v>0</v>
      </c>
      <c r="P21" s="77">
        <f t="shared" si="19"/>
        <v>0</v>
      </c>
      <c r="Q21" s="77">
        <f t="shared" si="19"/>
        <v>0</v>
      </c>
      <c r="R21" s="77">
        <f t="shared" si="19"/>
        <v>0</v>
      </c>
      <c r="S21" s="77">
        <f t="shared" si="19"/>
        <v>0</v>
      </c>
      <c r="T21" s="77">
        <f t="shared" si="19"/>
        <v>0</v>
      </c>
      <c r="U21" s="77">
        <f t="shared" si="19"/>
        <v>0</v>
      </c>
      <c r="V21" s="77">
        <f t="shared" si="19"/>
        <v>0</v>
      </c>
      <c r="W21" s="77">
        <f t="shared" si="19"/>
        <v>0</v>
      </c>
      <c r="X21" s="77">
        <f t="shared" si="19"/>
        <v>0</v>
      </c>
      <c r="Y21" s="77">
        <f t="shared" si="19"/>
        <v>0</v>
      </c>
      <c r="Z21" s="77">
        <f t="shared" si="19"/>
        <v>0</v>
      </c>
      <c r="AA21" s="77">
        <f t="shared" si="19"/>
        <v>0</v>
      </c>
      <c r="AB21" s="77">
        <f t="shared" si="19"/>
        <v>0</v>
      </c>
      <c r="AC21" s="77">
        <f t="shared" si="19"/>
        <v>0</v>
      </c>
      <c r="AD21" s="77">
        <f t="shared" si="19"/>
        <v>0</v>
      </c>
      <c r="AE21" s="77">
        <f t="shared" si="19"/>
        <v>0</v>
      </c>
      <c r="AF21" s="77">
        <f t="shared" si="19"/>
        <v>0</v>
      </c>
      <c r="AG21" s="77">
        <f t="shared" si="19"/>
        <v>0</v>
      </c>
      <c r="AH21" s="77">
        <f t="shared" si="19"/>
        <v>0</v>
      </c>
      <c r="AI21" s="77">
        <f t="shared" si="19"/>
        <v>0</v>
      </c>
      <c r="AJ21" s="77">
        <f t="shared" si="19"/>
        <v>0</v>
      </c>
      <c r="AK21" s="77">
        <f t="shared" si="19"/>
        <v>0</v>
      </c>
      <c r="AL21" s="77">
        <f t="shared" si="19"/>
        <v>0</v>
      </c>
      <c r="AM21" s="77">
        <f t="shared" si="19"/>
        <v>0</v>
      </c>
      <c r="AN21" s="77">
        <f t="shared" si="19"/>
        <v>0</v>
      </c>
      <c r="AO21" s="77">
        <f t="shared" si="19"/>
        <v>0</v>
      </c>
      <c r="AP21" s="77">
        <f t="shared" si="19"/>
        <v>0</v>
      </c>
      <c r="AQ21" s="77">
        <f t="shared" si="19"/>
        <v>0</v>
      </c>
      <c r="AR21" s="77">
        <f t="shared" si="19"/>
        <v>0</v>
      </c>
      <c r="AS21" s="77">
        <f t="shared" si="19"/>
        <v>0</v>
      </c>
      <c r="AT21" s="2"/>
      <c r="AU21" s="2"/>
      <c r="AV21" s="55"/>
      <c r="AW21" s="70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</row>
    <row r="22" spans="1:60" ht="15.75" hidden="1" customHeight="1" x14ac:dyDescent="0.25">
      <c r="A22" s="2"/>
      <c r="B22" s="16"/>
      <c r="C22" s="2"/>
      <c r="D22" s="2" t="s">
        <v>68</v>
      </c>
      <c r="E22" s="2"/>
      <c r="F22" s="12" t="s">
        <v>65</v>
      </c>
      <c r="G22" s="12" t="s">
        <v>65</v>
      </c>
      <c r="H22" s="12" t="s">
        <v>65</v>
      </c>
      <c r="I22" s="12" t="s">
        <v>65</v>
      </c>
      <c r="J22" s="77">
        <f t="shared" ref="J22:AS22" si="20">IF(J127&lt;=J$15,((J$14/J$15)*J$13),0)</f>
        <v>240000</v>
      </c>
      <c r="K22" s="77">
        <f t="shared" si="20"/>
        <v>284375</v>
      </c>
      <c r="L22" s="77">
        <f t="shared" si="20"/>
        <v>284375</v>
      </c>
      <c r="M22" s="77">
        <f t="shared" si="20"/>
        <v>284375</v>
      </c>
      <c r="N22" s="77">
        <f t="shared" si="20"/>
        <v>0</v>
      </c>
      <c r="O22" s="77">
        <f t="shared" si="20"/>
        <v>0</v>
      </c>
      <c r="P22" s="77">
        <f t="shared" si="20"/>
        <v>0</v>
      </c>
      <c r="Q22" s="77">
        <f t="shared" si="20"/>
        <v>0</v>
      </c>
      <c r="R22" s="77">
        <f t="shared" si="20"/>
        <v>0</v>
      </c>
      <c r="S22" s="77">
        <f t="shared" si="20"/>
        <v>0</v>
      </c>
      <c r="T22" s="77">
        <f t="shared" si="20"/>
        <v>0</v>
      </c>
      <c r="U22" s="77">
        <f t="shared" si="20"/>
        <v>0</v>
      </c>
      <c r="V22" s="77">
        <f t="shared" si="20"/>
        <v>0</v>
      </c>
      <c r="W22" s="77">
        <f t="shared" si="20"/>
        <v>0</v>
      </c>
      <c r="X22" s="77">
        <f t="shared" si="20"/>
        <v>0</v>
      </c>
      <c r="Y22" s="77">
        <f t="shared" si="20"/>
        <v>0</v>
      </c>
      <c r="Z22" s="77">
        <f t="shared" si="20"/>
        <v>0</v>
      </c>
      <c r="AA22" s="77">
        <f t="shared" si="20"/>
        <v>0</v>
      </c>
      <c r="AB22" s="77">
        <f t="shared" si="20"/>
        <v>0</v>
      </c>
      <c r="AC22" s="77">
        <f t="shared" si="20"/>
        <v>0</v>
      </c>
      <c r="AD22" s="77">
        <f t="shared" si="20"/>
        <v>0</v>
      </c>
      <c r="AE22" s="77">
        <f t="shared" si="20"/>
        <v>0</v>
      </c>
      <c r="AF22" s="77">
        <f t="shared" si="20"/>
        <v>0</v>
      </c>
      <c r="AG22" s="77">
        <f t="shared" si="20"/>
        <v>0</v>
      </c>
      <c r="AH22" s="77">
        <f t="shared" si="20"/>
        <v>0</v>
      </c>
      <c r="AI22" s="77">
        <f t="shared" si="20"/>
        <v>0</v>
      </c>
      <c r="AJ22" s="77">
        <f t="shared" si="20"/>
        <v>0</v>
      </c>
      <c r="AK22" s="77">
        <f t="shared" si="20"/>
        <v>0</v>
      </c>
      <c r="AL22" s="77">
        <f t="shared" si="20"/>
        <v>0</v>
      </c>
      <c r="AM22" s="77">
        <f t="shared" si="20"/>
        <v>0</v>
      </c>
      <c r="AN22" s="77">
        <f t="shared" si="20"/>
        <v>0</v>
      </c>
      <c r="AO22" s="77">
        <f t="shared" si="20"/>
        <v>0</v>
      </c>
      <c r="AP22" s="77">
        <f t="shared" si="20"/>
        <v>0</v>
      </c>
      <c r="AQ22" s="77">
        <f t="shared" si="20"/>
        <v>0</v>
      </c>
      <c r="AR22" s="77">
        <f t="shared" si="20"/>
        <v>0</v>
      </c>
      <c r="AS22" s="77">
        <f t="shared" si="20"/>
        <v>0</v>
      </c>
      <c r="AT22" s="2"/>
      <c r="AU22" s="2"/>
      <c r="AV22" s="55"/>
      <c r="AW22" s="70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</row>
    <row r="23" spans="1:60" ht="15.75" hidden="1" customHeight="1" x14ac:dyDescent="0.25">
      <c r="A23" s="2"/>
      <c r="B23" s="16"/>
      <c r="C23" s="2"/>
      <c r="D23" s="2" t="s">
        <v>69</v>
      </c>
      <c r="E23" s="2"/>
      <c r="F23" s="12" t="s">
        <v>65</v>
      </c>
      <c r="G23" s="12" t="s">
        <v>65</v>
      </c>
      <c r="H23" s="12" t="s">
        <v>65</v>
      </c>
      <c r="I23" s="12" t="s">
        <v>65</v>
      </c>
      <c r="J23" s="12" t="s">
        <v>65</v>
      </c>
      <c r="K23" s="77">
        <f t="shared" ref="K23:AS23" si="21">IF(K128&lt;=K$15,((K$14/K$15)*K$13),0)</f>
        <v>284375</v>
      </c>
      <c r="L23" s="77">
        <f t="shared" si="21"/>
        <v>284375</v>
      </c>
      <c r="M23" s="77">
        <f t="shared" si="21"/>
        <v>284375</v>
      </c>
      <c r="N23" s="77">
        <f t="shared" si="21"/>
        <v>284375</v>
      </c>
      <c r="O23" s="77">
        <f t="shared" si="21"/>
        <v>0</v>
      </c>
      <c r="P23" s="77">
        <f t="shared" si="21"/>
        <v>0</v>
      </c>
      <c r="Q23" s="77">
        <f t="shared" si="21"/>
        <v>0</v>
      </c>
      <c r="R23" s="77">
        <f t="shared" si="21"/>
        <v>0</v>
      </c>
      <c r="S23" s="77">
        <f t="shared" si="21"/>
        <v>0</v>
      </c>
      <c r="T23" s="77">
        <f t="shared" si="21"/>
        <v>0</v>
      </c>
      <c r="U23" s="77">
        <f t="shared" si="21"/>
        <v>0</v>
      </c>
      <c r="V23" s="77">
        <f t="shared" si="21"/>
        <v>0</v>
      </c>
      <c r="W23" s="77">
        <f t="shared" si="21"/>
        <v>0</v>
      </c>
      <c r="X23" s="77">
        <f t="shared" si="21"/>
        <v>0</v>
      </c>
      <c r="Y23" s="77">
        <f t="shared" si="21"/>
        <v>0</v>
      </c>
      <c r="Z23" s="77">
        <f t="shared" si="21"/>
        <v>0</v>
      </c>
      <c r="AA23" s="77">
        <f t="shared" si="21"/>
        <v>0</v>
      </c>
      <c r="AB23" s="77">
        <f t="shared" si="21"/>
        <v>0</v>
      </c>
      <c r="AC23" s="77">
        <f t="shared" si="21"/>
        <v>0</v>
      </c>
      <c r="AD23" s="77">
        <f t="shared" si="21"/>
        <v>0</v>
      </c>
      <c r="AE23" s="77">
        <f t="shared" si="21"/>
        <v>0</v>
      </c>
      <c r="AF23" s="77">
        <f t="shared" si="21"/>
        <v>0</v>
      </c>
      <c r="AG23" s="77">
        <f t="shared" si="21"/>
        <v>0</v>
      </c>
      <c r="AH23" s="77">
        <f t="shared" si="21"/>
        <v>0</v>
      </c>
      <c r="AI23" s="77">
        <f t="shared" si="21"/>
        <v>0</v>
      </c>
      <c r="AJ23" s="77">
        <f t="shared" si="21"/>
        <v>0</v>
      </c>
      <c r="AK23" s="77">
        <f t="shared" si="21"/>
        <v>0</v>
      </c>
      <c r="AL23" s="77">
        <f t="shared" si="21"/>
        <v>0</v>
      </c>
      <c r="AM23" s="77">
        <f t="shared" si="21"/>
        <v>0</v>
      </c>
      <c r="AN23" s="77">
        <f t="shared" si="21"/>
        <v>0</v>
      </c>
      <c r="AO23" s="77">
        <f t="shared" si="21"/>
        <v>0</v>
      </c>
      <c r="AP23" s="77">
        <f t="shared" si="21"/>
        <v>0</v>
      </c>
      <c r="AQ23" s="77">
        <f t="shared" si="21"/>
        <v>0</v>
      </c>
      <c r="AR23" s="77">
        <f t="shared" si="21"/>
        <v>0</v>
      </c>
      <c r="AS23" s="77">
        <f t="shared" si="21"/>
        <v>0</v>
      </c>
      <c r="AT23" s="2"/>
      <c r="AU23" s="2"/>
      <c r="AV23" s="55"/>
      <c r="AW23" s="70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</row>
    <row r="24" spans="1:60" ht="15.75" hidden="1" customHeight="1" x14ac:dyDescent="0.25">
      <c r="A24" s="2"/>
      <c r="B24" s="16"/>
      <c r="C24" s="2"/>
      <c r="D24" s="2" t="s">
        <v>70</v>
      </c>
      <c r="E24" s="2"/>
      <c r="F24" s="12" t="s">
        <v>65</v>
      </c>
      <c r="G24" s="12" t="s">
        <v>65</v>
      </c>
      <c r="H24" s="12" t="s">
        <v>65</v>
      </c>
      <c r="I24" s="12" t="s">
        <v>65</v>
      </c>
      <c r="J24" s="12" t="s">
        <v>65</v>
      </c>
      <c r="K24" s="12" t="s">
        <v>65</v>
      </c>
      <c r="L24" s="77">
        <f t="shared" ref="L24:AS24" si="22">IF(L129&lt;=L$15,((L$14/L$15)*L$13),0)</f>
        <v>284375</v>
      </c>
      <c r="M24" s="77">
        <f t="shared" si="22"/>
        <v>284375</v>
      </c>
      <c r="N24" s="77">
        <f t="shared" si="22"/>
        <v>284375</v>
      </c>
      <c r="O24" s="77">
        <f t="shared" si="22"/>
        <v>284375</v>
      </c>
      <c r="P24" s="77">
        <f t="shared" si="22"/>
        <v>0</v>
      </c>
      <c r="Q24" s="77">
        <f t="shared" si="22"/>
        <v>0</v>
      </c>
      <c r="R24" s="77">
        <f t="shared" si="22"/>
        <v>0</v>
      </c>
      <c r="S24" s="77">
        <f t="shared" si="22"/>
        <v>0</v>
      </c>
      <c r="T24" s="77">
        <f t="shared" si="22"/>
        <v>0</v>
      </c>
      <c r="U24" s="77">
        <f t="shared" si="22"/>
        <v>0</v>
      </c>
      <c r="V24" s="77">
        <f t="shared" si="22"/>
        <v>0</v>
      </c>
      <c r="W24" s="77">
        <f t="shared" si="22"/>
        <v>0</v>
      </c>
      <c r="X24" s="77">
        <f t="shared" si="22"/>
        <v>0</v>
      </c>
      <c r="Y24" s="77">
        <f t="shared" si="22"/>
        <v>0</v>
      </c>
      <c r="Z24" s="77">
        <f t="shared" si="22"/>
        <v>0</v>
      </c>
      <c r="AA24" s="77">
        <f t="shared" si="22"/>
        <v>0</v>
      </c>
      <c r="AB24" s="77">
        <f t="shared" si="22"/>
        <v>0</v>
      </c>
      <c r="AC24" s="77">
        <f t="shared" si="22"/>
        <v>0</v>
      </c>
      <c r="AD24" s="77">
        <f t="shared" si="22"/>
        <v>0</v>
      </c>
      <c r="AE24" s="77">
        <f t="shared" si="22"/>
        <v>0</v>
      </c>
      <c r="AF24" s="77">
        <f t="shared" si="22"/>
        <v>0</v>
      </c>
      <c r="AG24" s="77">
        <f t="shared" si="22"/>
        <v>0</v>
      </c>
      <c r="AH24" s="77">
        <f t="shared" si="22"/>
        <v>0</v>
      </c>
      <c r="AI24" s="77">
        <f t="shared" si="22"/>
        <v>0</v>
      </c>
      <c r="AJ24" s="77">
        <f t="shared" si="22"/>
        <v>0</v>
      </c>
      <c r="AK24" s="77">
        <f t="shared" si="22"/>
        <v>0</v>
      </c>
      <c r="AL24" s="77">
        <f t="shared" si="22"/>
        <v>0</v>
      </c>
      <c r="AM24" s="77">
        <f t="shared" si="22"/>
        <v>0</v>
      </c>
      <c r="AN24" s="77">
        <f t="shared" si="22"/>
        <v>0</v>
      </c>
      <c r="AO24" s="77">
        <f t="shared" si="22"/>
        <v>0</v>
      </c>
      <c r="AP24" s="77">
        <f t="shared" si="22"/>
        <v>0</v>
      </c>
      <c r="AQ24" s="77">
        <f t="shared" si="22"/>
        <v>0</v>
      </c>
      <c r="AR24" s="77">
        <f t="shared" si="22"/>
        <v>0</v>
      </c>
      <c r="AS24" s="77">
        <f t="shared" si="22"/>
        <v>0</v>
      </c>
      <c r="AT24" s="2"/>
      <c r="AU24" s="2"/>
      <c r="AV24" s="55"/>
      <c r="AW24" s="70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</row>
    <row r="25" spans="1:60" ht="15.75" hidden="1" customHeight="1" x14ac:dyDescent="0.25">
      <c r="A25" s="2"/>
      <c r="B25" s="16"/>
      <c r="C25" s="2"/>
      <c r="D25" s="2" t="s">
        <v>71</v>
      </c>
      <c r="E25" s="2"/>
      <c r="F25" s="12" t="s">
        <v>65</v>
      </c>
      <c r="G25" s="12" t="s">
        <v>65</v>
      </c>
      <c r="H25" s="12" t="s">
        <v>65</v>
      </c>
      <c r="I25" s="12" t="s">
        <v>65</v>
      </c>
      <c r="J25" s="12" t="s">
        <v>65</v>
      </c>
      <c r="K25" s="12" t="s">
        <v>65</v>
      </c>
      <c r="L25" s="12" t="s">
        <v>65</v>
      </c>
      <c r="M25" s="77">
        <f t="shared" ref="M25:AS25" si="23">IF(M130&lt;=M$15,((M$14/M$15)*M$13),0)</f>
        <v>284375</v>
      </c>
      <c r="N25" s="77">
        <f t="shared" si="23"/>
        <v>284375</v>
      </c>
      <c r="O25" s="77">
        <f t="shared" si="23"/>
        <v>284375</v>
      </c>
      <c r="P25" s="77">
        <f t="shared" si="23"/>
        <v>284375</v>
      </c>
      <c r="Q25" s="77">
        <f t="shared" si="23"/>
        <v>0</v>
      </c>
      <c r="R25" s="77">
        <f t="shared" si="23"/>
        <v>0</v>
      </c>
      <c r="S25" s="77">
        <f t="shared" si="23"/>
        <v>0</v>
      </c>
      <c r="T25" s="77">
        <f t="shared" si="23"/>
        <v>0</v>
      </c>
      <c r="U25" s="77">
        <f t="shared" si="23"/>
        <v>0</v>
      </c>
      <c r="V25" s="77">
        <f t="shared" si="23"/>
        <v>0</v>
      </c>
      <c r="W25" s="77">
        <f t="shared" si="23"/>
        <v>0</v>
      </c>
      <c r="X25" s="77">
        <f t="shared" si="23"/>
        <v>0</v>
      </c>
      <c r="Y25" s="77">
        <f t="shared" si="23"/>
        <v>0</v>
      </c>
      <c r="Z25" s="77">
        <f t="shared" si="23"/>
        <v>0</v>
      </c>
      <c r="AA25" s="77">
        <f t="shared" si="23"/>
        <v>0</v>
      </c>
      <c r="AB25" s="77">
        <f t="shared" si="23"/>
        <v>0</v>
      </c>
      <c r="AC25" s="77">
        <f t="shared" si="23"/>
        <v>0</v>
      </c>
      <c r="AD25" s="77">
        <f t="shared" si="23"/>
        <v>0</v>
      </c>
      <c r="AE25" s="77">
        <f t="shared" si="23"/>
        <v>0</v>
      </c>
      <c r="AF25" s="77">
        <f t="shared" si="23"/>
        <v>0</v>
      </c>
      <c r="AG25" s="77">
        <f t="shared" si="23"/>
        <v>0</v>
      </c>
      <c r="AH25" s="77">
        <f t="shared" si="23"/>
        <v>0</v>
      </c>
      <c r="AI25" s="77">
        <f t="shared" si="23"/>
        <v>0</v>
      </c>
      <c r="AJ25" s="77">
        <f t="shared" si="23"/>
        <v>0</v>
      </c>
      <c r="AK25" s="77">
        <f t="shared" si="23"/>
        <v>0</v>
      </c>
      <c r="AL25" s="77">
        <f t="shared" si="23"/>
        <v>0</v>
      </c>
      <c r="AM25" s="77">
        <f t="shared" si="23"/>
        <v>0</v>
      </c>
      <c r="AN25" s="77">
        <f t="shared" si="23"/>
        <v>0</v>
      </c>
      <c r="AO25" s="77">
        <f t="shared" si="23"/>
        <v>0</v>
      </c>
      <c r="AP25" s="77">
        <f t="shared" si="23"/>
        <v>0</v>
      </c>
      <c r="AQ25" s="77">
        <f t="shared" si="23"/>
        <v>0</v>
      </c>
      <c r="AR25" s="77">
        <f t="shared" si="23"/>
        <v>0</v>
      </c>
      <c r="AS25" s="77">
        <f t="shared" si="23"/>
        <v>0</v>
      </c>
      <c r="AT25" s="2"/>
      <c r="AU25" s="2"/>
      <c r="AV25" s="55"/>
      <c r="AW25" s="70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</row>
    <row r="26" spans="1:60" ht="15.75" hidden="1" customHeight="1" x14ac:dyDescent="0.25">
      <c r="A26" s="2"/>
      <c r="B26" s="16"/>
      <c r="C26" s="2"/>
      <c r="D26" s="2" t="s">
        <v>72</v>
      </c>
      <c r="E26" s="2"/>
      <c r="F26" s="12" t="s">
        <v>65</v>
      </c>
      <c r="G26" s="12" t="s">
        <v>65</v>
      </c>
      <c r="H26" s="12" t="s">
        <v>65</v>
      </c>
      <c r="I26" s="12" t="s">
        <v>65</v>
      </c>
      <c r="J26" s="12" t="s">
        <v>65</v>
      </c>
      <c r="K26" s="12" t="s">
        <v>65</v>
      </c>
      <c r="L26" s="12" t="s">
        <v>65</v>
      </c>
      <c r="M26" s="77" t="s">
        <v>65</v>
      </c>
      <c r="N26" s="77">
        <f t="shared" ref="N26:AS26" si="24">IF(N131&lt;=N$15,((N$14/N$15)*N$13),0)</f>
        <v>284375</v>
      </c>
      <c r="O26" s="77">
        <f t="shared" si="24"/>
        <v>284375</v>
      </c>
      <c r="P26" s="77">
        <f t="shared" si="24"/>
        <v>284375</v>
      </c>
      <c r="Q26" s="77">
        <f t="shared" si="24"/>
        <v>284375</v>
      </c>
      <c r="R26" s="77">
        <f t="shared" si="24"/>
        <v>0</v>
      </c>
      <c r="S26" s="77">
        <f t="shared" si="24"/>
        <v>0</v>
      </c>
      <c r="T26" s="77">
        <f t="shared" si="24"/>
        <v>0</v>
      </c>
      <c r="U26" s="77">
        <f t="shared" si="24"/>
        <v>0</v>
      </c>
      <c r="V26" s="77">
        <f t="shared" si="24"/>
        <v>0</v>
      </c>
      <c r="W26" s="77">
        <f t="shared" si="24"/>
        <v>0</v>
      </c>
      <c r="X26" s="77">
        <f t="shared" si="24"/>
        <v>0</v>
      </c>
      <c r="Y26" s="77">
        <f t="shared" si="24"/>
        <v>0</v>
      </c>
      <c r="Z26" s="77">
        <f t="shared" si="24"/>
        <v>0</v>
      </c>
      <c r="AA26" s="77">
        <f t="shared" si="24"/>
        <v>0</v>
      </c>
      <c r="AB26" s="77">
        <f t="shared" si="24"/>
        <v>0</v>
      </c>
      <c r="AC26" s="77">
        <f t="shared" si="24"/>
        <v>0</v>
      </c>
      <c r="AD26" s="77">
        <f t="shared" si="24"/>
        <v>0</v>
      </c>
      <c r="AE26" s="77">
        <f t="shared" si="24"/>
        <v>0</v>
      </c>
      <c r="AF26" s="77">
        <f t="shared" si="24"/>
        <v>0</v>
      </c>
      <c r="AG26" s="77">
        <f t="shared" si="24"/>
        <v>0</v>
      </c>
      <c r="AH26" s="77">
        <f t="shared" si="24"/>
        <v>0</v>
      </c>
      <c r="AI26" s="77">
        <f t="shared" si="24"/>
        <v>0</v>
      </c>
      <c r="AJ26" s="77">
        <f t="shared" si="24"/>
        <v>0</v>
      </c>
      <c r="AK26" s="77">
        <f t="shared" si="24"/>
        <v>0</v>
      </c>
      <c r="AL26" s="77">
        <f t="shared" si="24"/>
        <v>0</v>
      </c>
      <c r="AM26" s="77">
        <f t="shared" si="24"/>
        <v>0</v>
      </c>
      <c r="AN26" s="77">
        <f t="shared" si="24"/>
        <v>0</v>
      </c>
      <c r="AO26" s="77">
        <f t="shared" si="24"/>
        <v>0</v>
      </c>
      <c r="AP26" s="77">
        <f t="shared" si="24"/>
        <v>0</v>
      </c>
      <c r="AQ26" s="77">
        <f t="shared" si="24"/>
        <v>0</v>
      </c>
      <c r="AR26" s="77">
        <f t="shared" si="24"/>
        <v>0</v>
      </c>
      <c r="AS26" s="77">
        <f t="shared" si="24"/>
        <v>0</v>
      </c>
      <c r="AT26" s="2"/>
      <c r="AU26" s="2"/>
      <c r="AV26" s="55"/>
      <c r="AW26" s="70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</row>
    <row r="27" spans="1:60" ht="15.75" hidden="1" customHeight="1" x14ac:dyDescent="0.25">
      <c r="A27" s="2"/>
      <c r="B27" s="16"/>
      <c r="C27" s="2"/>
      <c r="D27" s="2" t="s">
        <v>73</v>
      </c>
      <c r="E27" s="2"/>
      <c r="F27" s="12" t="s">
        <v>65</v>
      </c>
      <c r="G27" s="12" t="s">
        <v>65</v>
      </c>
      <c r="H27" s="12" t="s">
        <v>65</v>
      </c>
      <c r="I27" s="12" t="s">
        <v>65</v>
      </c>
      <c r="J27" s="12" t="s">
        <v>65</v>
      </c>
      <c r="K27" s="12" t="s">
        <v>65</v>
      </c>
      <c r="L27" s="12" t="s">
        <v>65</v>
      </c>
      <c r="M27" s="77" t="s">
        <v>65</v>
      </c>
      <c r="N27" s="77" t="s">
        <v>65</v>
      </c>
      <c r="O27" s="77">
        <f t="shared" ref="O27:AS27" si="25">IF(O132&lt;=O$15,((O$14/O$15)*O$13),0)</f>
        <v>284375</v>
      </c>
      <c r="P27" s="77">
        <f t="shared" si="25"/>
        <v>284375</v>
      </c>
      <c r="Q27" s="77">
        <f t="shared" si="25"/>
        <v>284375</v>
      </c>
      <c r="R27" s="77">
        <f t="shared" si="25"/>
        <v>284375</v>
      </c>
      <c r="S27" s="77">
        <f t="shared" si="25"/>
        <v>0</v>
      </c>
      <c r="T27" s="77">
        <f t="shared" si="25"/>
        <v>0</v>
      </c>
      <c r="U27" s="77">
        <f t="shared" si="25"/>
        <v>0</v>
      </c>
      <c r="V27" s="77">
        <f t="shared" si="25"/>
        <v>0</v>
      </c>
      <c r="W27" s="77">
        <f t="shared" si="25"/>
        <v>0</v>
      </c>
      <c r="X27" s="77">
        <f t="shared" si="25"/>
        <v>0</v>
      </c>
      <c r="Y27" s="77">
        <f t="shared" si="25"/>
        <v>0</v>
      </c>
      <c r="Z27" s="77">
        <f t="shared" si="25"/>
        <v>0</v>
      </c>
      <c r="AA27" s="77">
        <f t="shared" si="25"/>
        <v>0</v>
      </c>
      <c r="AB27" s="77">
        <f t="shared" si="25"/>
        <v>0</v>
      </c>
      <c r="AC27" s="77">
        <f t="shared" si="25"/>
        <v>0</v>
      </c>
      <c r="AD27" s="77">
        <f t="shared" si="25"/>
        <v>0</v>
      </c>
      <c r="AE27" s="77">
        <f t="shared" si="25"/>
        <v>0</v>
      </c>
      <c r="AF27" s="77">
        <f t="shared" si="25"/>
        <v>0</v>
      </c>
      <c r="AG27" s="77">
        <f t="shared" si="25"/>
        <v>0</v>
      </c>
      <c r="AH27" s="77">
        <f t="shared" si="25"/>
        <v>0</v>
      </c>
      <c r="AI27" s="77">
        <f t="shared" si="25"/>
        <v>0</v>
      </c>
      <c r="AJ27" s="77">
        <f t="shared" si="25"/>
        <v>0</v>
      </c>
      <c r="AK27" s="77">
        <f t="shared" si="25"/>
        <v>0</v>
      </c>
      <c r="AL27" s="77">
        <f t="shared" si="25"/>
        <v>0</v>
      </c>
      <c r="AM27" s="77">
        <f t="shared" si="25"/>
        <v>0</v>
      </c>
      <c r="AN27" s="77">
        <f t="shared" si="25"/>
        <v>0</v>
      </c>
      <c r="AO27" s="77">
        <f t="shared" si="25"/>
        <v>0</v>
      </c>
      <c r="AP27" s="77">
        <f t="shared" si="25"/>
        <v>0</v>
      </c>
      <c r="AQ27" s="77">
        <f t="shared" si="25"/>
        <v>0</v>
      </c>
      <c r="AR27" s="77">
        <f t="shared" si="25"/>
        <v>0</v>
      </c>
      <c r="AS27" s="77">
        <f t="shared" si="25"/>
        <v>0</v>
      </c>
      <c r="AT27" s="2"/>
      <c r="AU27" s="2"/>
      <c r="AV27" s="55"/>
      <c r="AW27" s="70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</row>
    <row r="28" spans="1:60" ht="15.75" hidden="1" customHeight="1" x14ac:dyDescent="0.25">
      <c r="A28" s="2"/>
      <c r="B28" s="16"/>
      <c r="C28" s="2"/>
      <c r="D28" s="2" t="s">
        <v>74</v>
      </c>
      <c r="E28" s="2"/>
      <c r="F28" s="12" t="s">
        <v>65</v>
      </c>
      <c r="G28" s="12" t="s">
        <v>65</v>
      </c>
      <c r="H28" s="12" t="s">
        <v>65</v>
      </c>
      <c r="I28" s="12" t="s">
        <v>65</v>
      </c>
      <c r="J28" s="12" t="s">
        <v>65</v>
      </c>
      <c r="K28" s="12" t="s">
        <v>65</v>
      </c>
      <c r="L28" s="12" t="s">
        <v>65</v>
      </c>
      <c r="M28" s="77" t="s">
        <v>65</v>
      </c>
      <c r="N28" s="77" t="s">
        <v>65</v>
      </c>
      <c r="O28" s="77" t="s">
        <v>65</v>
      </c>
      <c r="P28" s="77">
        <f t="shared" ref="P28:AS28" si="26">IF(P133&lt;=P$15,((P$14/P$15)*P$13),0)</f>
        <v>284375</v>
      </c>
      <c r="Q28" s="77">
        <f t="shared" si="26"/>
        <v>284375</v>
      </c>
      <c r="R28" s="77">
        <f t="shared" si="26"/>
        <v>284375</v>
      </c>
      <c r="S28" s="77">
        <f t="shared" si="26"/>
        <v>284375</v>
      </c>
      <c r="T28" s="77">
        <f t="shared" si="26"/>
        <v>0</v>
      </c>
      <c r="U28" s="77">
        <f t="shared" si="26"/>
        <v>0</v>
      </c>
      <c r="V28" s="77">
        <f t="shared" si="26"/>
        <v>0</v>
      </c>
      <c r="W28" s="77">
        <f t="shared" si="26"/>
        <v>0</v>
      </c>
      <c r="X28" s="77">
        <f t="shared" si="26"/>
        <v>0</v>
      </c>
      <c r="Y28" s="77">
        <f t="shared" si="26"/>
        <v>0</v>
      </c>
      <c r="Z28" s="77">
        <f t="shared" si="26"/>
        <v>0</v>
      </c>
      <c r="AA28" s="77">
        <f t="shared" si="26"/>
        <v>0</v>
      </c>
      <c r="AB28" s="77">
        <f t="shared" si="26"/>
        <v>0</v>
      </c>
      <c r="AC28" s="77">
        <f t="shared" si="26"/>
        <v>0</v>
      </c>
      <c r="AD28" s="77">
        <f t="shared" si="26"/>
        <v>0</v>
      </c>
      <c r="AE28" s="77">
        <f t="shared" si="26"/>
        <v>0</v>
      </c>
      <c r="AF28" s="77">
        <f t="shared" si="26"/>
        <v>0</v>
      </c>
      <c r="AG28" s="77">
        <f t="shared" si="26"/>
        <v>0</v>
      </c>
      <c r="AH28" s="77">
        <f t="shared" si="26"/>
        <v>0</v>
      </c>
      <c r="AI28" s="77">
        <f t="shared" si="26"/>
        <v>0</v>
      </c>
      <c r="AJ28" s="77">
        <f t="shared" si="26"/>
        <v>0</v>
      </c>
      <c r="AK28" s="77">
        <f t="shared" si="26"/>
        <v>0</v>
      </c>
      <c r="AL28" s="77">
        <f t="shared" si="26"/>
        <v>0</v>
      </c>
      <c r="AM28" s="77">
        <f t="shared" si="26"/>
        <v>0</v>
      </c>
      <c r="AN28" s="77">
        <f t="shared" si="26"/>
        <v>0</v>
      </c>
      <c r="AO28" s="77">
        <f t="shared" si="26"/>
        <v>0</v>
      </c>
      <c r="AP28" s="77">
        <f t="shared" si="26"/>
        <v>0</v>
      </c>
      <c r="AQ28" s="77">
        <f t="shared" si="26"/>
        <v>0</v>
      </c>
      <c r="AR28" s="77">
        <f t="shared" si="26"/>
        <v>0</v>
      </c>
      <c r="AS28" s="77">
        <f t="shared" si="26"/>
        <v>0</v>
      </c>
      <c r="AT28" s="2"/>
      <c r="AU28" s="2"/>
      <c r="AV28" s="55"/>
      <c r="AW28" s="70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</row>
    <row r="29" spans="1:60" ht="15.75" hidden="1" customHeight="1" x14ac:dyDescent="0.25">
      <c r="A29" s="2"/>
      <c r="B29" s="16"/>
      <c r="C29" s="2"/>
      <c r="D29" s="2" t="s">
        <v>75</v>
      </c>
      <c r="E29" s="2"/>
      <c r="F29" s="12" t="s">
        <v>65</v>
      </c>
      <c r="G29" s="12" t="s">
        <v>65</v>
      </c>
      <c r="H29" s="12" t="s">
        <v>65</v>
      </c>
      <c r="I29" s="12" t="s">
        <v>65</v>
      </c>
      <c r="J29" s="12" t="s">
        <v>65</v>
      </c>
      <c r="K29" s="12" t="s">
        <v>65</v>
      </c>
      <c r="L29" s="12" t="s">
        <v>65</v>
      </c>
      <c r="M29" s="77" t="s">
        <v>65</v>
      </c>
      <c r="N29" s="77" t="s">
        <v>65</v>
      </c>
      <c r="O29" s="77" t="s">
        <v>65</v>
      </c>
      <c r="P29" s="77" t="s">
        <v>65</v>
      </c>
      <c r="Q29" s="77">
        <f t="shared" ref="Q29:AS29" si="27">IF(Q134&lt;=Q$15,((Q$14/Q$15)*Q$13),0)</f>
        <v>284375</v>
      </c>
      <c r="R29" s="77">
        <f t="shared" si="27"/>
        <v>284375</v>
      </c>
      <c r="S29" s="77">
        <f t="shared" si="27"/>
        <v>284375</v>
      </c>
      <c r="T29" s="77">
        <f t="shared" si="27"/>
        <v>325000</v>
      </c>
      <c r="U29" s="77">
        <f t="shared" si="27"/>
        <v>0</v>
      </c>
      <c r="V29" s="77">
        <f t="shared" si="27"/>
        <v>0</v>
      </c>
      <c r="W29" s="77">
        <f t="shared" si="27"/>
        <v>0</v>
      </c>
      <c r="X29" s="77">
        <f t="shared" si="27"/>
        <v>0</v>
      </c>
      <c r="Y29" s="77">
        <f t="shared" si="27"/>
        <v>0</v>
      </c>
      <c r="Z29" s="77">
        <f t="shared" si="27"/>
        <v>0</v>
      </c>
      <c r="AA29" s="77">
        <f t="shared" si="27"/>
        <v>0</v>
      </c>
      <c r="AB29" s="77">
        <f t="shared" si="27"/>
        <v>0</v>
      </c>
      <c r="AC29" s="77">
        <f t="shared" si="27"/>
        <v>0</v>
      </c>
      <c r="AD29" s="77">
        <f t="shared" si="27"/>
        <v>0</v>
      </c>
      <c r="AE29" s="77">
        <f t="shared" si="27"/>
        <v>0</v>
      </c>
      <c r="AF29" s="77">
        <f t="shared" si="27"/>
        <v>0</v>
      </c>
      <c r="AG29" s="77">
        <f t="shared" si="27"/>
        <v>0</v>
      </c>
      <c r="AH29" s="77">
        <f t="shared" si="27"/>
        <v>0</v>
      </c>
      <c r="AI29" s="77">
        <f t="shared" si="27"/>
        <v>0</v>
      </c>
      <c r="AJ29" s="77">
        <f t="shared" si="27"/>
        <v>0</v>
      </c>
      <c r="AK29" s="77">
        <f t="shared" si="27"/>
        <v>0</v>
      </c>
      <c r="AL29" s="77">
        <f t="shared" si="27"/>
        <v>0</v>
      </c>
      <c r="AM29" s="77">
        <f t="shared" si="27"/>
        <v>0</v>
      </c>
      <c r="AN29" s="77">
        <f t="shared" si="27"/>
        <v>0</v>
      </c>
      <c r="AO29" s="77">
        <f t="shared" si="27"/>
        <v>0</v>
      </c>
      <c r="AP29" s="77">
        <f t="shared" si="27"/>
        <v>0</v>
      </c>
      <c r="AQ29" s="77">
        <f t="shared" si="27"/>
        <v>0</v>
      </c>
      <c r="AR29" s="77">
        <f t="shared" si="27"/>
        <v>0</v>
      </c>
      <c r="AS29" s="77">
        <f t="shared" si="27"/>
        <v>0</v>
      </c>
      <c r="AT29" s="2"/>
      <c r="AU29" s="2"/>
      <c r="AV29" s="55"/>
      <c r="AW29" s="70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</row>
    <row r="30" spans="1:60" ht="15.75" hidden="1" customHeight="1" x14ac:dyDescent="0.25">
      <c r="A30" s="2"/>
      <c r="B30" s="16"/>
      <c r="C30" s="2"/>
      <c r="D30" s="2" t="s">
        <v>76</v>
      </c>
      <c r="E30" s="2"/>
      <c r="F30" s="12" t="s">
        <v>65</v>
      </c>
      <c r="G30" s="12" t="s">
        <v>65</v>
      </c>
      <c r="H30" s="12" t="s">
        <v>65</v>
      </c>
      <c r="I30" s="12" t="s">
        <v>65</v>
      </c>
      <c r="J30" s="12" t="s">
        <v>65</v>
      </c>
      <c r="K30" s="12" t="s">
        <v>65</v>
      </c>
      <c r="L30" s="12" t="s">
        <v>65</v>
      </c>
      <c r="M30" s="12" t="s">
        <v>65</v>
      </c>
      <c r="N30" s="12" t="s">
        <v>65</v>
      </c>
      <c r="O30" s="12" t="s">
        <v>65</v>
      </c>
      <c r="P30" s="12" t="s">
        <v>65</v>
      </c>
      <c r="Q30" s="12" t="s">
        <v>65</v>
      </c>
      <c r="R30" s="77">
        <f t="shared" ref="R30:AS30" si="28">IF(R135&lt;=R$15,((R$14/R$15)*R$13),0)</f>
        <v>284375</v>
      </c>
      <c r="S30" s="77">
        <f t="shared" si="28"/>
        <v>284375</v>
      </c>
      <c r="T30" s="77">
        <f t="shared" si="28"/>
        <v>325000</v>
      </c>
      <c r="U30" s="77">
        <f t="shared" si="28"/>
        <v>380000</v>
      </c>
      <c r="V30" s="77">
        <f t="shared" si="28"/>
        <v>0</v>
      </c>
      <c r="W30" s="77">
        <f t="shared" si="28"/>
        <v>0</v>
      </c>
      <c r="X30" s="77">
        <f t="shared" si="28"/>
        <v>0</v>
      </c>
      <c r="Y30" s="77">
        <f t="shared" si="28"/>
        <v>0</v>
      </c>
      <c r="Z30" s="77">
        <f t="shared" si="28"/>
        <v>0</v>
      </c>
      <c r="AA30" s="77">
        <f t="shared" si="28"/>
        <v>0</v>
      </c>
      <c r="AB30" s="77">
        <f t="shared" si="28"/>
        <v>0</v>
      </c>
      <c r="AC30" s="77">
        <f t="shared" si="28"/>
        <v>0</v>
      </c>
      <c r="AD30" s="77">
        <f t="shared" si="28"/>
        <v>0</v>
      </c>
      <c r="AE30" s="77">
        <f t="shared" si="28"/>
        <v>0</v>
      </c>
      <c r="AF30" s="77">
        <f t="shared" si="28"/>
        <v>0</v>
      </c>
      <c r="AG30" s="77">
        <f t="shared" si="28"/>
        <v>0</v>
      </c>
      <c r="AH30" s="77">
        <f t="shared" si="28"/>
        <v>0</v>
      </c>
      <c r="AI30" s="77">
        <f t="shared" si="28"/>
        <v>0</v>
      </c>
      <c r="AJ30" s="77">
        <f t="shared" si="28"/>
        <v>0</v>
      </c>
      <c r="AK30" s="77">
        <f t="shared" si="28"/>
        <v>0</v>
      </c>
      <c r="AL30" s="77">
        <f t="shared" si="28"/>
        <v>0</v>
      </c>
      <c r="AM30" s="77">
        <f t="shared" si="28"/>
        <v>0</v>
      </c>
      <c r="AN30" s="77">
        <f t="shared" si="28"/>
        <v>0</v>
      </c>
      <c r="AO30" s="77">
        <f t="shared" si="28"/>
        <v>0</v>
      </c>
      <c r="AP30" s="77">
        <f t="shared" si="28"/>
        <v>0</v>
      </c>
      <c r="AQ30" s="77">
        <f t="shared" si="28"/>
        <v>0</v>
      </c>
      <c r="AR30" s="77">
        <f t="shared" si="28"/>
        <v>0</v>
      </c>
      <c r="AS30" s="77">
        <f t="shared" si="28"/>
        <v>0</v>
      </c>
      <c r="AT30" s="2"/>
      <c r="AU30" s="2"/>
      <c r="AV30" s="55"/>
      <c r="AW30" s="70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</row>
    <row r="31" spans="1:60" ht="15.75" hidden="1" customHeight="1" x14ac:dyDescent="0.25">
      <c r="A31" s="2"/>
      <c r="B31" s="16"/>
      <c r="C31" s="2"/>
      <c r="D31" s="2" t="s">
        <v>77</v>
      </c>
      <c r="E31" s="2"/>
      <c r="F31" s="12" t="s">
        <v>65</v>
      </c>
      <c r="G31" s="12" t="s">
        <v>65</v>
      </c>
      <c r="H31" s="12" t="s">
        <v>65</v>
      </c>
      <c r="I31" s="12" t="s">
        <v>65</v>
      </c>
      <c r="J31" s="12" t="s">
        <v>65</v>
      </c>
      <c r="K31" s="12" t="s">
        <v>65</v>
      </c>
      <c r="L31" s="12" t="s">
        <v>65</v>
      </c>
      <c r="M31" s="12" t="s">
        <v>65</v>
      </c>
      <c r="N31" s="12" t="s">
        <v>65</v>
      </c>
      <c r="O31" s="12" t="s">
        <v>65</v>
      </c>
      <c r="P31" s="12" t="s">
        <v>65</v>
      </c>
      <c r="Q31" s="12" t="s">
        <v>65</v>
      </c>
      <c r="R31" s="12" t="s">
        <v>65</v>
      </c>
      <c r="S31" s="77">
        <f t="shared" ref="S31:AS31" si="29">IF(S136&lt;=S$15,((S$14/S$15)*S$13),0)</f>
        <v>284375</v>
      </c>
      <c r="T31" s="77">
        <f t="shared" si="29"/>
        <v>325000</v>
      </c>
      <c r="U31" s="77">
        <f t="shared" si="29"/>
        <v>380000</v>
      </c>
      <c r="V31" s="77">
        <f t="shared" si="29"/>
        <v>380000</v>
      </c>
      <c r="W31" s="77">
        <f t="shared" si="29"/>
        <v>0</v>
      </c>
      <c r="X31" s="77">
        <f t="shared" si="29"/>
        <v>0</v>
      </c>
      <c r="Y31" s="77">
        <f t="shared" si="29"/>
        <v>0</v>
      </c>
      <c r="Z31" s="77">
        <f t="shared" si="29"/>
        <v>0</v>
      </c>
      <c r="AA31" s="77">
        <f t="shared" si="29"/>
        <v>0</v>
      </c>
      <c r="AB31" s="77">
        <f t="shared" si="29"/>
        <v>0</v>
      </c>
      <c r="AC31" s="77">
        <f t="shared" si="29"/>
        <v>0</v>
      </c>
      <c r="AD31" s="77">
        <f t="shared" si="29"/>
        <v>0</v>
      </c>
      <c r="AE31" s="77">
        <f t="shared" si="29"/>
        <v>0</v>
      </c>
      <c r="AF31" s="77">
        <f t="shared" si="29"/>
        <v>0</v>
      </c>
      <c r="AG31" s="77">
        <f t="shared" si="29"/>
        <v>0</v>
      </c>
      <c r="AH31" s="77">
        <f t="shared" si="29"/>
        <v>0</v>
      </c>
      <c r="AI31" s="77">
        <f t="shared" si="29"/>
        <v>0</v>
      </c>
      <c r="AJ31" s="77">
        <f t="shared" si="29"/>
        <v>0</v>
      </c>
      <c r="AK31" s="77">
        <f t="shared" si="29"/>
        <v>0</v>
      </c>
      <c r="AL31" s="77">
        <f t="shared" si="29"/>
        <v>0</v>
      </c>
      <c r="AM31" s="77">
        <f t="shared" si="29"/>
        <v>0</v>
      </c>
      <c r="AN31" s="77">
        <f t="shared" si="29"/>
        <v>0</v>
      </c>
      <c r="AO31" s="77">
        <f t="shared" si="29"/>
        <v>0</v>
      </c>
      <c r="AP31" s="77">
        <f t="shared" si="29"/>
        <v>0</v>
      </c>
      <c r="AQ31" s="77">
        <f t="shared" si="29"/>
        <v>0</v>
      </c>
      <c r="AR31" s="77">
        <f t="shared" si="29"/>
        <v>0</v>
      </c>
      <c r="AS31" s="77">
        <f t="shared" si="29"/>
        <v>0</v>
      </c>
      <c r="AT31" s="2"/>
      <c r="AU31" s="2"/>
      <c r="AV31" s="55"/>
      <c r="AW31" s="70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</row>
    <row r="32" spans="1:60" ht="15.75" hidden="1" customHeight="1" x14ac:dyDescent="0.25">
      <c r="A32" s="2"/>
      <c r="B32" s="16"/>
      <c r="C32" s="2"/>
      <c r="D32" s="2" t="s">
        <v>78</v>
      </c>
      <c r="E32" s="2"/>
      <c r="F32" s="12" t="s">
        <v>65</v>
      </c>
      <c r="G32" s="12" t="s">
        <v>65</v>
      </c>
      <c r="H32" s="12" t="s">
        <v>65</v>
      </c>
      <c r="I32" s="12" t="s">
        <v>65</v>
      </c>
      <c r="J32" s="12" t="s">
        <v>65</v>
      </c>
      <c r="K32" s="12" t="s">
        <v>65</v>
      </c>
      <c r="L32" s="12" t="s">
        <v>65</v>
      </c>
      <c r="M32" s="12" t="s">
        <v>65</v>
      </c>
      <c r="N32" s="12" t="s">
        <v>65</v>
      </c>
      <c r="O32" s="12" t="s">
        <v>65</v>
      </c>
      <c r="P32" s="12" t="s">
        <v>65</v>
      </c>
      <c r="Q32" s="12" t="s">
        <v>65</v>
      </c>
      <c r="R32" s="12" t="s">
        <v>65</v>
      </c>
      <c r="S32" s="12" t="s">
        <v>65</v>
      </c>
      <c r="T32" s="77">
        <f t="shared" ref="T32:AS32" si="30">IF(T137&lt;=T$15,((T$14/T$15)*T$13),0)</f>
        <v>325000</v>
      </c>
      <c r="U32" s="77">
        <f t="shared" si="30"/>
        <v>380000</v>
      </c>
      <c r="V32" s="77">
        <f t="shared" si="30"/>
        <v>380000</v>
      </c>
      <c r="W32" s="77">
        <f t="shared" si="30"/>
        <v>380000</v>
      </c>
      <c r="X32" s="77">
        <f t="shared" si="30"/>
        <v>0</v>
      </c>
      <c r="Y32" s="77">
        <f t="shared" si="30"/>
        <v>0</v>
      </c>
      <c r="Z32" s="77">
        <f t="shared" si="30"/>
        <v>0</v>
      </c>
      <c r="AA32" s="77">
        <f t="shared" si="30"/>
        <v>0</v>
      </c>
      <c r="AB32" s="77">
        <f t="shared" si="30"/>
        <v>0</v>
      </c>
      <c r="AC32" s="77">
        <f t="shared" si="30"/>
        <v>0</v>
      </c>
      <c r="AD32" s="77">
        <f t="shared" si="30"/>
        <v>0</v>
      </c>
      <c r="AE32" s="77">
        <f t="shared" si="30"/>
        <v>0</v>
      </c>
      <c r="AF32" s="77">
        <f t="shared" si="30"/>
        <v>0</v>
      </c>
      <c r="AG32" s="77">
        <f t="shared" si="30"/>
        <v>0</v>
      </c>
      <c r="AH32" s="77">
        <f t="shared" si="30"/>
        <v>0</v>
      </c>
      <c r="AI32" s="77">
        <f t="shared" si="30"/>
        <v>0</v>
      </c>
      <c r="AJ32" s="77">
        <f t="shared" si="30"/>
        <v>0</v>
      </c>
      <c r="AK32" s="77">
        <f t="shared" si="30"/>
        <v>0</v>
      </c>
      <c r="AL32" s="77">
        <f t="shared" si="30"/>
        <v>0</v>
      </c>
      <c r="AM32" s="77">
        <f t="shared" si="30"/>
        <v>0</v>
      </c>
      <c r="AN32" s="77">
        <f t="shared" si="30"/>
        <v>0</v>
      </c>
      <c r="AO32" s="77">
        <f t="shared" si="30"/>
        <v>0</v>
      </c>
      <c r="AP32" s="77">
        <f t="shared" si="30"/>
        <v>0</v>
      </c>
      <c r="AQ32" s="77">
        <f t="shared" si="30"/>
        <v>0</v>
      </c>
      <c r="AR32" s="77">
        <f t="shared" si="30"/>
        <v>0</v>
      </c>
      <c r="AS32" s="77">
        <f t="shared" si="30"/>
        <v>0</v>
      </c>
      <c r="AT32" s="2"/>
      <c r="AU32" s="2"/>
      <c r="AV32" s="55"/>
      <c r="AW32" s="70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</row>
    <row r="33" spans="1:60" ht="15.75" hidden="1" customHeight="1" x14ac:dyDescent="0.25">
      <c r="A33" s="2"/>
      <c r="B33" s="16"/>
      <c r="C33" s="2"/>
      <c r="D33" s="2" t="s">
        <v>79</v>
      </c>
      <c r="E33" s="2"/>
      <c r="F33" s="12" t="s">
        <v>65</v>
      </c>
      <c r="G33" s="12" t="s">
        <v>65</v>
      </c>
      <c r="H33" s="12" t="s">
        <v>65</v>
      </c>
      <c r="I33" s="12" t="s">
        <v>65</v>
      </c>
      <c r="J33" s="12" t="s">
        <v>65</v>
      </c>
      <c r="K33" s="12" t="s">
        <v>65</v>
      </c>
      <c r="L33" s="12" t="s">
        <v>65</v>
      </c>
      <c r="M33" s="12" t="s">
        <v>65</v>
      </c>
      <c r="N33" s="12" t="s">
        <v>65</v>
      </c>
      <c r="O33" s="12" t="s">
        <v>65</v>
      </c>
      <c r="P33" s="12" t="s">
        <v>65</v>
      </c>
      <c r="Q33" s="12" t="s">
        <v>65</v>
      </c>
      <c r="R33" s="12" t="s">
        <v>65</v>
      </c>
      <c r="S33" s="12" t="s">
        <v>65</v>
      </c>
      <c r="T33" s="12" t="s">
        <v>65</v>
      </c>
      <c r="U33" s="77">
        <f t="shared" ref="U33:AS33" si="31">IF(U138&lt;=U$15,((U$14/U$15)*U$13),0)</f>
        <v>380000</v>
      </c>
      <c r="V33" s="77">
        <f t="shared" si="31"/>
        <v>380000</v>
      </c>
      <c r="W33" s="77">
        <f t="shared" si="31"/>
        <v>380000</v>
      </c>
      <c r="X33" s="77">
        <f t="shared" si="31"/>
        <v>380000</v>
      </c>
      <c r="Y33" s="77">
        <f t="shared" si="31"/>
        <v>0</v>
      </c>
      <c r="Z33" s="77">
        <f t="shared" si="31"/>
        <v>0</v>
      </c>
      <c r="AA33" s="77">
        <f t="shared" si="31"/>
        <v>0</v>
      </c>
      <c r="AB33" s="77">
        <f t="shared" si="31"/>
        <v>0</v>
      </c>
      <c r="AC33" s="77">
        <f t="shared" si="31"/>
        <v>0</v>
      </c>
      <c r="AD33" s="77">
        <f t="shared" si="31"/>
        <v>0</v>
      </c>
      <c r="AE33" s="77">
        <f t="shared" si="31"/>
        <v>0</v>
      </c>
      <c r="AF33" s="77">
        <f t="shared" si="31"/>
        <v>0</v>
      </c>
      <c r="AG33" s="77">
        <f t="shared" si="31"/>
        <v>0</v>
      </c>
      <c r="AH33" s="77">
        <f t="shared" si="31"/>
        <v>0</v>
      </c>
      <c r="AI33" s="77">
        <f t="shared" si="31"/>
        <v>0</v>
      </c>
      <c r="AJ33" s="77">
        <f t="shared" si="31"/>
        <v>0</v>
      </c>
      <c r="AK33" s="77">
        <f t="shared" si="31"/>
        <v>0</v>
      </c>
      <c r="AL33" s="77">
        <f t="shared" si="31"/>
        <v>0</v>
      </c>
      <c r="AM33" s="77">
        <f t="shared" si="31"/>
        <v>0</v>
      </c>
      <c r="AN33" s="77">
        <f t="shared" si="31"/>
        <v>0</v>
      </c>
      <c r="AO33" s="77">
        <f t="shared" si="31"/>
        <v>0</v>
      </c>
      <c r="AP33" s="77">
        <f t="shared" si="31"/>
        <v>0</v>
      </c>
      <c r="AQ33" s="77">
        <f t="shared" si="31"/>
        <v>0</v>
      </c>
      <c r="AR33" s="77">
        <f t="shared" si="31"/>
        <v>0</v>
      </c>
      <c r="AS33" s="77">
        <f t="shared" si="31"/>
        <v>0</v>
      </c>
      <c r="AT33" s="2"/>
      <c r="AU33" s="2"/>
      <c r="AV33" s="55"/>
      <c r="AW33" s="70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</row>
    <row r="34" spans="1:60" ht="15.75" hidden="1" customHeight="1" x14ac:dyDescent="0.25">
      <c r="A34" s="2"/>
      <c r="B34" s="16"/>
      <c r="C34" s="2"/>
      <c r="D34" s="2" t="s">
        <v>80</v>
      </c>
      <c r="E34" s="2"/>
      <c r="F34" s="12" t="s">
        <v>65</v>
      </c>
      <c r="G34" s="12" t="s">
        <v>65</v>
      </c>
      <c r="H34" s="12" t="s">
        <v>65</v>
      </c>
      <c r="I34" s="12" t="s">
        <v>65</v>
      </c>
      <c r="J34" s="12" t="s">
        <v>65</v>
      </c>
      <c r="K34" s="12" t="s">
        <v>65</v>
      </c>
      <c r="L34" s="12" t="s">
        <v>65</v>
      </c>
      <c r="M34" s="12" t="s">
        <v>65</v>
      </c>
      <c r="N34" s="12" t="s">
        <v>65</v>
      </c>
      <c r="O34" s="12" t="s">
        <v>65</v>
      </c>
      <c r="P34" s="12" t="s">
        <v>65</v>
      </c>
      <c r="Q34" s="12" t="s">
        <v>65</v>
      </c>
      <c r="R34" s="12" t="s">
        <v>65</v>
      </c>
      <c r="S34" s="12" t="s">
        <v>65</v>
      </c>
      <c r="T34" s="12" t="s">
        <v>65</v>
      </c>
      <c r="U34" s="12" t="s">
        <v>65</v>
      </c>
      <c r="V34" s="77">
        <f t="shared" ref="V34:AS34" si="32">IF(V139&lt;=V$15,((V$14/V$15)*V$13),0)</f>
        <v>380000</v>
      </c>
      <c r="W34" s="77">
        <f t="shared" si="32"/>
        <v>380000</v>
      </c>
      <c r="X34" s="77">
        <f t="shared" si="32"/>
        <v>380000</v>
      </c>
      <c r="Y34" s="77">
        <f t="shared" si="32"/>
        <v>380000</v>
      </c>
      <c r="Z34" s="77">
        <f t="shared" si="32"/>
        <v>0</v>
      </c>
      <c r="AA34" s="77">
        <f t="shared" si="32"/>
        <v>0</v>
      </c>
      <c r="AB34" s="77">
        <f t="shared" si="32"/>
        <v>0</v>
      </c>
      <c r="AC34" s="77">
        <f t="shared" si="32"/>
        <v>0</v>
      </c>
      <c r="AD34" s="77">
        <f t="shared" si="32"/>
        <v>0</v>
      </c>
      <c r="AE34" s="77">
        <f t="shared" si="32"/>
        <v>0</v>
      </c>
      <c r="AF34" s="77">
        <f t="shared" si="32"/>
        <v>0</v>
      </c>
      <c r="AG34" s="77">
        <f t="shared" si="32"/>
        <v>0</v>
      </c>
      <c r="AH34" s="77">
        <f t="shared" si="32"/>
        <v>0</v>
      </c>
      <c r="AI34" s="77">
        <f t="shared" si="32"/>
        <v>0</v>
      </c>
      <c r="AJ34" s="77">
        <f t="shared" si="32"/>
        <v>0</v>
      </c>
      <c r="AK34" s="77">
        <f t="shared" si="32"/>
        <v>0</v>
      </c>
      <c r="AL34" s="77">
        <f t="shared" si="32"/>
        <v>0</v>
      </c>
      <c r="AM34" s="77">
        <f t="shared" si="32"/>
        <v>0</v>
      </c>
      <c r="AN34" s="77">
        <f t="shared" si="32"/>
        <v>0</v>
      </c>
      <c r="AO34" s="77">
        <f t="shared" si="32"/>
        <v>0</v>
      </c>
      <c r="AP34" s="77">
        <f t="shared" si="32"/>
        <v>0</v>
      </c>
      <c r="AQ34" s="77">
        <f t="shared" si="32"/>
        <v>0</v>
      </c>
      <c r="AR34" s="77">
        <f t="shared" si="32"/>
        <v>0</v>
      </c>
      <c r="AS34" s="77">
        <f t="shared" si="32"/>
        <v>0</v>
      </c>
      <c r="AT34" s="2"/>
      <c r="AU34" s="2"/>
      <c r="AV34" s="55"/>
      <c r="AW34" s="70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</row>
    <row r="35" spans="1:60" ht="15.75" hidden="1" customHeight="1" x14ac:dyDescent="0.25">
      <c r="A35" s="2"/>
      <c r="B35" s="16"/>
      <c r="C35" s="2"/>
      <c r="D35" s="2" t="s">
        <v>81</v>
      </c>
      <c r="E35" s="2"/>
      <c r="F35" s="12" t="s">
        <v>65</v>
      </c>
      <c r="G35" s="12" t="s">
        <v>65</v>
      </c>
      <c r="H35" s="12" t="s">
        <v>65</v>
      </c>
      <c r="I35" s="12" t="s">
        <v>65</v>
      </c>
      <c r="J35" s="12" t="s">
        <v>65</v>
      </c>
      <c r="K35" s="12" t="s">
        <v>65</v>
      </c>
      <c r="L35" s="12" t="s">
        <v>65</v>
      </c>
      <c r="M35" s="12" t="s">
        <v>65</v>
      </c>
      <c r="N35" s="12" t="s">
        <v>65</v>
      </c>
      <c r="O35" s="12" t="s">
        <v>65</v>
      </c>
      <c r="P35" s="12" t="s">
        <v>65</v>
      </c>
      <c r="Q35" s="12" t="s">
        <v>65</v>
      </c>
      <c r="R35" s="12" t="s">
        <v>65</v>
      </c>
      <c r="S35" s="12" t="s">
        <v>65</v>
      </c>
      <c r="T35" s="12" t="s">
        <v>65</v>
      </c>
      <c r="U35" s="12" t="s">
        <v>65</v>
      </c>
      <c r="V35" s="12" t="s">
        <v>65</v>
      </c>
      <c r="W35" s="77">
        <f t="shared" ref="W35:AS35" si="33">IF(W140&lt;=W$15,((W$14/W$15)*W$13),0)</f>
        <v>380000</v>
      </c>
      <c r="X35" s="77">
        <f t="shared" si="33"/>
        <v>380000</v>
      </c>
      <c r="Y35" s="77">
        <f t="shared" si="33"/>
        <v>380000</v>
      </c>
      <c r="Z35" s="77">
        <f t="shared" si="33"/>
        <v>380000</v>
      </c>
      <c r="AA35" s="77">
        <f t="shared" si="33"/>
        <v>0</v>
      </c>
      <c r="AB35" s="77">
        <f t="shared" si="33"/>
        <v>0</v>
      </c>
      <c r="AC35" s="77">
        <f t="shared" si="33"/>
        <v>0</v>
      </c>
      <c r="AD35" s="77">
        <f t="shared" si="33"/>
        <v>0</v>
      </c>
      <c r="AE35" s="77">
        <f t="shared" si="33"/>
        <v>0</v>
      </c>
      <c r="AF35" s="77">
        <f t="shared" si="33"/>
        <v>0</v>
      </c>
      <c r="AG35" s="77">
        <f t="shared" si="33"/>
        <v>0</v>
      </c>
      <c r="AH35" s="77">
        <f t="shared" si="33"/>
        <v>0</v>
      </c>
      <c r="AI35" s="77">
        <f t="shared" si="33"/>
        <v>0</v>
      </c>
      <c r="AJ35" s="77">
        <f t="shared" si="33"/>
        <v>0</v>
      </c>
      <c r="AK35" s="77">
        <f t="shared" si="33"/>
        <v>0</v>
      </c>
      <c r="AL35" s="77">
        <f t="shared" si="33"/>
        <v>0</v>
      </c>
      <c r="AM35" s="77">
        <f t="shared" si="33"/>
        <v>0</v>
      </c>
      <c r="AN35" s="77">
        <f t="shared" si="33"/>
        <v>0</v>
      </c>
      <c r="AO35" s="77">
        <f t="shared" si="33"/>
        <v>0</v>
      </c>
      <c r="AP35" s="77">
        <f t="shared" si="33"/>
        <v>0</v>
      </c>
      <c r="AQ35" s="77">
        <f t="shared" si="33"/>
        <v>0</v>
      </c>
      <c r="AR35" s="77">
        <f t="shared" si="33"/>
        <v>0</v>
      </c>
      <c r="AS35" s="77">
        <f t="shared" si="33"/>
        <v>0</v>
      </c>
      <c r="AT35" s="2"/>
      <c r="AU35" s="2"/>
      <c r="AV35" s="55"/>
      <c r="AW35" s="70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</row>
    <row r="36" spans="1:60" ht="15.75" hidden="1" customHeight="1" x14ac:dyDescent="0.25">
      <c r="A36" s="2"/>
      <c r="B36" s="16"/>
      <c r="C36" s="2"/>
      <c r="D36" s="2" t="s">
        <v>82</v>
      </c>
      <c r="E36" s="2"/>
      <c r="F36" s="12" t="s">
        <v>65</v>
      </c>
      <c r="G36" s="12" t="s">
        <v>65</v>
      </c>
      <c r="H36" s="12" t="s">
        <v>65</v>
      </c>
      <c r="I36" s="12" t="s">
        <v>65</v>
      </c>
      <c r="J36" s="12" t="s">
        <v>65</v>
      </c>
      <c r="K36" s="12" t="s">
        <v>65</v>
      </c>
      <c r="L36" s="12" t="s">
        <v>65</v>
      </c>
      <c r="M36" s="12" t="s">
        <v>65</v>
      </c>
      <c r="N36" s="12" t="s">
        <v>65</v>
      </c>
      <c r="O36" s="12" t="s">
        <v>65</v>
      </c>
      <c r="P36" s="12" t="s">
        <v>65</v>
      </c>
      <c r="Q36" s="12" t="s">
        <v>65</v>
      </c>
      <c r="R36" s="12" t="s">
        <v>65</v>
      </c>
      <c r="S36" s="12" t="s">
        <v>65</v>
      </c>
      <c r="T36" s="12" t="s">
        <v>65</v>
      </c>
      <c r="U36" s="12" t="s">
        <v>65</v>
      </c>
      <c r="V36" s="12" t="s">
        <v>65</v>
      </c>
      <c r="W36" s="12" t="s">
        <v>65</v>
      </c>
      <c r="X36" s="77">
        <f t="shared" ref="X36:AS36" si="34">IF(X141&lt;=X$15,((X$14/X$15)*X$13),0)</f>
        <v>380000</v>
      </c>
      <c r="Y36" s="77">
        <f t="shared" si="34"/>
        <v>380000</v>
      </c>
      <c r="Z36" s="77">
        <f t="shared" si="34"/>
        <v>380000</v>
      </c>
      <c r="AA36" s="77">
        <f t="shared" si="34"/>
        <v>380000</v>
      </c>
      <c r="AB36" s="77">
        <f t="shared" si="34"/>
        <v>0</v>
      </c>
      <c r="AC36" s="77">
        <f t="shared" si="34"/>
        <v>0</v>
      </c>
      <c r="AD36" s="77">
        <f t="shared" si="34"/>
        <v>0</v>
      </c>
      <c r="AE36" s="77">
        <f t="shared" si="34"/>
        <v>0</v>
      </c>
      <c r="AF36" s="77">
        <f t="shared" si="34"/>
        <v>0</v>
      </c>
      <c r="AG36" s="77">
        <f t="shared" si="34"/>
        <v>0</v>
      </c>
      <c r="AH36" s="77">
        <f t="shared" si="34"/>
        <v>0</v>
      </c>
      <c r="AI36" s="77">
        <f t="shared" si="34"/>
        <v>0</v>
      </c>
      <c r="AJ36" s="77">
        <f t="shared" si="34"/>
        <v>0</v>
      </c>
      <c r="AK36" s="77">
        <f t="shared" si="34"/>
        <v>0</v>
      </c>
      <c r="AL36" s="77">
        <f t="shared" si="34"/>
        <v>0</v>
      </c>
      <c r="AM36" s="77">
        <f t="shared" si="34"/>
        <v>0</v>
      </c>
      <c r="AN36" s="77">
        <f t="shared" si="34"/>
        <v>0</v>
      </c>
      <c r="AO36" s="77">
        <f t="shared" si="34"/>
        <v>0</v>
      </c>
      <c r="AP36" s="77">
        <f t="shared" si="34"/>
        <v>0</v>
      </c>
      <c r="AQ36" s="77">
        <f t="shared" si="34"/>
        <v>0</v>
      </c>
      <c r="AR36" s="77">
        <f t="shared" si="34"/>
        <v>0</v>
      </c>
      <c r="AS36" s="77">
        <f t="shared" si="34"/>
        <v>0</v>
      </c>
      <c r="AT36" s="2"/>
      <c r="AU36" s="2"/>
      <c r="AV36" s="55"/>
      <c r="AW36" s="70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</row>
    <row r="37" spans="1:60" ht="15.75" hidden="1" customHeight="1" x14ac:dyDescent="0.25">
      <c r="A37" s="2"/>
      <c r="B37" s="16"/>
      <c r="C37" s="2"/>
      <c r="D37" s="2" t="s">
        <v>83</v>
      </c>
      <c r="E37" s="2"/>
      <c r="F37" s="12" t="s">
        <v>65</v>
      </c>
      <c r="G37" s="12" t="s">
        <v>65</v>
      </c>
      <c r="H37" s="12" t="s">
        <v>65</v>
      </c>
      <c r="I37" s="12" t="s">
        <v>65</v>
      </c>
      <c r="J37" s="12" t="s">
        <v>65</v>
      </c>
      <c r="K37" s="12" t="s">
        <v>65</v>
      </c>
      <c r="L37" s="12" t="s">
        <v>65</v>
      </c>
      <c r="M37" s="12" t="s">
        <v>65</v>
      </c>
      <c r="N37" s="12" t="s">
        <v>65</v>
      </c>
      <c r="O37" s="12" t="s">
        <v>65</v>
      </c>
      <c r="P37" s="12" t="s">
        <v>65</v>
      </c>
      <c r="Q37" s="12" t="s">
        <v>65</v>
      </c>
      <c r="R37" s="12" t="s">
        <v>65</v>
      </c>
      <c r="S37" s="12" t="s">
        <v>65</v>
      </c>
      <c r="T37" s="12" t="s">
        <v>65</v>
      </c>
      <c r="U37" s="12" t="s">
        <v>65</v>
      </c>
      <c r="V37" s="12" t="s">
        <v>65</v>
      </c>
      <c r="W37" s="12" t="s">
        <v>65</v>
      </c>
      <c r="X37" s="12" t="s">
        <v>65</v>
      </c>
      <c r="Y37" s="77">
        <f t="shared" ref="Y37:AS37" si="35">IF(Y142&lt;=Y$15,((Y$14/Y$15)*Y$13),0)</f>
        <v>380000</v>
      </c>
      <c r="Z37" s="77">
        <f t="shared" si="35"/>
        <v>380000</v>
      </c>
      <c r="AA37" s="77">
        <f t="shared" si="35"/>
        <v>380000</v>
      </c>
      <c r="AB37" s="77">
        <f t="shared" si="35"/>
        <v>399000</v>
      </c>
      <c r="AC37" s="77">
        <f t="shared" si="35"/>
        <v>0</v>
      </c>
      <c r="AD37" s="77">
        <f t="shared" si="35"/>
        <v>0</v>
      </c>
      <c r="AE37" s="77">
        <f t="shared" si="35"/>
        <v>0</v>
      </c>
      <c r="AF37" s="77">
        <f t="shared" si="35"/>
        <v>0</v>
      </c>
      <c r="AG37" s="77">
        <f t="shared" si="35"/>
        <v>0</v>
      </c>
      <c r="AH37" s="77">
        <f t="shared" si="35"/>
        <v>0</v>
      </c>
      <c r="AI37" s="77">
        <f t="shared" si="35"/>
        <v>0</v>
      </c>
      <c r="AJ37" s="77">
        <f t="shared" si="35"/>
        <v>0</v>
      </c>
      <c r="AK37" s="77">
        <f t="shared" si="35"/>
        <v>0</v>
      </c>
      <c r="AL37" s="77">
        <f t="shared" si="35"/>
        <v>0</v>
      </c>
      <c r="AM37" s="77">
        <f t="shared" si="35"/>
        <v>0</v>
      </c>
      <c r="AN37" s="77">
        <f t="shared" si="35"/>
        <v>0</v>
      </c>
      <c r="AO37" s="77">
        <f t="shared" si="35"/>
        <v>0</v>
      </c>
      <c r="AP37" s="77">
        <f t="shared" si="35"/>
        <v>0</v>
      </c>
      <c r="AQ37" s="77">
        <f t="shared" si="35"/>
        <v>0</v>
      </c>
      <c r="AR37" s="77">
        <f t="shared" si="35"/>
        <v>0</v>
      </c>
      <c r="AS37" s="77">
        <f t="shared" si="35"/>
        <v>0</v>
      </c>
      <c r="AT37" s="2"/>
      <c r="AU37" s="2"/>
      <c r="AV37" s="55"/>
      <c r="AW37" s="70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</row>
    <row r="38" spans="1:60" ht="15.75" hidden="1" customHeight="1" x14ac:dyDescent="0.25">
      <c r="A38" s="2"/>
      <c r="B38" s="16"/>
      <c r="C38" s="2"/>
      <c r="D38" s="2" t="s">
        <v>84</v>
      </c>
      <c r="E38" s="2"/>
      <c r="F38" s="12" t="s">
        <v>65</v>
      </c>
      <c r="G38" s="12" t="s">
        <v>65</v>
      </c>
      <c r="H38" s="12" t="s">
        <v>65</v>
      </c>
      <c r="I38" s="12" t="s">
        <v>65</v>
      </c>
      <c r="J38" s="12" t="s">
        <v>65</v>
      </c>
      <c r="K38" s="12" t="s">
        <v>65</v>
      </c>
      <c r="L38" s="12" t="s">
        <v>65</v>
      </c>
      <c r="M38" s="12" t="s">
        <v>65</v>
      </c>
      <c r="N38" s="12" t="s">
        <v>65</v>
      </c>
      <c r="O38" s="12" t="s">
        <v>65</v>
      </c>
      <c r="P38" s="12" t="s">
        <v>65</v>
      </c>
      <c r="Q38" s="12" t="s">
        <v>65</v>
      </c>
      <c r="R38" s="12" t="s">
        <v>65</v>
      </c>
      <c r="S38" s="12" t="s">
        <v>65</v>
      </c>
      <c r="T38" s="12" t="s">
        <v>65</v>
      </c>
      <c r="U38" s="12" t="s">
        <v>65</v>
      </c>
      <c r="V38" s="12" t="s">
        <v>65</v>
      </c>
      <c r="W38" s="12" t="s">
        <v>65</v>
      </c>
      <c r="X38" s="12" t="s">
        <v>65</v>
      </c>
      <c r="Y38" s="12" t="s">
        <v>65</v>
      </c>
      <c r="Z38" s="77">
        <f t="shared" ref="Z38:AS38" si="36">IF(Z143&lt;=Z$15,((Z$14/Z$15)*Z$13),0)</f>
        <v>380000</v>
      </c>
      <c r="AA38" s="77">
        <f t="shared" si="36"/>
        <v>380000</v>
      </c>
      <c r="AB38" s="77">
        <f t="shared" si="36"/>
        <v>399000</v>
      </c>
      <c r="AC38" s="77">
        <f t="shared" si="36"/>
        <v>399000</v>
      </c>
      <c r="AD38" s="77">
        <f t="shared" si="36"/>
        <v>0</v>
      </c>
      <c r="AE38" s="77">
        <f t="shared" si="36"/>
        <v>0</v>
      </c>
      <c r="AF38" s="77">
        <f t="shared" si="36"/>
        <v>0</v>
      </c>
      <c r="AG38" s="77">
        <f t="shared" si="36"/>
        <v>0</v>
      </c>
      <c r="AH38" s="77">
        <f t="shared" si="36"/>
        <v>0</v>
      </c>
      <c r="AI38" s="77">
        <f t="shared" si="36"/>
        <v>0</v>
      </c>
      <c r="AJ38" s="77">
        <f t="shared" si="36"/>
        <v>0</v>
      </c>
      <c r="AK38" s="77">
        <f t="shared" si="36"/>
        <v>0</v>
      </c>
      <c r="AL38" s="77">
        <f t="shared" si="36"/>
        <v>0</v>
      </c>
      <c r="AM38" s="77">
        <f t="shared" si="36"/>
        <v>0</v>
      </c>
      <c r="AN38" s="77">
        <f t="shared" si="36"/>
        <v>0</v>
      </c>
      <c r="AO38" s="77">
        <f t="shared" si="36"/>
        <v>0</v>
      </c>
      <c r="AP38" s="77">
        <f t="shared" si="36"/>
        <v>0</v>
      </c>
      <c r="AQ38" s="77">
        <f t="shared" si="36"/>
        <v>0</v>
      </c>
      <c r="AR38" s="77">
        <f t="shared" si="36"/>
        <v>0</v>
      </c>
      <c r="AS38" s="77">
        <f t="shared" si="36"/>
        <v>0</v>
      </c>
      <c r="AT38" s="2"/>
      <c r="AU38" s="2"/>
      <c r="AV38" s="55"/>
      <c r="AW38" s="70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</row>
    <row r="39" spans="1:60" ht="15.75" hidden="1" customHeight="1" x14ac:dyDescent="0.25">
      <c r="A39" s="2"/>
      <c r="B39" s="16"/>
      <c r="C39" s="2"/>
      <c r="D39" s="2" t="s">
        <v>85</v>
      </c>
      <c r="E39" s="2"/>
      <c r="F39" s="12" t="s">
        <v>65</v>
      </c>
      <c r="G39" s="12" t="s">
        <v>65</v>
      </c>
      <c r="H39" s="12" t="s">
        <v>65</v>
      </c>
      <c r="I39" s="12" t="s">
        <v>65</v>
      </c>
      <c r="J39" s="12" t="s">
        <v>65</v>
      </c>
      <c r="K39" s="12" t="s">
        <v>65</v>
      </c>
      <c r="L39" s="12" t="s">
        <v>65</v>
      </c>
      <c r="M39" s="12" t="s">
        <v>65</v>
      </c>
      <c r="N39" s="12" t="s">
        <v>65</v>
      </c>
      <c r="O39" s="12" t="s">
        <v>65</v>
      </c>
      <c r="P39" s="12" t="s">
        <v>65</v>
      </c>
      <c r="Q39" s="12" t="s">
        <v>65</v>
      </c>
      <c r="R39" s="12" t="s">
        <v>65</v>
      </c>
      <c r="S39" s="12" t="s">
        <v>65</v>
      </c>
      <c r="T39" s="12" t="s">
        <v>65</v>
      </c>
      <c r="U39" s="12" t="s">
        <v>65</v>
      </c>
      <c r="V39" s="12" t="s">
        <v>65</v>
      </c>
      <c r="W39" s="12" t="s">
        <v>65</v>
      </c>
      <c r="X39" s="12" t="s">
        <v>65</v>
      </c>
      <c r="Y39" s="12" t="s">
        <v>65</v>
      </c>
      <c r="Z39" s="12" t="s">
        <v>65</v>
      </c>
      <c r="AA39" s="77">
        <f t="shared" ref="AA39:AS39" si="37">IF(AA144&lt;=AA$15,((AA$14/AA$15)*AA$13),0)</f>
        <v>380000</v>
      </c>
      <c r="AB39" s="77">
        <f t="shared" si="37"/>
        <v>399000</v>
      </c>
      <c r="AC39" s="77">
        <f t="shared" si="37"/>
        <v>399000</v>
      </c>
      <c r="AD39" s="77">
        <f t="shared" si="37"/>
        <v>420000</v>
      </c>
      <c r="AE39" s="77">
        <f t="shared" si="37"/>
        <v>0</v>
      </c>
      <c r="AF39" s="77">
        <f t="shared" si="37"/>
        <v>0</v>
      </c>
      <c r="AG39" s="77">
        <f t="shared" si="37"/>
        <v>0</v>
      </c>
      <c r="AH39" s="77">
        <f t="shared" si="37"/>
        <v>0</v>
      </c>
      <c r="AI39" s="77">
        <f t="shared" si="37"/>
        <v>0</v>
      </c>
      <c r="AJ39" s="77">
        <f t="shared" si="37"/>
        <v>0</v>
      </c>
      <c r="AK39" s="77">
        <f t="shared" si="37"/>
        <v>0</v>
      </c>
      <c r="AL39" s="77">
        <f t="shared" si="37"/>
        <v>0</v>
      </c>
      <c r="AM39" s="77">
        <f t="shared" si="37"/>
        <v>0</v>
      </c>
      <c r="AN39" s="77">
        <f t="shared" si="37"/>
        <v>0</v>
      </c>
      <c r="AO39" s="77">
        <f t="shared" si="37"/>
        <v>0</v>
      </c>
      <c r="AP39" s="77">
        <f t="shared" si="37"/>
        <v>0</v>
      </c>
      <c r="AQ39" s="77">
        <f t="shared" si="37"/>
        <v>0</v>
      </c>
      <c r="AR39" s="77">
        <f t="shared" si="37"/>
        <v>0</v>
      </c>
      <c r="AS39" s="77">
        <f t="shared" si="37"/>
        <v>0</v>
      </c>
      <c r="AT39" s="2"/>
      <c r="AU39" s="2"/>
      <c r="AV39" s="55"/>
      <c r="AW39" s="70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</row>
    <row r="40" spans="1:60" ht="15.75" hidden="1" customHeight="1" x14ac:dyDescent="0.25">
      <c r="A40" s="2"/>
      <c r="B40" s="16"/>
      <c r="C40" s="2"/>
      <c r="D40" s="2" t="s">
        <v>86</v>
      </c>
      <c r="E40" s="2"/>
      <c r="F40" s="12" t="s">
        <v>65</v>
      </c>
      <c r="G40" s="12" t="s">
        <v>65</v>
      </c>
      <c r="H40" s="12" t="s">
        <v>65</v>
      </c>
      <c r="I40" s="12" t="s">
        <v>65</v>
      </c>
      <c r="J40" s="12" t="s">
        <v>65</v>
      </c>
      <c r="K40" s="12" t="s">
        <v>65</v>
      </c>
      <c r="L40" s="12" t="s">
        <v>65</v>
      </c>
      <c r="M40" s="12" t="s">
        <v>65</v>
      </c>
      <c r="N40" s="12" t="s">
        <v>65</v>
      </c>
      <c r="O40" s="12" t="s">
        <v>65</v>
      </c>
      <c r="P40" s="12" t="s">
        <v>65</v>
      </c>
      <c r="Q40" s="12" t="s">
        <v>65</v>
      </c>
      <c r="R40" s="12" t="s">
        <v>65</v>
      </c>
      <c r="S40" s="12" t="s">
        <v>65</v>
      </c>
      <c r="T40" s="12" t="s">
        <v>65</v>
      </c>
      <c r="U40" s="12" t="s">
        <v>65</v>
      </c>
      <c r="V40" s="12" t="s">
        <v>65</v>
      </c>
      <c r="W40" s="12" t="s">
        <v>65</v>
      </c>
      <c r="X40" s="12" t="s">
        <v>65</v>
      </c>
      <c r="Y40" s="12" t="s">
        <v>65</v>
      </c>
      <c r="Z40" s="12" t="s">
        <v>65</v>
      </c>
      <c r="AA40" s="12" t="s">
        <v>65</v>
      </c>
      <c r="AB40" s="77">
        <f t="shared" ref="AB40:AS40" si="38">IF(AB145&lt;=AB$15,((AB$14/AB$15)*AB$13),0)</f>
        <v>399000</v>
      </c>
      <c r="AC40" s="77">
        <f t="shared" si="38"/>
        <v>399000</v>
      </c>
      <c r="AD40" s="77">
        <f t="shared" si="38"/>
        <v>420000</v>
      </c>
      <c r="AE40" s="77">
        <f t="shared" si="38"/>
        <v>420000</v>
      </c>
      <c r="AF40" s="77">
        <f t="shared" si="38"/>
        <v>0</v>
      </c>
      <c r="AG40" s="77">
        <f t="shared" si="38"/>
        <v>0</v>
      </c>
      <c r="AH40" s="77">
        <f t="shared" si="38"/>
        <v>0</v>
      </c>
      <c r="AI40" s="77">
        <f t="shared" si="38"/>
        <v>0</v>
      </c>
      <c r="AJ40" s="77">
        <f t="shared" si="38"/>
        <v>0</v>
      </c>
      <c r="AK40" s="77">
        <f t="shared" si="38"/>
        <v>0</v>
      </c>
      <c r="AL40" s="77">
        <f t="shared" si="38"/>
        <v>0</v>
      </c>
      <c r="AM40" s="77">
        <f t="shared" si="38"/>
        <v>0</v>
      </c>
      <c r="AN40" s="77">
        <f t="shared" si="38"/>
        <v>0</v>
      </c>
      <c r="AO40" s="77">
        <f t="shared" si="38"/>
        <v>0</v>
      </c>
      <c r="AP40" s="77">
        <f t="shared" si="38"/>
        <v>0</v>
      </c>
      <c r="AQ40" s="77">
        <f t="shared" si="38"/>
        <v>0</v>
      </c>
      <c r="AR40" s="77">
        <f t="shared" si="38"/>
        <v>0</v>
      </c>
      <c r="AS40" s="77">
        <f t="shared" si="38"/>
        <v>0</v>
      </c>
      <c r="AT40" s="2"/>
      <c r="AU40" s="2"/>
      <c r="AV40" s="55"/>
      <c r="AW40" s="70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</row>
    <row r="41" spans="1:60" ht="15.75" hidden="1" customHeight="1" x14ac:dyDescent="0.25">
      <c r="A41" s="2"/>
      <c r="B41" s="16"/>
      <c r="C41" s="2"/>
      <c r="D41" s="2" t="s">
        <v>87</v>
      </c>
      <c r="E41" s="2"/>
      <c r="F41" s="12" t="s">
        <v>65</v>
      </c>
      <c r="G41" s="12" t="s">
        <v>65</v>
      </c>
      <c r="H41" s="12" t="s">
        <v>65</v>
      </c>
      <c r="I41" s="12" t="s">
        <v>65</v>
      </c>
      <c r="J41" s="12" t="s">
        <v>65</v>
      </c>
      <c r="K41" s="12" t="s">
        <v>65</v>
      </c>
      <c r="L41" s="12" t="s">
        <v>65</v>
      </c>
      <c r="M41" s="12" t="s">
        <v>65</v>
      </c>
      <c r="N41" s="12" t="s">
        <v>65</v>
      </c>
      <c r="O41" s="12" t="s">
        <v>65</v>
      </c>
      <c r="P41" s="12" t="s">
        <v>65</v>
      </c>
      <c r="Q41" s="12" t="s">
        <v>65</v>
      </c>
      <c r="R41" s="12" t="s">
        <v>65</v>
      </c>
      <c r="S41" s="12" t="s">
        <v>65</v>
      </c>
      <c r="T41" s="12" t="s">
        <v>65</v>
      </c>
      <c r="U41" s="12" t="s">
        <v>65</v>
      </c>
      <c r="V41" s="12" t="s">
        <v>65</v>
      </c>
      <c r="W41" s="12" t="s">
        <v>65</v>
      </c>
      <c r="X41" s="12" t="s">
        <v>65</v>
      </c>
      <c r="Y41" s="12" t="s">
        <v>65</v>
      </c>
      <c r="Z41" s="12" t="s">
        <v>65</v>
      </c>
      <c r="AA41" s="12" t="s">
        <v>65</v>
      </c>
      <c r="AB41" s="12" t="s">
        <v>65</v>
      </c>
      <c r="AC41" s="77">
        <f t="shared" ref="AC41:AS41" si="39">IF(AC146&lt;=AC$15,((AC$14/AC$15)*AC$13),0)</f>
        <v>399000</v>
      </c>
      <c r="AD41" s="77">
        <f t="shared" si="39"/>
        <v>420000</v>
      </c>
      <c r="AE41" s="77">
        <f t="shared" si="39"/>
        <v>420000</v>
      </c>
      <c r="AF41" s="77">
        <f t="shared" si="39"/>
        <v>420000</v>
      </c>
      <c r="AG41" s="77">
        <f t="shared" si="39"/>
        <v>0</v>
      </c>
      <c r="AH41" s="77">
        <f t="shared" si="39"/>
        <v>0</v>
      </c>
      <c r="AI41" s="77">
        <f t="shared" si="39"/>
        <v>0</v>
      </c>
      <c r="AJ41" s="77">
        <f t="shared" si="39"/>
        <v>0</v>
      </c>
      <c r="AK41" s="77">
        <f t="shared" si="39"/>
        <v>0</v>
      </c>
      <c r="AL41" s="77">
        <f t="shared" si="39"/>
        <v>0</v>
      </c>
      <c r="AM41" s="77">
        <f t="shared" si="39"/>
        <v>0</v>
      </c>
      <c r="AN41" s="77">
        <f t="shared" si="39"/>
        <v>0</v>
      </c>
      <c r="AO41" s="77">
        <f t="shared" si="39"/>
        <v>0</v>
      </c>
      <c r="AP41" s="77">
        <f t="shared" si="39"/>
        <v>0</v>
      </c>
      <c r="AQ41" s="77">
        <f t="shared" si="39"/>
        <v>0</v>
      </c>
      <c r="AR41" s="77">
        <f t="shared" si="39"/>
        <v>0</v>
      </c>
      <c r="AS41" s="77">
        <f t="shared" si="39"/>
        <v>0</v>
      </c>
      <c r="AT41" s="2"/>
      <c r="AU41" s="2"/>
      <c r="AV41" s="55"/>
      <c r="AW41" s="70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</row>
    <row r="42" spans="1:60" ht="15.75" hidden="1" customHeight="1" x14ac:dyDescent="0.25">
      <c r="A42" s="2"/>
      <c r="B42" s="16"/>
      <c r="C42" s="2"/>
      <c r="D42" s="2" t="s">
        <v>88</v>
      </c>
      <c r="E42" s="2"/>
      <c r="F42" s="12" t="s">
        <v>65</v>
      </c>
      <c r="G42" s="12" t="s">
        <v>65</v>
      </c>
      <c r="H42" s="12" t="s">
        <v>65</v>
      </c>
      <c r="I42" s="12" t="s">
        <v>65</v>
      </c>
      <c r="J42" s="12" t="s">
        <v>65</v>
      </c>
      <c r="K42" s="12" t="s">
        <v>65</v>
      </c>
      <c r="L42" s="12" t="s">
        <v>65</v>
      </c>
      <c r="M42" s="12" t="s">
        <v>65</v>
      </c>
      <c r="N42" s="12" t="s">
        <v>65</v>
      </c>
      <c r="O42" s="12" t="s">
        <v>65</v>
      </c>
      <c r="P42" s="12" t="s">
        <v>65</v>
      </c>
      <c r="Q42" s="12" t="s">
        <v>65</v>
      </c>
      <c r="R42" s="12" t="s">
        <v>65</v>
      </c>
      <c r="S42" s="12" t="s">
        <v>65</v>
      </c>
      <c r="T42" s="12" t="s">
        <v>65</v>
      </c>
      <c r="U42" s="12" t="s">
        <v>65</v>
      </c>
      <c r="V42" s="12" t="s">
        <v>65</v>
      </c>
      <c r="W42" s="12" t="s">
        <v>65</v>
      </c>
      <c r="X42" s="12" t="s">
        <v>65</v>
      </c>
      <c r="Y42" s="12" t="s">
        <v>65</v>
      </c>
      <c r="Z42" s="12" t="s">
        <v>65</v>
      </c>
      <c r="AA42" s="12" t="s">
        <v>65</v>
      </c>
      <c r="AB42" s="12" t="s">
        <v>65</v>
      </c>
      <c r="AC42" s="12" t="s">
        <v>65</v>
      </c>
      <c r="AD42" s="77">
        <f t="shared" ref="AD42:AS42" si="40">IF(AD147&lt;=AD$15,((AD$14/AD$15)*AD$13),0)</f>
        <v>420000</v>
      </c>
      <c r="AE42" s="77">
        <f t="shared" si="40"/>
        <v>420000</v>
      </c>
      <c r="AF42" s="77">
        <f t="shared" si="40"/>
        <v>420000</v>
      </c>
      <c r="AG42" s="77">
        <f t="shared" si="40"/>
        <v>420000</v>
      </c>
      <c r="AH42" s="77">
        <f t="shared" si="40"/>
        <v>0</v>
      </c>
      <c r="AI42" s="77">
        <f t="shared" si="40"/>
        <v>0</v>
      </c>
      <c r="AJ42" s="77">
        <f t="shared" si="40"/>
        <v>0</v>
      </c>
      <c r="AK42" s="77">
        <f t="shared" si="40"/>
        <v>0</v>
      </c>
      <c r="AL42" s="77">
        <f t="shared" si="40"/>
        <v>0</v>
      </c>
      <c r="AM42" s="77">
        <f t="shared" si="40"/>
        <v>0</v>
      </c>
      <c r="AN42" s="77">
        <f t="shared" si="40"/>
        <v>0</v>
      </c>
      <c r="AO42" s="77">
        <f t="shared" si="40"/>
        <v>0</v>
      </c>
      <c r="AP42" s="77">
        <f t="shared" si="40"/>
        <v>0</v>
      </c>
      <c r="AQ42" s="77">
        <f t="shared" si="40"/>
        <v>0</v>
      </c>
      <c r="AR42" s="77">
        <f t="shared" si="40"/>
        <v>0</v>
      </c>
      <c r="AS42" s="77">
        <f t="shared" si="40"/>
        <v>0</v>
      </c>
      <c r="AT42" s="2"/>
      <c r="AU42" s="2"/>
      <c r="AV42" s="55"/>
      <c r="AW42" s="70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</row>
    <row r="43" spans="1:60" ht="15.75" hidden="1" customHeight="1" x14ac:dyDescent="0.25">
      <c r="A43" s="2"/>
      <c r="B43" s="16"/>
      <c r="C43" s="2"/>
      <c r="D43" s="2" t="s">
        <v>89</v>
      </c>
      <c r="E43" s="2"/>
      <c r="F43" s="12" t="s">
        <v>65</v>
      </c>
      <c r="G43" s="12" t="s">
        <v>65</v>
      </c>
      <c r="H43" s="12" t="s">
        <v>65</v>
      </c>
      <c r="I43" s="12" t="s">
        <v>65</v>
      </c>
      <c r="J43" s="12" t="s">
        <v>65</v>
      </c>
      <c r="K43" s="12" t="s">
        <v>65</v>
      </c>
      <c r="L43" s="12" t="s">
        <v>65</v>
      </c>
      <c r="M43" s="12" t="s">
        <v>65</v>
      </c>
      <c r="N43" s="12" t="s">
        <v>65</v>
      </c>
      <c r="O43" s="12" t="s">
        <v>65</v>
      </c>
      <c r="P43" s="12" t="s">
        <v>65</v>
      </c>
      <c r="Q43" s="12" t="s">
        <v>65</v>
      </c>
      <c r="R43" s="12" t="s">
        <v>65</v>
      </c>
      <c r="S43" s="12" t="s">
        <v>65</v>
      </c>
      <c r="T43" s="12" t="s">
        <v>65</v>
      </c>
      <c r="U43" s="12" t="s">
        <v>65</v>
      </c>
      <c r="V43" s="12" t="s">
        <v>65</v>
      </c>
      <c r="W43" s="12" t="s">
        <v>65</v>
      </c>
      <c r="X43" s="12" t="s">
        <v>65</v>
      </c>
      <c r="Y43" s="12" t="s">
        <v>65</v>
      </c>
      <c r="Z43" s="12" t="s">
        <v>65</v>
      </c>
      <c r="AA43" s="12" t="s">
        <v>65</v>
      </c>
      <c r="AB43" s="12" t="s">
        <v>65</v>
      </c>
      <c r="AC43" s="12" t="s">
        <v>65</v>
      </c>
      <c r="AD43" s="12" t="s">
        <v>65</v>
      </c>
      <c r="AE43" s="77">
        <f t="shared" ref="AE43:AS43" si="41">IF(AE148&lt;=AE$15,((AE$14/AE$15)*AE$13),0)</f>
        <v>420000</v>
      </c>
      <c r="AF43" s="77">
        <f t="shared" si="41"/>
        <v>420000</v>
      </c>
      <c r="AG43" s="77">
        <f t="shared" si="41"/>
        <v>420000</v>
      </c>
      <c r="AH43" s="77">
        <f t="shared" si="41"/>
        <v>420000</v>
      </c>
      <c r="AI43" s="77">
        <f t="shared" si="41"/>
        <v>0</v>
      </c>
      <c r="AJ43" s="77">
        <f t="shared" si="41"/>
        <v>0</v>
      </c>
      <c r="AK43" s="77">
        <f t="shared" si="41"/>
        <v>0</v>
      </c>
      <c r="AL43" s="77">
        <f t="shared" si="41"/>
        <v>0</v>
      </c>
      <c r="AM43" s="77">
        <f t="shared" si="41"/>
        <v>0</v>
      </c>
      <c r="AN43" s="77">
        <f t="shared" si="41"/>
        <v>0</v>
      </c>
      <c r="AO43" s="77">
        <f t="shared" si="41"/>
        <v>0</v>
      </c>
      <c r="AP43" s="77">
        <f t="shared" si="41"/>
        <v>0</v>
      </c>
      <c r="AQ43" s="77">
        <f t="shared" si="41"/>
        <v>0</v>
      </c>
      <c r="AR43" s="77">
        <f t="shared" si="41"/>
        <v>0</v>
      </c>
      <c r="AS43" s="77">
        <f t="shared" si="41"/>
        <v>0</v>
      </c>
      <c r="AT43" s="2"/>
      <c r="AU43" s="2"/>
      <c r="AV43" s="55"/>
      <c r="AW43" s="70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</row>
    <row r="44" spans="1:60" ht="15.75" hidden="1" customHeight="1" x14ac:dyDescent="0.25">
      <c r="A44" s="2"/>
      <c r="B44" s="16"/>
      <c r="C44" s="2"/>
      <c r="D44" s="2" t="s">
        <v>90</v>
      </c>
      <c r="E44" s="2"/>
      <c r="F44" s="12" t="s">
        <v>65</v>
      </c>
      <c r="G44" s="12" t="s">
        <v>65</v>
      </c>
      <c r="H44" s="12" t="s">
        <v>65</v>
      </c>
      <c r="I44" s="12" t="s">
        <v>65</v>
      </c>
      <c r="J44" s="12" t="s">
        <v>65</v>
      </c>
      <c r="K44" s="12" t="s">
        <v>65</v>
      </c>
      <c r="L44" s="12" t="s">
        <v>65</v>
      </c>
      <c r="M44" s="12" t="s">
        <v>65</v>
      </c>
      <c r="N44" s="12" t="s">
        <v>65</v>
      </c>
      <c r="O44" s="12" t="s">
        <v>65</v>
      </c>
      <c r="P44" s="12" t="s">
        <v>65</v>
      </c>
      <c r="Q44" s="12" t="s">
        <v>65</v>
      </c>
      <c r="R44" s="12" t="s">
        <v>65</v>
      </c>
      <c r="S44" s="12" t="s">
        <v>65</v>
      </c>
      <c r="T44" s="12" t="s">
        <v>65</v>
      </c>
      <c r="U44" s="12" t="s">
        <v>65</v>
      </c>
      <c r="V44" s="12" t="s">
        <v>65</v>
      </c>
      <c r="W44" s="12" t="s">
        <v>65</v>
      </c>
      <c r="X44" s="12" t="s">
        <v>65</v>
      </c>
      <c r="Y44" s="12" t="s">
        <v>65</v>
      </c>
      <c r="Z44" s="12" t="s">
        <v>65</v>
      </c>
      <c r="AA44" s="12" t="s">
        <v>65</v>
      </c>
      <c r="AB44" s="12" t="s">
        <v>65</v>
      </c>
      <c r="AC44" s="12" t="s">
        <v>65</v>
      </c>
      <c r="AD44" s="12" t="s">
        <v>65</v>
      </c>
      <c r="AE44" s="12" t="s">
        <v>65</v>
      </c>
      <c r="AF44" s="77">
        <f t="shared" ref="AF44:AS44" si="42">IF(AF149&lt;=AF$15,((AF$14/AF$15)*AF$13),0)</f>
        <v>420000</v>
      </c>
      <c r="AG44" s="77">
        <f t="shared" si="42"/>
        <v>420000</v>
      </c>
      <c r="AH44" s="77">
        <f t="shared" si="42"/>
        <v>420000</v>
      </c>
      <c r="AI44" s="77">
        <f t="shared" si="42"/>
        <v>470000</v>
      </c>
      <c r="AJ44" s="77">
        <f t="shared" si="42"/>
        <v>0</v>
      </c>
      <c r="AK44" s="77">
        <f t="shared" si="42"/>
        <v>0</v>
      </c>
      <c r="AL44" s="77">
        <f t="shared" si="42"/>
        <v>0</v>
      </c>
      <c r="AM44" s="77">
        <f t="shared" si="42"/>
        <v>0</v>
      </c>
      <c r="AN44" s="77">
        <f t="shared" si="42"/>
        <v>0</v>
      </c>
      <c r="AO44" s="77">
        <f t="shared" si="42"/>
        <v>0</v>
      </c>
      <c r="AP44" s="77">
        <f t="shared" si="42"/>
        <v>0</v>
      </c>
      <c r="AQ44" s="77">
        <f t="shared" si="42"/>
        <v>0</v>
      </c>
      <c r="AR44" s="77">
        <f t="shared" si="42"/>
        <v>0</v>
      </c>
      <c r="AS44" s="77">
        <f t="shared" si="42"/>
        <v>0</v>
      </c>
      <c r="AT44" s="2"/>
      <c r="AU44" s="2"/>
      <c r="AV44" s="55"/>
      <c r="AW44" s="70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</row>
    <row r="45" spans="1:60" ht="15.75" hidden="1" customHeight="1" x14ac:dyDescent="0.25">
      <c r="A45" s="2"/>
      <c r="B45" s="16"/>
      <c r="C45" s="2"/>
      <c r="D45" s="2" t="s">
        <v>91</v>
      </c>
      <c r="E45" s="2"/>
      <c r="F45" s="12" t="s">
        <v>65</v>
      </c>
      <c r="G45" s="12" t="s">
        <v>65</v>
      </c>
      <c r="H45" s="12" t="s">
        <v>65</v>
      </c>
      <c r="I45" s="12" t="s">
        <v>65</v>
      </c>
      <c r="J45" s="12" t="s">
        <v>65</v>
      </c>
      <c r="K45" s="12" t="s">
        <v>65</v>
      </c>
      <c r="L45" s="12" t="s">
        <v>65</v>
      </c>
      <c r="M45" s="12" t="s">
        <v>65</v>
      </c>
      <c r="N45" s="12" t="s">
        <v>65</v>
      </c>
      <c r="O45" s="12" t="s">
        <v>65</v>
      </c>
      <c r="P45" s="12" t="s">
        <v>65</v>
      </c>
      <c r="Q45" s="12" t="s">
        <v>65</v>
      </c>
      <c r="R45" s="12" t="s">
        <v>65</v>
      </c>
      <c r="S45" s="12" t="s">
        <v>65</v>
      </c>
      <c r="T45" s="12" t="s">
        <v>65</v>
      </c>
      <c r="U45" s="12" t="s">
        <v>65</v>
      </c>
      <c r="V45" s="12" t="s">
        <v>65</v>
      </c>
      <c r="W45" s="12" t="s">
        <v>65</v>
      </c>
      <c r="X45" s="12" t="s">
        <v>65</v>
      </c>
      <c r="Y45" s="12" t="s">
        <v>65</v>
      </c>
      <c r="Z45" s="12" t="s">
        <v>65</v>
      </c>
      <c r="AA45" s="12" t="s">
        <v>65</v>
      </c>
      <c r="AB45" s="12" t="s">
        <v>65</v>
      </c>
      <c r="AC45" s="12" t="s">
        <v>65</v>
      </c>
      <c r="AD45" s="12" t="s">
        <v>65</v>
      </c>
      <c r="AE45" s="12" t="s">
        <v>65</v>
      </c>
      <c r="AF45" s="12" t="s">
        <v>65</v>
      </c>
      <c r="AG45" s="77">
        <f t="shared" ref="AG45:AS45" si="43">IF(AG150&lt;=AG$15,((AG$14/AG$15)*AG$13),0)</f>
        <v>420000</v>
      </c>
      <c r="AH45" s="77">
        <f t="shared" si="43"/>
        <v>420000</v>
      </c>
      <c r="AI45" s="77">
        <f t="shared" si="43"/>
        <v>470000</v>
      </c>
      <c r="AJ45" s="77">
        <f t="shared" si="43"/>
        <v>587500</v>
      </c>
      <c r="AK45" s="77">
        <f t="shared" si="43"/>
        <v>0</v>
      </c>
      <c r="AL45" s="77">
        <f t="shared" si="43"/>
        <v>0</v>
      </c>
      <c r="AM45" s="77">
        <f t="shared" si="43"/>
        <v>0</v>
      </c>
      <c r="AN45" s="77">
        <f t="shared" si="43"/>
        <v>0</v>
      </c>
      <c r="AO45" s="77">
        <f t="shared" si="43"/>
        <v>0</v>
      </c>
      <c r="AP45" s="77">
        <f t="shared" si="43"/>
        <v>0</v>
      </c>
      <c r="AQ45" s="77">
        <f t="shared" si="43"/>
        <v>0</v>
      </c>
      <c r="AR45" s="77">
        <f t="shared" si="43"/>
        <v>0</v>
      </c>
      <c r="AS45" s="77">
        <f t="shared" si="43"/>
        <v>0</v>
      </c>
      <c r="AT45" s="2"/>
      <c r="AU45" s="2"/>
      <c r="AV45" s="55"/>
      <c r="AW45" s="70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</row>
    <row r="46" spans="1:60" ht="15.75" hidden="1" customHeight="1" x14ac:dyDescent="0.25">
      <c r="A46" s="2"/>
      <c r="B46" s="16"/>
      <c r="C46" s="2"/>
      <c r="D46" s="2" t="s">
        <v>92</v>
      </c>
      <c r="E46" s="2"/>
      <c r="F46" s="12" t="s">
        <v>65</v>
      </c>
      <c r="G46" s="12" t="s">
        <v>65</v>
      </c>
      <c r="H46" s="12" t="s">
        <v>65</v>
      </c>
      <c r="I46" s="12" t="s">
        <v>65</v>
      </c>
      <c r="J46" s="12" t="s">
        <v>65</v>
      </c>
      <c r="K46" s="12" t="s">
        <v>65</v>
      </c>
      <c r="L46" s="12" t="s">
        <v>65</v>
      </c>
      <c r="M46" s="12" t="s">
        <v>65</v>
      </c>
      <c r="N46" s="12" t="s">
        <v>65</v>
      </c>
      <c r="O46" s="12" t="s">
        <v>65</v>
      </c>
      <c r="P46" s="12" t="s">
        <v>65</v>
      </c>
      <c r="Q46" s="12" t="s">
        <v>65</v>
      </c>
      <c r="R46" s="12" t="s">
        <v>65</v>
      </c>
      <c r="S46" s="12" t="s">
        <v>65</v>
      </c>
      <c r="T46" s="12" t="s">
        <v>65</v>
      </c>
      <c r="U46" s="12" t="s">
        <v>65</v>
      </c>
      <c r="V46" s="12" t="s">
        <v>65</v>
      </c>
      <c r="W46" s="12" t="s">
        <v>65</v>
      </c>
      <c r="X46" s="12" t="s">
        <v>65</v>
      </c>
      <c r="Y46" s="12" t="s">
        <v>65</v>
      </c>
      <c r="Z46" s="12" t="s">
        <v>65</v>
      </c>
      <c r="AA46" s="12" t="s">
        <v>65</v>
      </c>
      <c r="AB46" s="12" t="s">
        <v>65</v>
      </c>
      <c r="AC46" s="12" t="s">
        <v>65</v>
      </c>
      <c r="AD46" s="12" t="s">
        <v>65</v>
      </c>
      <c r="AE46" s="12" t="s">
        <v>65</v>
      </c>
      <c r="AF46" s="12" t="s">
        <v>65</v>
      </c>
      <c r="AG46" s="77" t="s">
        <v>65</v>
      </c>
      <c r="AH46" s="77">
        <f t="shared" ref="AH46:AS46" si="44">IF(AH151&lt;=AH$15,((AH$14/AH$15)*AH$13),0)</f>
        <v>420000</v>
      </c>
      <c r="AI46" s="77">
        <f t="shared" si="44"/>
        <v>470000</v>
      </c>
      <c r="AJ46" s="77">
        <f t="shared" si="44"/>
        <v>587500</v>
      </c>
      <c r="AK46" s="77">
        <f t="shared" si="44"/>
        <v>587500</v>
      </c>
      <c r="AL46" s="77">
        <f t="shared" si="44"/>
        <v>0</v>
      </c>
      <c r="AM46" s="77">
        <f t="shared" si="44"/>
        <v>0</v>
      </c>
      <c r="AN46" s="77">
        <f t="shared" si="44"/>
        <v>0</v>
      </c>
      <c r="AO46" s="77">
        <f t="shared" si="44"/>
        <v>0</v>
      </c>
      <c r="AP46" s="77">
        <f t="shared" si="44"/>
        <v>0</v>
      </c>
      <c r="AQ46" s="77">
        <f t="shared" si="44"/>
        <v>0</v>
      </c>
      <c r="AR46" s="77">
        <f t="shared" si="44"/>
        <v>0</v>
      </c>
      <c r="AS46" s="77">
        <f t="shared" si="44"/>
        <v>0</v>
      </c>
      <c r="AT46" s="2"/>
      <c r="AU46" s="2"/>
      <c r="AV46" s="55"/>
      <c r="AW46" s="70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</row>
    <row r="47" spans="1:60" ht="15.75" hidden="1" customHeight="1" x14ac:dyDescent="0.25">
      <c r="A47" s="2"/>
      <c r="B47" s="16"/>
      <c r="C47" s="2"/>
      <c r="D47" s="2" t="s">
        <v>93</v>
      </c>
      <c r="E47" s="2"/>
      <c r="F47" s="12" t="s">
        <v>65</v>
      </c>
      <c r="G47" s="12" t="s">
        <v>65</v>
      </c>
      <c r="H47" s="12" t="s">
        <v>65</v>
      </c>
      <c r="I47" s="12" t="s">
        <v>65</v>
      </c>
      <c r="J47" s="12" t="s">
        <v>65</v>
      </c>
      <c r="K47" s="12" t="s">
        <v>65</v>
      </c>
      <c r="L47" s="12" t="s">
        <v>65</v>
      </c>
      <c r="M47" s="12" t="s">
        <v>65</v>
      </c>
      <c r="N47" s="12" t="s">
        <v>65</v>
      </c>
      <c r="O47" s="12" t="s">
        <v>65</v>
      </c>
      <c r="P47" s="12" t="s">
        <v>65</v>
      </c>
      <c r="Q47" s="12" t="s">
        <v>65</v>
      </c>
      <c r="R47" s="12" t="s">
        <v>65</v>
      </c>
      <c r="S47" s="12" t="s">
        <v>65</v>
      </c>
      <c r="T47" s="12" t="s">
        <v>65</v>
      </c>
      <c r="U47" s="12" t="s">
        <v>65</v>
      </c>
      <c r="V47" s="12" t="s">
        <v>65</v>
      </c>
      <c r="W47" s="12" t="s">
        <v>65</v>
      </c>
      <c r="X47" s="12" t="s">
        <v>65</v>
      </c>
      <c r="Y47" s="12" t="s">
        <v>65</v>
      </c>
      <c r="Z47" s="12" t="s">
        <v>65</v>
      </c>
      <c r="AA47" s="12" t="s">
        <v>65</v>
      </c>
      <c r="AB47" s="12" t="s">
        <v>65</v>
      </c>
      <c r="AC47" s="12" t="s">
        <v>65</v>
      </c>
      <c r="AD47" s="12" t="s">
        <v>65</v>
      </c>
      <c r="AE47" s="12" t="s">
        <v>65</v>
      </c>
      <c r="AF47" s="12" t="s">
        <v>65</v>
      </c>
      <c r="AG47" s="77" t="s">
        <v>65</v>
      </c>
      <c r="AH47" s="77" t="s">
        <v>65</v>
      </c>
      <c r="AI47" s="77">
        <f t="shared" ref="AI47:AS47" si="45">IF(AI152&lt;=AI$15,((AI$14/AI$15)*AI$13),0)</f>
        <v>470000</v>
      </c>
      <c r="AJ47" s="77">
        <f t="shared" si="45"/>
        <v>587500</v>
      </c>
      <c r="AK47" s="77">
        <f t="shared" si="45"/>
        <v>587500</v>
      </c>
      <c r="AL47" s="77">
        <f t="shared" si="45"/>
        <v>687500</v>
      </c>
      <c r="AM47" s="77">
        <f t="shared" si="45"/>
        <v>0</v>
      </c>
      <c r="AN47" s="77">
        <f t="shared" si="45"/>
        <v>0</v>
      </c>
      <c r="AO47" s="77">
        <f t="shared" si="45"/>
        <v>0</v>
      </c>
      <c r="AP47" s="77">
        <f t="shared" si="45"/>
        <v>0</v>
      </c>
      <c r="AQ47" s="77">
        <f t="shared" si="45"/>
        <v>0</v>
      </c>
      <c r="AR47" s="77">
        <f t="shared" si="45"/>
        <v>0</v>
      </c>
      <c r="AS47" s="77">
        <f t="shared" si="45"/>
        <v>0</v>
      </c>
      <c r="AT47" s="2"/>
      <c r="AU47" s="2"/>
      <c r="AV47" s="55"/>
      <c r="AW47" s="70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</row>
    <row r="48" spans="1:60" ht="15.75" hidden="1" customHeight="1" x14ac:dyDescent="0.25">
      <c r="A48" s="2"/>
      <c r="B48" s="16"/>
      <c r="C48" s="2"/>
      <c r="D48" s="2" t="s">
        <v>94</v>
      </c>
      <c r="E48" s="2"/>
      <c r="F48" s="12" t="s">
        <v>65</v>
      </c>
      <c r="G48" s="12" t="s">
        <v>65</v>
      </c>
      <c r="H48" s="12" t="s">
        <v>65</v>
      </c>
      <c r="I48" s="12" t="s">
        <v>65</v>
      </c>
      <c r="J48" s="12" t="s">
        <v>65</v>
      </c>
      <c r="K48" s="12" t="s">
        <v>65</v>
      </c>
      <c r="L48" s="12" t="s">
        <v>65</v>
      </c>
      <c r="M48" s="12" t="s">
        <v>65</v>
      </c>
      <c r="N48" s="12" t="s">
        <v>65</v>
      </c>
      <c r="O48" s="12" t="s">
        <v>65</v>
      </c>
      <c r="P48" s="12" t="s">
        <v>65</v>
      </c>
      <c r="Q48" s="12" t="s">
        <v>65</v>
      </c>
      <c r="R48" s="12" t="s">
        <v>65</v>
      </c>
      <c r="S48" s="12" t="s">
        <v>65</v>
      </c>
      <c r="T48" s="12" t="s">
        <v>65</v>
      </c>
      <c r="U48" s="12" t="s">
        <v>65</v>
      </c>
      <c r="V48" s="12" t="s">
        <v>65</v>
      </c>
      <c r="W48" s="12" t="s">
        <v>65</v>
      </c>
      <c r="X48" s="12" t="s">
        <v>65</v>
      </c>
      <c r="Y48" s="12" t="s">
        <v>65</v>
      </c>
      <c r="Z48" s="12" t="s">
        <v>65</v>
      </c>
      <c r="AA48" s="12" t="s">
        <v>65</v>
      </c>
      <c r="AB48" s="12" t="s">
        <v>65</v>
      </c>
      <c r="AC48" s="12" t="s">
        <v>65</v>
      </c>
      <c r="AD48" s="12" t="s">
        <v>65</v>
      </c>
      <c r="AE48" s="12" t="s">
        <v>65</v>
      </c>
      <c r="AF48" s="12" t="s">
        <v>65</v>
      </c>
      <c r="AG48" s="77" t="s">
        <v>65</v>
      </c>
      <c r="AH48" s="77" t="s">
        <v>65</v>
      </c>
      <c r="AI48" s="77" t="s">
        <v>65</v>
      </c>
      <c r="AJ48" s="77">
        <f t="shared" ref="AJ48:AS48" si="46">IF(AJ153&lt;=AJ$15,((AJ$14/AJ$15)*AJ$13),0)</f>
        <v>587500</v>
      </c>
      <c r="AK48" s="77">
        <f t="shared" si="46"/>
        <v>587500</v>
      </c>
      <c r="AL48" s="77">
        <f t="shared" si="46"/>
        <v>687500</v>
      </c>
      <c r="AM48" s="77">
        <f t="shared" si="46"/>
        <v>811250</v>
      </c>
      <c r="AN48" s="77">
        <f t="shared" si="46"/>
        <v>0</v>
      </c>
      <c r="AO48" s="77">
        <f t="shared" si="46"/>
        <v>0</v>
      </c>
      <c r="AP48" s="77">
        <f t="shared" si="46"/>
        <v>0</v>
      </c>
      <c r="AQ48" s="77">
        <f t="shared" si="46"/>
        <v>0</v>
      </c>
      <c r="AR48" s="77">
        <f t="shared" si="46"/>
        <v>0</v>
      </c>
      <c r="AS48" s="77">
        <f t="shared" si="46"/>
        <v>0</v>
      </c>
      <c r="AT48" s="2"/>
      <c r="AU48" s="2"/>
      <c r="AV48" s="55"/>
      <c r="AW48" s="70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</row>
    <row r="49" spans="1:60" ht="15.75" hidden="1" customHeight="1" x14ac:dyDescent="0.25">
      <c r="A49" s="2"/>
      <c r="B49" s="16"/>
      <c r="C49" s="2"/>
      <c r="D49" s="2" t="s">
        <v>95</v>
      </c>
      <c r="E49" s="2"/>
      <c r="F49" s="12" t="s">
        <v>65</v>
      </c>
      <c r="G49" s="12" t="s">
        <v>65</v>
      </c>
      <c r="H49" s="12" t="s">
        <v>65</v>
      </c>
      <c r="I49" s="12" t="s">
        <v>65</v>
      </c>
      <c r="J49" s="12" t="s">
        <v>65</v>
      </c>
      <c r="K49" s="12" t="s">
        <v>65</v>
      </c>
      <c r="L49" s="12" t="s">
        <v>65</v>
      </c>
      <c r="M49" s="12" t="s">
        <v>65</v>
      </c>
      <c r="N49" s="12" t="s">
        <v>65</v>
      </c>
      <c r="O49" s="12" t="s">
        <v>65</v>
      </c>
      <c r="P49" s="12" t="s">
        <v>65</v>
      </c>
      <c r="Q49" s="12" t="s">
        <v>65</v>
      </c>
      <c r="R49" s="12" t="s">
        <v>65</v>
      </c>
      <c r="S49" s="12" t="s">
        <v>65</v>
      </c>
      <c r="T49" s="12" t="s">
        <v>65</v>
      </c>
      <c r="U49" s="12" t="s">
        <v>65</v>
      </c>
      <c r="V49" s="12" t="s">
        <v>65</v>
      </c>
      <c r="W49" s="12" t="s">
        <v>65</v>
      </c>
      <c r="X49" s="12" t="s">
        <v>65</v>
      </c>
      <c r="Y49" s="12" t="s">
        <v>65</v>
      </c>
      <c r="Z49" s="12" t="s">
        <v>65</v>
      </c>
      <c r="AA49" s="12" t="s">
        <v>65</v>
      </c>
      <c r="AB49" s="12" t="s">
        <v>65</v>
      </c>
      <c r="AC49" s="12" t="s">
        <v>65</v>
      </c>
      <c r="AD49" s="12" t="s">
        <v>65</v>
      </c>
      <c r="AE49" s="12" t="s">
        <v>65</v>
      </c>
      <c r="AF49" s="12" t="s">
        <v>65</v>
      </c>
      <c r="AG49" s="77" t="s">
        <v>65</v>
      </c>
      <c r="AH49" s="77" t="s">
        <v>65</v>
      </c>
      <c r="AI49" s="77" t="s">
        <v>65</v>
      </c>
      <c r="AJ49" s="77" t="s">
        <v>65</v>
      </c>
      <c r="AK49" s="77">
        <f t="shared" ref="AK49:AS49" si="47">IF(AK154&lt;=AK$15,((AK$14/AK$15)*AK$13),0)</f>
        <v>587500</v>
      </c>
      <c r="AL49" s="77">
        <f t="shared" si="47"/>
        <v>687500</v>
      </c>
      <c r="AM49" s="77">
        <f t="shared" si="47"/>
        <v>811250</v>
      </c>
      <c r="AN49" s="77">
        <f t="shared" si="47"/>
        <v>811250</v>
      </c>
      <c r="AO49" s="77">
        <f t="shared" si="47"/>
        <v>0</v>
      </c>
      <c r="AP49" s="77">
        <f t="shared" si="47"/>
        <v>0</v>
      </c>
      <c r="AQ49" s="77">
        <f t="shared" si="47"/>
        <v>0</v>
      </c>
      <c r="AR49" s="77">
        <f t="shared" si="47"/>
        <v>0</v>
      </c>
      <c r="AS49" s="77">
        <f t="shared" si="47"/>
        <v>0</v>
      </c>
      <c r="AT49" s="2"/>
      <c r="AU49" s="2"/>
      <c r="AV49" s="55"/>
      <c r="AW49" s="70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</row>
    <row r="50" spans="1:60" ht="15.75" hidden="1" customHeight="1" x14ac:dyDescent="0.25">
      <c r="A50" s="2"/>
      <c r="B50" s="16"/>
      <c r="C50" s="2"/>
      <c r="D50" s="2" t="s">
        <v>96</v>
      </c>
      <c r="E50" s="2"/>
      <c r="F50" s="12" t="s">
        <v>65</v>
      </c>
      <c r="G50" s="12" t="s">
        <v>65</v>
      </c>
      <c r="H50" s="12" t="s">
        <v>65</v>
      </c>
      <c r="I50" s="12" t="s">
        <v>65</v>
      </c>
      <c r="J50" s="12" t="s">
        <v>65</v>
      </c>
      <c r="K50" s="12" t="s">
        <v>65</v>
      </c>
      <c r="L50" s="12" t="s">
        <v>65</v>
      </c>
      <c r="M50" s="12" t="s">
        <v>65</v>
      </c>
      <c r="N50" s="12" t="s">
        <v>65</v>
      </c>
      <c r="O50" s="12" t="s">
        <v>65</v>
      </c>
      <c r="P50" s="12" t="s">
        <v>65</v>
      </c>
      <c r="Q50" s="12" t="s">
        <v>65</v>
      </c>
      <c r="R50" s="12" t="s">
        <v>65</v>
      </c>
      <c r="S50" s="12" t="s">
        <v>65</v>
      </c>
      <c r="T50" s="12" t="s">
        <v>65</v>
      </c>
      <c r="U50" s="12" t="s">
        <v>65</v>
      </c>
      <c r="V50" s="12" t="s">
        <v>65</v>
      </c>
      <c r="W50" s="12" t="s">
        <v>65</v>
      </c>
      <c r="X50" s="12" t="s">
        <v>65</v>
      </c>
      <c r="Y50" s="12" t="s">
        <v>65</v>
      </c>
      <c r="Z50" s="12" t="s">
        <v>65</v>
      </c>
      <c r="AA50" s="12" t="s">
        <v>65</v>
      </c>
      <c r="AB50" s="12" t="s">
        <v>65</v>
      </c>
      <c r="AC50" s="12" t="s">
        <v>65</v>
      </c>
      <c r="AD50" s="12" t="s">
        <v>65</v>
      </c>
      <c r="AE50" s="12" t="s">
        <v>65</v>
      </c>
      <c r="AF50" s="12" t="s">
        <v>65</v>
      </c>
      <c r="AG50" s="77" t="s">
        <v>65</v>
      </c>
      <c r="AH50" s="77" t="s">
        <v>65</v>
      </c>
      <c r="AI50" s="77" t="s">
        <v>65</v>
      </c>
      <c r="AJ50" s="77" t="s">
        <v>65</v>
      </c>
      <c r="AK50" s="77" t="s">
        <v>65</v>
      </c>
      <c r="AL50" s="77">
        <f t="shared" ref="AL50:AS50" si="48">IF(AL155&lt;=AL$15,((AL$14/AL$15)*AL$13),0)</f>
        <v>687500</v>
      </c>
      <c r="AM50" s="77">
        <f t="shared" si="48"/>
        <v>811250</v>
      </c>
      <c r="AN50" s="77">
        <f t="shared" si="48"/>
        <v>811250</v>
      </c>
      <c r="AO50" s="77">
        <f t="shared" si="48"/>
        <v>811250</v>
      </c>
      <c r="AP50" s="77">
        <f t="shared" si="48"/>
        <v>0</v>
      </c>
      <c r="AQ50" s="77">
        <f t="shared" si="48"/>
        <v>0</v>
      </c>
      <c r="AR50" s="77">
        <f t="shared" si="48"/>
        <v>0</v>
      </c>
      <c r="AS50" s="77">
        <f t="shared" si="48"/>
        <v>0</v>
      </c>
      <c r="AT50" s="2"/>
      <c r="AU50" s="2"/>
      <c r="AV50" s="55"/>
      <c r="AW50" s="70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</row>
    <row r="51" spans="1:60" ht="15.75" hidden="1" customHeight="1" x14ac:dyDescent="0.25">
      <c r="A51" s="2"/>
      <c r="B51" s="16"/>
      <c r="C51" s="2"/>
      <c r="D51" s="2" t="s">
        <v>97</v>
      </c>
      <c r="E51" s="2"/>
      <c r="F51" s="12" t="s">
        <v>65</v>
      </c>
      <c r="G51" s="12" t="s">
        <v>65</v>
      </c>
      <c r="H51" s="12" t="s">
        <v>65</v>
      </c>
      <c r="I51" s="12" t="s">
        <v>65</v>
      </c>
      <c r="J51" s="12" t="s">
        <v>65</v>
      </c>
      <c r="K51" s="12" t="s">
        <v>65</v>
      </c>
      <c r="L51" s="12" t="s">
        <v>65</v>
      </c>
      <c r="M51" s="12" t="s">
        <v>65</v>
      </c>
      <c r="N51" s="12" t="s">
        <v>65</v>
      </c>
      <c r="O51" s="12" t="s">
        <v>65</v>
      </c>
      <c r="P51" s="12" t="s">
        <v>65</v>
      </c>
      <c r="Q51" s="12" t="s">
        <v>65</v>
      </c>
      <c r="R51" s="12" t="s">
        <v>65</v>
      </c>
      <c r="S51" s="12" t="s">
        <v>65</v>
      </c>
      <c r="T51" s="12" t="s">
        <v>65</v>
      </c>
      <c r="U51" s="12" t="s">
        <v>65</v>
      </c>
      <c r="V51" s="12" t="s">
        <v>65</v>
      </c>
      <c r="W51" s="12" t="s">
        <v>65</v>
      </c>
      <c r="X51" s="12" t="s">
        <v>65</v>
      </c>
      <c r="Y51" s="12" t="s">
        <v>65</v>
      </c>
      <c r="Z51" s="12" t="s">
        <v>65</v>
      </c>
      <c r="AA51" s="12" t="s">
        <v>65</v>
      </c>
      <c r="AB51" s="12" t="s">
        <v>65</v>
      </c>
      <c r="AC51" s="12" t="s">
        <v>65</v>
      </c>
      <c r="AD51" s="12" t="s">
        <v>65</v>
      </c>
      <c r="AE51" s="12" t="s">
        <v>65</v>
      </c>
      <c r="AF51" s="12" t="s">
        <v>65</v>
      </c>
      <c r="AG51" s="77" t="s">
        <v>65</v>
      </c>
      <c r="AH51" s="77" t="s">
        <v>65</v>
      </c>
      <c r="AI51" s="77" t="s">
        <v>65</v>
      </c>
      <c r="AJ51" s="77" t="s">
        <v>65</v>
      </c>
      <c r="AK51" s="77" t="s">
        <v>65</v>
      </c>
      <c r="AL51" s="77" t="s">
        <v>65</v>
      </c>
      <c r="AM51" s="77">
        <f t="shared" ref="AM51:AS51" si="49">IF(AM156&lt;=AM$15,((AM$14/AM$15)*AM$13),0)</f>
        <v>811250</v>
      </c>
      <c r="AN51" s="77">
        <f t="shared" si="49"/>
        <v>811250</v>
      </c>
      <c r="AO51" s="77">
        <f t="shared" si="49"/>
        <v>811250</v>
      </c>
      <c r="AP51" s="77">
        <f t="shared" si="49"/>
        <v>936625</v>
      </c>
      <c r="AQ51" s="77">
        <f t="shared" si="49"/>
        <v>0</v>
      </c>
      <c r="AR51" s="77">
        <f t="shared" si="49"/>
        <v>0</v>
      </c>
      <c r="AS51" s="77">
        <f t="shared" si="49"/>
        <v>0</v>
      </c>
      <c r="AT51" s="2"/>
      <c r="AU51" s="2"/>
      <c r="AV51" s="55"/>
      <c r="AW51" s="70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</row>
    <row r="52" spans="1:60" ht="15.75" hidden="1" customHeight="1" x14ac:dyDescent="0.25">
      <c r="A52" s="2"/>
      <c r="B52" s="16"/>
      <c r="C52" s="2"/>
      <c r="D52" s="2" t="s">
        <v>98</v>
      </c>
      <c r="E52" s="2"/>
      <c r="F52" s="12" t="s">
        <v>65</v>
      </c>
      <c r="G52" s="12" t="s">
        <v>65</v>
      </c>
      <c r="H52" s="12" t="s">
        <v>65</v>
      </c>
      <c r="I52" s="12" t="s">
        <v>65</v>
      </c>
      <c r="J52" s="12" t="s">
        <v>65</v>
      </c>
      <c r="K52" s="12" t="s">
        <v>65</v>
      </c>
      <c r="L52" s="12" t="s">
        <v>65</v>
      </c>
      <c r="M52" s="12" t="s">
        <v>65</v>
      </c>
      <c r="N52" s="12" t="s">
        <v>65</v>
      </c>
      <c r="O52" s="12" t="s">
        <v>65</v>
      </c>
      <c r="P52" s="12" t="s">
        <v>65</v>
      </c>
      <c r="Q52" s="12" t="s">
        <v>65</v>
      </c>
      <c r="R52" s="12" t="s">
        <v>65</v>
      </c>
      <c r="S52" s="12" t="s">
        <v>65</v>
      </c>
      <c r="T52" s="12" t="s">
        <v>65</v>
      </c>
      <c r="U52" s="12" t="s">
        <v>65</v>
      </c>
      <c r="V52" s="12" t="s">
        <v>65</v>
      </c>
      <c r="W52" s="12" t="s">
        <v>65</v>
      </c>
      <c r="X52" s="12" t="s">
        <v>65</v>
      </c>
      <c r="Y52" s="12" t="s">
        <v>65</v>
      </c>
      <c r="Z52" s="12" t="s">
        <v>65</v>
      </c>
      <c r="AA52" s="12" t="s">
        <v>65</v>
      </c>
      <c r="AB52" s="12" t="s">
        <v>65</v>
      </c>
      <c r="AC52" s="12" t="s">
        <v>65</v>
      </c>
      <c r="AD52" s="12" t="s">
        <v>65</v>
      </c>
      <c r="AE52" s="12" t="s">
        <v>65</v>
      </c>
      <c r="AF52" s="12" t="s">
        <v>65</v>
      </c>
      <c r="AG52" s="77" t="s">
        <v>65</v>
      </c>
      <c r="AH52" s="77" t="s">
        <v>65</v>
      </c>
      <c r="AI52" s="77" t="s">
        <v>65</v>
      </c>
      <c r="AJ52" s="77" t="s">
        <v>65</v>
      </c>
      <c r="AK52" s="77" t="s">
        <v>65</v>
      </c>
      <c r="AL52" s="77" t="s">
        <v>65</v>
      </c>
      <c r="AM52" s="77" t="s">
        <v>65</v>
      </c>
      <c r="AN52" s="77">
        <f t="shared" ref="AN52:AS52" si="50">IF(AN157&lt;=AN$15,((AN$14/AN$15)*AN$13),0)</f>
        <v>811250</v>
      </c>
      <c r="AO52" s="77">
        <f t="shared" si="50"/>
        <v>811250</v>
      </c>
      <c r="AP52" s="77">
        <f t="shared" si="50"/>
        <v>936625</v>
      </c>
      <c r="AQ52" s="77">
        <f t="shared" si="50"/>
        <v>1143000</v>
      </c>
      <c r="AR52" s="77">
        <f t="shared" si="50"/>
        <v>0</v>
      </c>
      <c r="AS52" s="77">
        <f t="shared" si="50"/>
        <v>0</v>
      </c>
      <c r="AT52" s="2"/>
      <c r="AU52" s="2"/>
      <c r="AV52" s="55"/>
      <c r="AW52" s="70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</row>
    <row r="53" spans="1:60" ht="15.75" hidden="1" customHeight="1" x14ac:dyDescent="0.25">
      <c r="A53" s="2"/>
      <c r="B53" s="16"/>
      <c r="C53" s="2"/>
      <c r="D53" s="2" t="s">
        <v>99</v>
      </c>
      <c r="E53" s="2"/>
      <c r="F53" s="12" t="s">
        <v>65</v>
      </c>
      <c r="G53" s="12" t="s">
        <v>65</v>
      </c>
      <c r="H53" s="12" t="s">
        <v>65</v>
      </c>
      <c r="I53" s="12" t="s">
        <v>65</v>
      </c>
      <c r="J53" s="12" t="s">
        <v>65</v>
      </c>
      <c r="K53" s="12" t="s">
        <v>65</v>
      </c>
      <c r="L53" s="12" t="s">
        <v>65</v>
      </c>
      <c r="M53" s="12" t="s">
        <v>65</v>
      </c>
      <c r="N53" s="12" t="s">
        <v>65</v>
      </c>
      <c r="O53" s="12" t="s">
        <v>65</v>
      </c>
      <c r="P53" s="12" t="s">
        <v>65</v>
      </c>
      <c r="Q53" s="12" t="s">
        <v>65</v>
      </c>
      <c r="R53" s="12" t="s">
        <v>65</v>
      </c>
      <c r="S53" s="12" t="s">
        <v>65</v>
      </c>
      <c r="T53" s="12" t="s">
        <v>65</v>
      </c>
      <c r="U53" s="12" t="s">
        <v>65</v>
      </c>
      <c r="V53" s="12" t="s">
        <v>65</v>
      </c>
      <c r="W53" s="12" t="s">
        <v>65</v>
      </c>
      <c r="X53" s="12" t="s">
        <v>65</v>
      </c>
      <c r="Y53" s="12" t="s">
        <v>65</v>
      </c>
      <c r="Z53" s="12" t="s">
        <v>65</v>
      </c>
      <c r="AA53" s="12" t="s">
        <v>65</v>
      </c>
      <c r="AB53" s="12" t="s">
        <v>65</v>
      </c>
      <c r="AC53" s="12" t="s">
        <v>65</v>
      </c>
      <c r="AD53" s="12" t="s">
        <v>65</v>
      </c>
      <c r="AE53" s="12" t="s">
        <v>65</v>
      </c>
      <c r="AF53" s="12" t="s">
        <v>65</v>
      </c>
      <c r="AG53" s="77" t="s">
        <v>65</v>
      </c>
      <c r="AH53" s="77" t="s">
        <v>65</v>
      </c>
      <c r="AI53" s="77" t="s">
        <v>65</v>
      </c>
      <c r="AJ53" s="77" t="s">
        <v>65</v>
      </c>
      <c r="AK53" s="77" t="s">
        <v>65</v>
      </c>
      <c r="AL53" s="77" t="s">
        <v>65</v>
      </c>
      <c r="AM53" s="77" t="s">
        <v>65</v>
      </c>
      <c r="AN53" s="77" t="s">
        <v>65</v>
      </c>
      <c r="AO53" s="77">
        <f t="shared" ref="AO53:AS53" si="51">IF(AO158&lt;=AO$15,((AO$14/AO$15)*AO$13),0)</f>
        <v>811250</v>
      </c>
      <c r="AP53" s="77">
        <f t="shared" si="51"/>
        <v>936625</v>
      </c>
      <c r="AQ53" s="77">
        <f t="shared" si="51"/>
        <v>1143000</v>
      </c>
      <c r="AR53" s="77">
        <f t="shared" si="51"/>
        <v>1143000</v>
      </c>
      <c r="AS53" s="77">
        <f t="shared" si="51"/>
        <v>0</v>
      </c>
      <c r="AT53" s="2"/>
      <c r="AU53" s="2"/>
      <c r="AV53" s="55"/>
      <c r="AW53" s="70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</row>
    <row r="54" spans="1:60" ht="15.75" hidden="1" customHeight="1" x14ac:dyDescent="0.25">
      <c r="A54" s="2"/>
      <c r="B54" s="16"/>
      <c r="C54" s="2"/>
      <c r="D54" s="2" t="s">
        <v>100</v>
      </c>
      <c r="E54" s="2"/>
      <c r="F54" s="12" t="s">
        <v>65</v>
      </c>
      <c r="G54" s="12" t="s">
        <v>65</v>
      </c>
      <c r="H54" s="12" t="s">
        <v>65</v>
      </c>
      <c r="I54" s="12" t="s">
        <v>65</v>
      </c>
      <c r="J54" s="12" t="s">
        <v>65</v>
      </c>
      <c r="K54" s="12" t="s">
        <v>65</v>
      </c>
      <c r="L54" s="12" t="s">
        <v>65</v>
      </c>
      <c r="M54" s="12" t="s">
        <v>65</v>
      </c>
      <c r="N54" s="12" t="s">
        <v>65</v>
      </c>
      <c r="O54" s="12" t="s">
        <v>65</v>
      </c>
      <c r="P54" s="12" t="s">
        <v>65</v>
      </c>
      <c r="Q54" s="12" t="s">
        <v>65</v>
      </c>
      <c r="R54" s="12" t="s">
        <v>65</v>
      </c>
      <c r="S54" s="12" t="s">
        <v>65</v>
      </c>
      <c r="T54" s="12" t="s">
        <v>65</v>
      </c>
      <c r="U54" s="12" t="s">
        <v>65</v>
      </c>
      <c r="V54" s="12" t="s">
        <v>65</v>
      </c>
      <c r="W54" s="12" t="s">
        <v>65</v>
      </c>
      <c r="X54" s="12" t="s">
        <v>65</v>
      </c>
      <c r="Y54" s="12" t="s">
        <v>65</v>
      </c>
      <c r="Z54" s="12" t="s">
        <v>65</v>
      </c>
      <c r="AA54" s="12" t="s">
        <v>65</v>
      </c>
      <c r="AB54" s="12" t="s">
        <v>65</v>
      </c>
      <c r="AC54" s="12" t="s">
        <v>65</v>
      </c>
      <c r="AD54" s="12" t="s">
        <v>65</v>
      </c>
      <c r="AE54" s="12" t="s">
        <v>65</v>
      </c>
      <c r="AF54" s="12" t="s">
        <v>65</v>
      </c>
      <c r="AG54" s="77" t="s">
        <v>65</v>
      </c>
      <c r="AH54" s="77" t="s">
        <v>65</v>
      </c>
      <c r="AI54" s="77" t="s">
        <v>65</v>
      </c>
      <c r="AJ54" s="77" t="s">
        <v>65</v>
      </c>
      <c r="AK54" s="77" t="s">
        <v>65</v>
      </c>
      <c r="AL54" s="77" t="s">
        <v>65</v>
      </c>
      <c r="AM54" s="77" t="s">
        <v>65</v>
      </c>
      <c r="AN54" s="77" t="s">
        <v>65</v>
      </c>
      <c r="AO54" s="77" t="s">
        <v>65</v>
      </c>
      <c r="AP54" s="77">
        <f t="shared" ref="AP54:AS54" si="52">IF(AP159&lt;=AP$15,((AP$14/AP$15)*AP$13),0)</f>
        <v>936625</v>
      </c>
      <c r="AQ54" s="77">
        <f t="shared" si="52"/>
        <v>1143000</v>
      </c>
      <c r="AR54" s="77">
        <f t="shared" si="52"/>
        <v>1143000</v>
      </c>
      <c r="AS54" s="77">
        <f t="shared" si="52"/>
        <v>1143000</v>
      </c>
      <c r="AT54" s="2"/>
      <c r="AU54" s="2"/>
      <c r="AV54" s="55"/>
      <c r="AW54" s="70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</row>
    <row r="55" spans="1:60" ht="15.75" hidden="1" customHeight="1" x14ac:dyDescent="0.25">
      <c r="A55" s="2"/>
      <c r="B55" s="16"/>
      <c r="C55" s="2"/>
      <c r="D55" s="2" t="s">
        <v>101</v>
      </c>
      <c r="E55" s="2"/>
      <c r="F55" s="12" t="s">
        <v>65</v>
      </c>
      <c r="G55" s="12" t="s">
        <v>65</v>
      </c>
      <c r="H55" s="12" t="s">
        <v>65</v>
      </c>
      <c r="I55" s="12" t="s">
        <v>65</v>
      </c>
      <c r="J55" s="12" t="s">
        <v>65</v>
      </c>
      <c r="K55" s="12" t="s">
        <v>65</v>
      </c>
      <c r="L55" s="12" t="s">
        <v>65</v>
      </c>
      <c r="M55" s="12" t="s">
        <v>65</v>
      </c>
      <c r="N55" s="12" t="s">
        <v>65</v>
      </c>
      <c r="O55" s="12" t="s">
        <v>65</v>
      </c>
      <c r="P55" s="12" t="s">
        <v>65</v>
      </c>
      <c r="Q55" s="12" t="s">
        <v>65</v>
      </c>
      <c r="R55" s="12" t="s">
        <v>65</v>
      </c>
      <c r="S55" s="12" t="s">
        <v>65</v>
      </c>
      <c r="T55" s="12" t="s">
        <v>65</v>
      </c>
      <c r="U55" s="12" t="s">
        <v>65</v>
      </c>
      <c r="V55" s="12" t="s">
        <v>65</v>
      </c>
      <c r="W55" s="12" t="s">
        <v>65</v>
      </c>
      <c r="X55" s="12" t="s">
        <v>65</v>
      </c>
      <c r="Y55" s="12" t="s">
        <v>65</v>
      </c>
      <c r="Z55" s="12" t="s">
        <v>65</v>
      </c>
      <c r="AA55" s="12" t="s">
        <v>65</v>
      </c>
      <c r="AB55" s="12" t="s">
        <v>65</v>
      </c>
      <c r="AC55" s="12" t="s">
        <v>65</v>
      </c>
      <c r="AD55" s="12" t="s">
        <v>65</v>
      </c>
      <c r="AE55" s="12" t="s">
        <v>65</v>
      </c>
      <c r="AF55" s="12" t="s">
        <v>65</v>
      </c>
      <c r="AG55" s="77" t="s">
        <v>65</v>
      </c>
      <c r="AH55" s="77" t="s">
        <v>65</v>
      </c>
      <c r="AI55" s="77" t="s">
        <v>65</v>
      </c>
      <c r="AJ55" s="77" t="s">
        <v>65</v>
      </c>
      <c r="AK55" s="77" t="s">
        <v>65</v>
      </c>
      <c r="AL55" s="77" t="s">
        <v>65</v>
      </c>
      <c r="AM55" s="77" t="s">
        <v>65</v>
      </c>
      <c r="AN55" s="77" t="s">
        <v>65</v>
      </c>
      <c r="AO55" s="77" t="s">
        <v>65</v>
      </c>
      <c r="AP55" s="77" t="s">
        <v>65</v>
      </c>
      <c r="AQ55" s="77">
        <f t="shared" ref="AQ55:AS55" si="53">IF(AQ160&lt;=AQ$15,((AQ$14/AQ$15)*AQ$13),0)</f>
        <v>1143000</v>
      </c>
      <c r="AR55" s="77">
        <f t="shared" si="53"/>
        <v>1143000</v>
      </c>
      <c r="AS55" s="77">
        <f t="shared" si="53"/>
        <v>1143000</v>
      </c>
      <c r="AT55" s="2"/>
      <c r="AU55" s="2"/>
      <c r="AV55" s="55"/>
      <c r="AW55" s="70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</row>
    <row r="56" spans="1:60" ht="15.75" hidden="1" customHeight="1" x14ac:dyDescent="0.25">
      <c r="A56" s="2"/>
      <c r="B56" s="16"/>
      <c r="C56" s="2"/>
      <c r="D56" s="2" t="s">
        <v>102</v>
      </c>
      <c r="E56" s="2"/>
      <c r="F56" s="12" t="s">
        <v>65</v>
      </c>
      <c r="G56" s="12" t="s">
        <v>65</v>
      </c>
      <c r="H56" s="12" t="s">
        <v>65</v>
      </c>
      <c r="I56" s="12" t="s">
        <v>65</v>
      </c>
      <c r="J56" s="12" t="s">
        <v>65</v>
      </c>
      <c r="K56" s="12" t="s">
        <v>65</v>
      </c>
      <c r="L56" s="12" t="s">
        <v>65</v>
      </c>
      <c r="M56" s="12" t="s">
        <v>65</v>
      </c>
      <c r="N56" s="12" t="s">
        <v>65</v>
      </c>
      <c r="O56" s="12" t="s">
        <v>65</v>
      </c>
      <c r="P56" s="12" t="s">
        <v>65</v>
      </c>
      <c r="Q56" s="12" t="s">
        <v>65</v>
      </c>
      <c r="R56" s="12" t="s">
        <v>65</v>
      </c>
      <c r="S56" s="12" t="s">
        <v>65</v>
      </c>
      <c r="T56" s="12" t="s">
        <v>65</v>
      </c>
      <c r="U56" s="12" t="s">
        <v>65</v>
      </c>
      <c r="V56" s="12" t="s">
        <v>65</v>
      </c>
      <c r="W56" s="12" t="s">
        <v>65</v>
      </c>
      <c r="X56" s="12" t="s">
        <v>65</v>
      </c>
      <c r="Y56" s="12" t="s">
        <v>65</v>
      </c>
      <c r="Z56" s="12" t="s">
        <v>65</v>
      </c>
      <c r="AA56" s="12" t="s">
        <v>65</v>
      </c>
      <c r="AB56" s="12" t="s">
        <v>65</v>
      </c>
      <c r="AC56" s="12" t="s">
        <v>65</v>
      </c>
      <c r="AD56" s="12" t="s">
        <v>65</v>
      </c>
      <c r="AE56" s="12" t="s">
        <v>65</v>
      </c>
      <c r="AF56" s="12" t="s">
        <v>65</v>
      </c>
      <c r="AG56" s="77" t="s">
        <v>65</v>
      </c>
      <c r="AH56" s="77" t="s">
        <v>65</v>
      </c>
      <c r="AI56" s="77" t="s">
        <v>65</v>
      </c>
      <c r="AJ56" s="77" t="s">
        <v>65</v>
      </c>
      <c r="AK56" s="77" t="s">
        <v>65</v>
      </c>
      <c r="AL56" s="77" t="s">
        <v>65</v>
      </c>
      <c r="AM56" s="77" t="s">
        <v>65</v>
      </c>
      <c r="AN56" s="77" t="s">
        <v>65</v>
      </c>
      <c r="AO56" s="77" t="s">
        <v>65</v>
      </c>
      <c r="AP56" s="77" t="s">
        <v>65</v>
      </c>
      <c r="AQ56" s="77" t="s">
        <v>65</v>
      </c>
      <c r="AR56" s="77">
        <f t="shared" ref="AR56:AS56" si="54">IF(AR161&lt;=AR$15,((AR$14/AR$15)*AR$13),0)</f>
        <v>1143000</v>
      </c>
      <c r="AS56" s="77">
        <f t="shared" si="54"/>
        <v>1143000</v>
      </c>
      <c r="AT56" s="2"/>
      <c r="AU56" s="2"/>
      <c r="AV56" s="55"/>
      <c r="AW56" s="70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</row>
    <row r="57" spans="1:60" ht="15.75" hidden="1" customHeight="1" x14ac:dyDescent="0.25">
      <c r="A57" s="2"/>
      <c r="B57" s="16"/>
      <c r="C57" s="2"/>
      <c r="D57" s="2" t="s">
        <v>103</v>
      </c>
      <c r="E57" s="2"/>
      <c r="F57" s="12" t="s">
        <v>65</v>
      </c>
      <c r="G57" s="12" t="s">
        <v>65</v>
      </c>
      <c r="H57" s="12" t="s">
        <v>65</v>
      </c>
      <c r="I57" s="12" t="s">
        <v>65</v>
      </c>
      <c r="J57" s="12" t="s">
        <v>65</v>
      </c>
      <c r="K57" s="12" t="s">
        <v>65</v>
      </c>
      <c r="L57" s="12" t="s">
        <v>65</v>
      </c>
      <c r="M57" s="12" t="s">
        <v>65</v>
      </c>
      <c r="N57" s="12" t="s">
        <v>65</v>
      </c>
      <c r="O57" s="12" t="s">
        <v>65</v>
      </c>
      <c r="P57" s="12" t="s">
        <v>65</v>
      </c>
      <c r="Q57" s="12" t="s">
        <v>65</v>
      </c>
      <c r="R57" s="12" t="s">
        <v>65</v>
      </c>
      <c r="S57" s="12" t="s">
        <v>65</v>
      </c>
      <c r="T57" s="12" t="s">
        <v>65</v>
      </c>
      <c r="U57" s="12" t="s">
        <v>65</v>
      </c>
      <c r="V57" s="12" t="s">
        <v>65</v>
      </c>
      <c r="W57" s="12" t="s">
        <v>65</v>
      </c>
      <c r="X57" s="12" t="s">
        <v>65</v>
      </c>
      <c r="Y57" s="12" t="s">
        <v>65</v>
      </c>
      <c r="Z57" s="12" t="s">
        <v>65</v>
      </c>
      <c r="AA57" s="12" t="s">
        <v>65</v>
      </c>
      <c r="AB57" s="12" t="s">
        <v>65</v>
      </c>
      <c r="AC57" s="12" t="s">
        <v>65</v>
      </c>
      <c r="AD57" s="12" t="s">
        <v>65</v>
      </c>
      <c r="AE57" s="12" t="s">
        <v>65</v>
      </c>
      <c r="AF57" s="12" t="s">
        <v>65</v>
      </c>
      <c r="AG57" s="77" t="s">
        <v>65</v>
      </c>
      <c r="AH57" s="77" t="s">
        <v>65</v>
      </c>
      <c r="AI57" s="77" t="s">
        <v>65</v>
      </c>
      <c r="AJ57" s="77" t="s">
        <v>65</v>
      </c>
      <c r="AK57" s="77" t="s">
        <v>65</v>
      </c>
      <c r="AL57" s="77" t="s">
        <v>65</v>
      </c>
      <c r="AM57" s="77" t="s">
        <v>65</v>
      </c>
      <c r="AN57" s="77" t="s">
        <v>65</v>
      </c>
      <c r="AO57" s="77" t="s">
        <v>65</v>
      </c>
      <c r="AP57" s="77" t="s">
        <v>65</v>
      </c>
      <c r="AQ57" s="77" t="s">
        <v>65</v>
      </c>
      <c r="AR57" s="77" t="s">
        <v>65</v>
      </c>
      <c r="AS57" s="77">
        <f>IF(AS162&lt;=AS$15,((AS$14/AS$15)*AS$13),0)</f>
        <v>1143000</v>
      </c>
      <c r="AT57" s="2"/>
      <c r="AU57" s="2"/>
      <c r="AV57" s="55"/>
      <c r="AW57" s="70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</row>
    <row r="58" spans="1:60" ht="15.75" hidden="1" customHeight="1" x14ac:dyDescent="0.25">
      <c r="A58" s="2"/>
      <c r="B58" s="16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2"/>
      <c r="AU58" s="2"/>
      <c r="AV58" s="55"/>
      <c r="AW58" s="70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</row>
    <row r="59" spans="1:60" ht="15.75" hidden="1" customHeight="1" x14ac:dyDescent="0.25">
      <c r="A59" s="2"/>
      <c r="B59" s="16"/>
      <c r="C59" s="2"/>
      <c r="D59" s="29" t="s">
        <v>24</v>
      </c>
      <c r="E59" s="2"/>
      <c r="F59" s="78">
        <f t="shared" ref="F59:AS59" si="55">SUM(F18:F57)</f>
        <v>225000</v>
      </c>
      <c r="G59" s="78">
        <f t="shared" si="55"/>
        <v>450000</v>
      </c>
      <c r="H59" s="78">
        <f t="shared" si="55"/>
        <v>675000</v>
      </c>
      <c r="I59" s="78">
        <f t="shared" si="55"/>
        <v>960000</v>
      </c>
      <c r="J59" s="78">
        <f t="shared" si="55"/>
        <v>960000</v>
      </c>
      <c r="K59" s="78">
        <f t="shared" si="55"/>
        <v>1137500</v>
      </c>
      <c r="L59" s="78">
        <f t="shared" si="55"/>
        <v>1137500</v>
      </c>
      <c r="M59" s="78">
        <f t="shared" si="55"/>
        <v>1137500</v>
      </c>
      <c r="N59" s="78">
        <f t="shared" si="55"/>
        <v>1137500</v>
      </c>
      <c r="O59" s="78">
        <f t="shared" si="55"/>
        <v>1137500</v>
      </c>
      <c r="P59" s="78">
        <f t="shared" si="55"/>
        <v>1137500</v>
      </c>
      <c r="Q59" s="78">
        <f t="shared" si="55"/>
        <v>1137500</v>
      </c>
      <c r="R59" s="78">
        <f t="shared" si="55"/>
        <v>1137500</v>
      </c>
      <c r="S59" s="78">
        <f t="shared" si="55"/>
        <v>1137500</v>
      </c>
      <c r="T59" s="78">
        <f t="shared" si="55"/>
        <v>1300000</v>
      </c>
      <c r="U59" s="78">
        <f t="shared" si="55"/>
        <v>1520000</v>
      </c>
      <c r="V59" s="78">
        <f t="shared" si="55"/>
        <v>1520000</v>
      </c>
      <c r="W59" s="78">
        <f t="shared" si="55"/>
        <v>1520000</v>
      </c>
      <c r="X59" s="78">
        <f t="shared" si="55"/>
        <v>1520000</v>
      </c>
      <c r="Y59" s="78">
        <f t="shared" si="55"/>
        <v>1520000</v>
      </c>
      <c r="Z59" s="78">
        <f t="shared" si="55"/>
        <v>1520000</v>
      </c>
      <c r="AA59" s="78">
        <f t="shared" si="55"/>
        <v>1520000</v>
      </c>
      <c r="AB59" s="78">
        <f t="shared" si="55"/>
        <v>1596000</v>
      </c>
      <c r="AC59" s="78">
        <f t="shared" si="55"/>
        <v>1596000</v>
      </c>
      <c r="AD59" s="78">
        <f t="shared" si="55"/>
        <v>1680000</v>
      </c>
      <c r="AE59" s="78">
        <f t="shared" si="55"/>
        <v>1680000</v>
      </c>
      <c r="AF59" s="78">
        <f t="shared" si="55"/>
        <v>1680000</v>
      </c>
      <c r="AG59" s="78">
        <f t="shared" si="55"/>
        <v>1680000</v>
      </c>
      <c r="AH59" s="78">
        <f t="shared" si="55"/>
        <v>1680000</v>
      </c>
      <c r="AI59" s="78">
        <f t="shared" si="55"/>
        <v>1880000</v>
      </c>
      <c r="AJ59" s="78">
        <f t="shared" si="55"/>
        <v>2350000</v>
      </c>
      <c r="AK59" s="78">
        <f t="shared" si="55"/>
        <v>2350000</v>
      </c>
      <c r="AL59" s="78">
        <f t="shared" si="55"/>
        <v>2750000</v>
      </c>
      <c r="AM59" s="78">
        <f t="shared" si="55"/>
        <v>3245000</v>
      </c>
      <c r="AN59" s="78">
        <f t="shared" si="55"/>
        <v>3245000</v>
      </c>
      <c r="AO59" s="78">
        <f t="shared" si="55"/>
        <v>3245000</v>
      </c>
      <c r="AP59" s="78">
        <f t="shared" si="55"/>
        <v>3746500</v>
      </c>
      <c r="AQ59" s="78">
        <f t="shared" si="55"/>
        <v>4572000</v>
      </c>
      <c r="AR59" s="78">
        <f t="shared" si="55"/>
        <v>4572000</v>
      </c>
      <c r="AS59" s="78">
        <f t="shared" si="55"/>
        <v>4572000</v>
      </c>
      <c r="AT59" s="2"/>
      <c r="AU59" s="2"/>
      <c r="AV59" s="55"/>
      <c r="AW59" s="70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</row>
    <row r="60" spans="1:60" ht="15.75" customHeight="1" x14ac:dyDescent="0.25">
      <c r="A60" s="2"/>
      <c r="B60" s="2"/>
      <c r="C60" s="2"/>
      <c r="D60" s="4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55"/>
      <c r="AW60" s="70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</row>
    <row r="61" spans="1:60" ht="15.75" customHeight="1" x14ac:dyDescent="0.25">
      <c r="A61" s="2"/>
      <c r="B61" s="16"/>
      <c r="C61" s="39"/>
      <c r="D61" s="79" t="s">
        <v>104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55"/>
      <c r="AW61" s="70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</row>
    <row r="62" spans="1:60" ht="15.75" customHeight="1" x14ac:dyDescent="0.25">
      <c r="A62" s="2"/>
      <c r="B62" s="16"/>
      <c r="C62" s="39"/>
      <c r="D62" s="80" t="s">
        <v>105</v>
      </c>
      <c r="E62" s="12" t="s">
        <v>65</v>
      </c>
      <c r="F62" s="75">
        <f t="shared" ref="F62:AS62" si="56">F$63/(F14/F15)</f>
        <v>3000</v>
      </c>
      <c r="G62" s="75">
        <f t="shared" si="56"/>
        <v>6000</v>
      </c>
      <c r="H62" s="75">
        <f t="shared" si="56"/>
        <v>9000</v>
      </c>
      <c r="I62" s="75">
        <f t="shared" si="56"/>
        <v>12800</v>
      </c>
      <c r="J62" s="75">
        <f t="shared" si="56"/>
        <v>12800</v>
      </c>
      <c r="K62" s="75">
        <f t="shared" si="56"/>
        <v>14000</v>
      </c>
      <c r="L62" s="75">
        <f t="shared" si="56"/>
        <v>14000</v>
      </c>
      <c r="M62" s="75">
        <f t="shared" si="56"/>
        <v>14000</v>
      </c>
      <c r="N62" s="75">
        <f t="shared" si="56"/>
        <v>14000</v>
      </c>
      <c r="O62" s="75">
        <f t="shared" si="56"/>
        <v>14000</v>
      </c>
      <c r="P62" s="75">
        <f t="shared" si="56"/>
        <v>14000</v>
      </c>
      <c r="Q62" s="75">
        <f t="shared" si="56"/>
        <v>14000</v>
      </c>
      <c r="R62" s="75">
        <f t="shared" si="56"/>
        <v>14000</v>
      </c>
      <c r="S62" s="75">
        <f t="shared" si="56"/>
        <v>14000</v>
      </c>
      <c r="T62" s="75">
        <f t="shared" si="56"/>
        <v>16000</v>
      </c>
      <c r="U62" s="75">
        <f t="shared" si="56"/>
        <v>16000</v>
      </c>
      <c r="V62" s="75">
        <f t="shared" si="56"/>
        <v>16000</v>
      </c>
      <c r="W62" s="75">
        <f t="shared" si="56"/>
        <v>16000</v>
      </c>
      <c r="X62" s="75">
        <f t="shared" si="56"/>
        <v>16000</v>
      </c>
      <c r="Y62" s="75">
        <f t="shared" si="56"/>
        <v>16000</v>
      </c>
      <c r="Z62" s="75">
        <f t="shared" si="56"/>
        <v>16000</v>
      </c>
      <c r="AA62" s="75">
        <f t="shared" si="56"/>
        <v>16000</v>
      </c>
      <c r="AB62" s="75">
        <f t="shared" si="56"/>
        <v>16800</v>
      </c>
      <c r="AC62" s="75">
        <f t="shared" si="56"/>
        <v>16800</v>
      </c>
      <c r="AD62" s="75">
        <f t="shared" si="56"/>
        <v>16800</v>
      </c>
      <c r="AE62" s="75">
        <f t="shared" si="56"/>
        <v>16800</v>
      </c>
      <c r="AF62" s="75">
        <f t="shared" si="56"/>
        <v>16800</v>
      </c>
      <c r="AG62" s="75">
        <f t="shared" si="56"/>
        <v>16800</v>
      </c>
      <c r="AH62" s="75">
        <f t="shared" si="56"/>
        <v>16800</v>
      </c>
      <c r="AI62" s="75">
        <f t="shared" si="56"/>
        <v>18800</v>
      </c>
      <c r="AJ62" s="75">
        <f t="shared" si="56"/>
        <v>18800</v>
      </c>
      <c r="AK62" s="75">
        <f t="shared" si="56"/>
        <v>18800</v>
      </c>
      <c r="AL62" s="75">
        <f t="shared" si="56"/>
        <v>22000</v>
      </c>
      <c r="AM62" s="75">
        <f t="shared" si="56"/>
        <v>22000</v>
      </c>
      <c r="AN62" s="75">
        <f t="shared" si="56"/>
        <v>22000</v>
      </c>
      <c r="AO62" s="75">
        <f t="shared" si="56"/>
        <v>22000</v>
      </c>
      <c r="AP62" s="75">
        <f t="shared" si="56"/>
        <v>25400</v>
      </c>
      <c r="AQ62" s="75">
        <f t="shared" si="56"/>
        <v>25400</v>
      </c>
      <c r="AR62" s="75">
        <f t="shared" si="56"/>
        <v>25400</v>
      </c>
      <c r="AS62" s="75">
        <f t="shared" si="56"/>
        <v>25400</v>
      </c>
      <c r="AT62" s="2"/>
      <c r="AU62" s="2"/>
      <c r="AV62" s="55"/>
      <c r="AW62" s="70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</row>
    <row r="63" spans="1:60" ht="15.75" customHeight="1" x14ac:dyDescent="0.25">
      <c r="A63" s="2"/>
      <c r="B63" s="16"/>
      <c r="C63" s="39"/>
      <c r="D63" s="79" t="s">
        <v>106</v>
      </c>
      <c r="E63" s="2"/>
      <c r="F63" s="78">
        <f t="shared" ref="F63:AS63" si="57">F$59</f>
        <v>225000</v>
      </c>
      <c r="G63" s="78">
        <f t="shared" si="57"/>
        <v>450000</v>
      </c>
      <c r="H63" s="78">
        <f t="shared" si="57"/>
        <v>675000</v>
      </c>
      <c r="I63" s="78">
        <f t="shared" si="57"/>
        <v>960000</v>
      </c>
      <c r="J63" s="78">
        <f t="shared" si="57"/>
        <v>960000</v>
      </c>
      <c r="K63" s="78">
        <f t="shared" si="57"/>
        <v>1137500</v>
      </c>
      <c r="L63" s="78">
        <f t="shared" si="57"/>
        <v>1137500</v>
      </c>
      <c r="M63" s="78">
        <f t="shared" si="57"/>
        <v>1137500</v>
      </c>
      <c r="N63" s="78">
        <f t="shared" si="57"/>
        <v>1137500</v>
      </c>
      <c r="O63" s="78">
        <f t="shared" si="57"/>
        <v>1137500</v>
      </c>
      <c r="P63" s="78">
        <f t="shared" si="57"/>
        <v>1137500</v>
      </c>
      <c r="Q63" s="78">
        <f t="shared" si="57"/>
        <v>1137500</v>
      </c>
      <c r="R63" s="78">
        <f t="shared" si="57"/>
        <v>1137500</v>
      </c>
      <c r="S63" s="78">
        <f t="shared" si="57"/>
        <v>1137500</v>
      </c>
      <c r="T63" s="78">
        <f t="shared" si="57"/>
        <v>1300000</v>
      </c>
      <c r="U63" s="78">
        <f t="shared" si="57"/>
        <v>1520000</v>
      </c>
      <c r="V63" s="78">
        <f t="shared" si="57"/>
        <v>1520000</v>
      </c>
      <c r="W63" s="78">
        <f t="shared" si="57"/>
        <v>1520000</v>
      </c>
      <c r="X63" s="78">
        <f t="shared" si="57"/>
        <v>1520000</v>
      </c>
      <c r="Y63" s="78">
        <f t="shared" si="57"/>
        <v>1520000</v>
      </c>
      <c r="Z63" s="78">
        <f t="shared" si="57"/>
        <v>1520000</v>
      </c>
      <c r="AA63" s="78">
        <f t="shared" si="57"/>
        <v>1520000</v>
      </c>
      <c r="AB63" s="78">
        <f t="shared" si="57"/>
        <v>1596000</v>
      </c>
      <c r="AC63" s="78">
        <f t="shared" si="57"/>
        <v>1596000</v>
      </c>
      <c r="AD63" s="78">
        <f t="shared" si="57"/>
        <v>1680000</v>
      </c>
      <c r="AE63" s="78">
        <f t="shared" si="57"/>
        <v>1680000</v>
      </c>
      <c r="AF63" s="78">
        <f t="shared" si="57"/>
        <v>1680000</v>
      </c>
      <c r="AG63" s="78">
        <f t="shared" si="57"/>
        <v>1680000</v>
      </c>
      <c r="AH63" s="78">
        <f t="shared" si="57"/>
        <v>1680000</v>
      </c>
      <c r="AI63" s="78">
        <f t="shared" si="57"/>
        <v>1880000</v>
      </c>
      <c r="AJ63" s="78">
        <f t="shared" si="57"/>
        <v>2350000</v>
      </c>
      <c r="AK63" s="78">
        <f t="shared" si="57"/>
        <v>2350000</v>
      </c>
      <c r="AL63" s="78">
        <f t="shared" si="57"/>
        <v>2750000</v>
      </c>
      <c r="AM63" s="78">
        <f t="shared" si="57"/>
        <v>3245000</v>
      </c>
      <c r="AN63" s="78">
        <f t="shared" si="57"/>
        <v>3245000</v>
      </c>
      <c r="AO63" s="78">
        <f t="shared" si="57"/>
        <v>3245000</v>
      </c>
      <c r="AP63" s="78">
        <f t="shared" si="57"/>
        <v>3746500</v>
      </c>
      <c r="AQ63" s="78">
        <f t="shared" si="57"/>
        <v>4572000</v>
      </c>
      <c r="AR63" s="78">
        <f t="shared" si="57"/>
        <v>4572000</v>
      </c>
      <c r="AS63" s="78">
        <f t="shared" si="57"/>
        <v>4572000</v>
      </c>
      <c r="AT63" s="2"/>
      <c r="AU63" s="2"/>
      <c r="AV63" s="55"/>
      <c r="AW63" s="70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</row>
    <row r="64" spans="1:60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55"/>
      <c r="AW64" s="70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</row>
    <row r="65" spans="1:60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55"/>
      <c r="AW65" s="70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</row>
    <row r="66" spans="1:60" ht="15.75" customHeight="1" x14ac:dyDescent="0.25">
      <c r="A66" s="2"/>
      <c r="B66" s="16"/>
      <c r="C66" s="2"/>
      <c r="D66" s="71" t="s">
        <v>107</v>
      </c>
      <c r="E66" s="71"/>
      <c r="F66" s="81">
        <f>Information!$F$30</f>
        <v>0</v>
      </c>
      <c r="G66" s="81">
        <f>Information!$F$30</f>
        <v>0</v>
      </c>
      <c r="H66" s="81">
        <f>Information!$F$30</f>
        <v>0</v>
      </c>
      <c r="I66" s="81">
        <f>Information!$F$30</f>
        <v>0</v>
      </c>
      <c r="J66" s="81">
        <f>Information!$G$30</f>
        <v>0.02</v>
      </c>
      <c r="K66" s="81">
        <f t="shared" ref="K66:M66" si="58">G66</f>
        <v>0</v>
      </c>
      <c r="L66" s="81">
        <f t="shared" si="58"/>
        <v>0</v>
      </c>
      <c r="M66" s="81">
        <f t="shared" si="58"/>
        <v>0</v>
      </c>
      <c r="N66" s="81">
        <f>Information!$H$30</f>
        <v>0.02</v>
      </c>
      <c r="O66" s="81">
        <f t="shared" ref="O66:Q66" si="59">K66</f>
        <v>0</v>
      </c>
      <c r="P66" s="81">
        <f t="shared" si="59"/>
        <v>0</v>
      </c>
      <c r="Q66" s="81">
        <f t="shared" si="59"/>
        <v>0</v>
      </c>
      <c r="R66" s="81">
        <f>Information!$I$30</f>
        <v>0.02</v>
      </c>
      <c r="S66" s="81">
        <f t="shared" ref="S66:U66" si="60">O66</f>
        <v>0</v>
      </c>
      <c r="T66" s="81">
        <f t="shared" si="60"/>
        <v>0</v>
      </c>
      <c r="U66" s="81">
        <f t="shared" si="60"/>
        <v>0</v>
      </c>
      <c r="V66" s="81">
        <f>Information!$K$30</f>
        <v>0.02</v>
      </c>
      <c r="W66" s="81">
        <f t="shared" ref="W66:Y66" si="61">S66</f>
        <v>0</v>
      </c>
      <c r="X66" s="81">
        <f t="shared" si="61"/>
        <v>0</v>
      </c>
      <c r="Y66" s="81">
        <f t="shared" si="61"/>
        <v>0</v>
      </c>
      <c r="Z66" s="81">
        <f>Information!$M$30</f>
        <v>0.02</v>
      </c>
      <c r="AA66" s="81">
        <f t="shared" ref="AA66:AC66" si="62">W66</f>
        <v>0</v>
      </c>
      <c r="AB66" s="81">
        <f t="shared" si="62"/>
        <v>0</v>
      </c>
      <c r="AC66" s="81">
        <f t="shared" si="62"/>
        <v>0</v>
      </c>
      <c r="AD66" s="81">
        <f>Information!$O$30</f>
        <v>0.02</v>
      </c>
      <c r="AE66" s="81">
        <f t="shared" ref="AE66:AG66" si="63">AA66</f>
        <v>0</v>
      </c>
      <c r="AF66" s="81">
        <f t="shared" si="63"/>
        <v>0</v>
      </c>
      <c r="AG66" s="81">
        <f t="shared" si="63"/>
        <v>0</v>
      </c>
      <c r="AH66" s="81">
        <f>Information!$P$30</f>
        <v>0.02</v>
      </c>
      <c r="AI66" s="81">
        <f t="shared" ref="AI66:AK66" si="64">AE66</f>
        <v>0</v>
      </c>
      <c r="AJ66" s="81">
        <f t="shared" si="64"/>
        <v>0</v>
      </c>
      <c r="AK66" s="81">
        <f t="shared" si="64"/>
        <v>0</v>
      </c>
      <c r="AL66" s="81">
        <f>Information!$R$30</f>
        <v>0.02</v>
      </c>
      <c r="AM66" s="81">
        <f t="shared" ref="AM66:AO66" si="65">AI66</f>
        <v>0</v>
      </c>
      <c r="AN66" s="81">
        <f t="shared" si="65"/>
        <v>0</v>
      </c>
      <c r="AO66" s="81">
        <f t="shared" si="65"/>
        <v>0</v>
      </c>
      <c r="AP66" s="81">
        <f>Information!$S$30</f>
        <v>0.02</v>
      </c>
      <c r="AQ66" s="81">
        <f t="shared" ref="AQ66:AS66" si="66">AM66</f>
        <v>0</v>
      </c>
      <c r="AR66" s="81">
        <f t="shared" si="66"/>
        <v>0</v>
      </c>
      <c r="AS66" s="81">
        <f t="shared" si="66"/>
        <v>0</v>
      </c>
      <c r="AT66" s="2"/>
      <c r="AU66" s="2"/>
      <c r="AV66" s="55"/>
      <c r="AW66" s="70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</row>
    <row r="67" spans="1:60" ht="15.75" customHeight="1" x14ac:dyDescent="0.25">
      <c r="A67" s="2"/>
      <c r="B67" s="16"/>
      <c r="C67" s="2"/>
      <c r="D67" s="2"/>
      <c r="E67" s="1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2"/>
      <c r="AU67" s="2"/>
      <c r="AV67" s="55"/>
      <c r="AW67" s="70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</row>
    <row r="68" spans="1:60" ht="15.75" customHeight="1" x14ac:dyDescent="0.25">
      <c r="A68" s="2"/>
      <c r="B68" s="16"/>
      <c r="C68" s="2"/>
      <c r="D68" s="20" t="s">
        <v>108</v>
      </c>
      <c r="E68" s="61"/>
      <c r="F68" s="72">
        <f>Information!$F$9</f>
        <v>2024</v>
      </c>
      <c r="G68" s="2"/>
      <c r="H68" s="2"/>
      <c r="I68" s="2"/>
      <c r="J68" s="72">
        <f>F68+1</f>
        <v>2025</v>
      </c>
      <c r="K68" s="2"/>
      <c r="L68" s="2"/>
      <c r="M68" s="2"/>
      <c r="N68" s="72">
        <f>J68+1</f>
        <v>2026</v>
      </c>
      <c r="O68" s="2"/>
      <c r="P68" s="2"/>
      <c r="Q68" s="2"/>
      <c r="R68" s="72">
        <f>N68+1</f>
        <v>2027</v>
      </c>
      <c r="S68" s="39"/>
      <c r="T68" s="39"/>
      <c r="U68" s="39"/>
      <c r="V68" s="72">
        <f>R68+1</f>
        <v>2028</v>
      </c>
      <c r="W68" s="39"/>
      <c r="X68" s="39"/>
      <c r="Y68" s="39"/>
      <c r="Z68" s="72">
        <f>V68+1</f>
        <v>2029</v>
      </c>
      <c r="AA68" s="39"/>
      <c r="AB68" s="39"/>
      <c r="AC68" s="39"/>
      <c r="AD68" s="72">
        <f>Z68+1</f>
        <v>2030</v>
      </c>
      <c r="AE68" s="39"/>
      <c r="AF68" s="39"/>
      <c r="AG68" s="39"/>
      <c r="AH68" s="72">
        <f>AD68+1</f>
        <v>2031</v>
      </c>
      <c r="AI68" s="39"/>
      <c r="AJ68" s="39"/>
      <c r="AK68" s="39"/>
      <c r="AL68" s="72">
        <f>AH68+1</f>
        <v>2032</v>
      </c>
      <c r="AM68" s="39"/>
      <c r="AN68" s="39"/>
      <c r="AO68" s="39"/>
      <c r="AP68" s="72">
        <f>AL68+1</f>
        <v>2033</v>
      </c>
      <c r="AQ68" s="39"/>
      <c r="AR68" s="39"/>
      <c r="AS68" s="39"/>
      <c r="AT68" s="2"/>
      <c r="AU68" s="2"/>
      <c r="AV68" s="55"/>
      <c r="AW68" s="70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</row>
    <row r="69" spans="1:60" ht="15.75" customHeight="1" x14ac:dyDescent="0.25">
      <c r="A69" s="2"/>
      <c r="B69" s="16"/>
      <c r="C69" s="2"/>
      <c r="D69" s="79" t="s">
        <v>109</v>
      </c>
      <c r="E69" s="82" t="s">
        <v>110</v>
      </c>
      <c r="F69" s="55" t="s">
        <v>55</v>
      </c>
      <c r="G69" s="55" t="s">
        <v>56</v>
      </c>
      <c r="H69" s="55" t="s">
        <v>57</v>
      </c>
      <c r="I69" s="55" t="s">
        <v>58</v>
      </c>
      <c r="J69" s="55" t="s">
        <v>55</v>
      </c>
      <c r="K69" s="55" t="s">
        <v>56</v>
      </c>
      <c r="L69" s="55" t="s">
        <v>57</v>
      </c>
      <c r="M69" s="55" t="s">
        <v>58</v>
      </c>
      <c r="N69" s="55" t="s">
        <v>55</v>
      </c>
      <c r="O69" s="55" t="s">
        <v>56</v>
      </c>
      <c r="P69" s="55" t="s">
        <v>57</v>
      </c>
      <c r="Q69" s="55" t="s">
        <v>58</v>
      </c>
      <c r="R69" s="55" t="s">
        <v>55</v>
      </c>
      <c r="S69" s="55" t="s">
        <v>56</v>
      </c>
      <c r="T69" s="55" t="s">
        <v>57</v>
      </c>
      <c r="U69" s="55" t="s">
        <v>58</v>
      </c>
      <c r="V69" s="55" t="s">
        <v>55</v>
      </c>
      <c r="W69" s="55" t="s">
        <v>56</v>
      </c>
      <c r="X69" s="55" t="s">
        <v>57</v>
      </c>
      <c r="Y69" s="55" t="s">
        <v>58</v>
      </c>
      <c r="Z69" s="55" t="s">
        <v>55</v>
      </c>
      <c r="AA69" s="55" t="s">
        <v>56</v>
      </c>
      <c r="AB69" s="55" t="s">
        <v>57</v>
      </c>
      <c r="AC69" s="55" t="s">
        <v>58</v>
      </c>
      <c r="AD69" s="55" t="s">
        <v>55</v>
      </c>
      <c r="AE69" s="55" t="s">
        <v>56</v>
      </c>
      <c r="AF69" s="55" t="s">
        <v>57</v>
      </c>
      <c r="AG69" s="55" t="s">
        <v>58</v>
      </c>
      <c r="AH69" s="55" t="s">
        <v>55</v>
      </c>
      <c r="AI69" s="55" t="s">
        <v>56</v>
      </c>
      <c r="AJ69" s="55" t="s">
        <v>57</v>
      </c>
      <c r="AK69" s="55" t="s">
        <v>58</v>
      </c>
      <c r="AL69" s="55" t="s">
        <v>55</v>
      </c>
      <c r="AM69" s="55" t="s">
        <v>56</v>
      </c>
      <c r="AN69" s="55" t="s">
        <v>57</v>
      </c>
      <c r="AO69" s="55" t="s">
        <v>58</v>
      </c>
      <c r="AP69" s="55" t="s">
        <v>55</v>
      </c>
      <c r="AQ69" s="55" t="s">
        <v>56</v>
      </c>
      <c r="AR69" s="55" t="s">
        <v>57</v>
      </c>
      <c r="AS69" s="55" t="s">
        <v>58</v>
      </c>
      <c r="AT69" s="2"/>
      <c r="AU69" s="2"/>
      <c r="AV69" s="55"/>
      <c r="AW69" s="73" t="s">
        <v>8</v>
      </c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</row>
    <row r="70" spans="1:60" ht="15.75" customHeight="1" x14ac:dyDescent="0.25">
      <c r="A70" s="2"/>
      <c r="B70" s="16"/>
      <c r="C70" s="2"/>
      <c r="D70" s="83" t="s">
        <v>111</v>
      </c>
      <c r="E70" s="45">
        <v>5</v>
      </c>
      <c r="F70" s="23">
        <f t="shared" ref="F70:AS70" si="67">E70*(1+F$66)</f>
        <v>5</v>
      </c>
      <c r="G70" s="23">
        <f t="shared" si="67"/>
        <v>5</v>
      </c>
      <c r="H70" s="23">
        <f t="shared" si="67"/>
        <v>5</v>
      </c>
      <c r="I70" s="23">
        <f t="shared" si="67"/>
        <v>5</v>
      </c>
      <c r="J70" s="23">
        <f t="shared" si="67"/>
        <v>5.0999999999999996</v>
      </c>
      <c r="K70" s="23">
        <f t="shared" si="67"/>
        <v>5.0999999999999996</v>
      </c>
      <c r="L70" s="23">
        <f t="shared" si="67"/>
        <v>5.0999999999999996</v>
      </c>
      <c r="M70" s="23">
        <f t="shared" si="67"/>
        <v>5.0999999999999996</v>
      </c>
      <c r="N70" s="23">
        <f t="shared" si="67"/>
        <v>5.202</v>
      </c>
      <c r="O70" s="23">
        <f t="shared" si="67"/>
        <v>5.202</v>
      </c>
      <c r="P70" s="23">
        <f t="shared" si="67"/>
        <v>5.202</v>
      </c>
      <c r="Q70" s="23">
        <f t="shared" si="67"/>
        <v>5.202</v>
      </c>
      <c r="R70" s="23">
        <f t="shared" si="67"/>
        <v>5.3060400000000003</v>
      </c>
      <c r="S70" s="23">
        <f t="shared" si="67"/>
        <v>5.3060400000000003</v>
      </c>
      <c r="T70" s="23">
        <f t="shared" si="67"/>
        <v>5.3060400000000003</v>
      </c>
      <c r="U70" s="23">
        <f t="shared" si="67"/>
        <v>5.3060400000000003</v>
      </c>
      <c r="V70" s="23">
        <f t="shared" si="67"/>
        <v>5.4121608000000005</v>
      </c>
      <c r="W70" s="23">
        <f t="shared" si="67"/>
        <v>5.4121608000000005</v>
      </c>
      <c r="X70" s="23">
        <f t="shared" si="67"/>
        <v>5.4121608000000005</v>
      </c>
      <c r="Y70" s="23">
        <f t="shared" si="67"/>
        <v>5.4121608000000005</v>
      </c>
      <c r="Z70" s="23">
        <f t="shared" si="67"/>
        <v>5.5204040160000005</v>
      </c>
      <c r="AA70" s="23">
        <f t="shared" si="67"/>
        <v>5.5204040160000005</v>
      </c>
      <c r="AB70" s="23">
        <f t="shared" si="67"/>
        <v>5.5204040160000005</v>
      </c>
      <c r="AC70" s="23">
        <f t="shared" si="67"/>
        <v>5.5204040160000005</v>
      </c>
      <c r="AD70" s="23">
        <f t="shared" si="67"/>
        <v>5.6308120963200006</v>
      </c>
      <c r="AE70" s="23">
        <f t="shared" si="67"/>
        <v>5.6308120963200006</v>
      </c>
      <c r="AF70" s="23">
        <f t="shared" si="67"/>
        <v>5.6308120963200006</v>
      </c>
      <c r="AG70" s="23">
        <f t="shared" si="67"/>
        <v>5.6308120963200006</v>
      </c>
      <c r="AH70" s="23">
        <f t="shared" si="67"/>
        <v>5.7434283382464004</v>
      </c>
      <c r="AI70" s="23">
        <f t="shared" si="67"/>
        <v>5.7434283382464004</v>
      </c>
      <c r="AJ70" s="23">
        <f t="shared" si="67"/>
        <v>5.7434283382464004</v>
      </c>
      <c r="AK70" s="23">
        <f t="shared" si="67"/>
        <v>5.7434283382464004</v>
      </c>
      <c r="AL70" s="23">
        <f t="shared" si="67"/>
        <v>5.8582969050113283</v>
      </c>
      <c r="AM70" s="23">
        <f t="shared" si="67"/>
        <v>5.8582969050113283</v>
      </c>
      <c r="AN70" s="23">
        <f t="shared" si="67"/>
        <v>5.8582969050113283</v>
      </c>
      <c r="AO70" s="23">
        <f t="shared" si="67"/>
        <v>5.8582969050113283</v>
      </c>
      <c r="AP70" s="23">
        <f t="shared" si="67"/>
        <v>5.9754628431115551</v>
      </c>
      <c r="AQ70" s="23">
        <f t="shared" si="67"/>
        <v>5.9754628431115551</v>
      </c>
      <c r="AR70" s="23">
        <f t="shared" si="67"/>
        <v>5.9754628431115551</v>
      </c>
      <c r="AS70" s="23">
        <f t="shared" si="67"/>
        <v>5.9754628431115551</v>
      </c>
      <c r="AT70" s="2"/>
      <c r="AU70" s="2"/>
      <c r="AV70" s="55"/>
      <c r="AW70" s="70" t="s">
        <v>112</v>
      </c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</row>
    <row r="71" spans="1:60" ht="15.75" customHeight="1" x14ac:dyDescent="0.25">
      <c r="A71" s="2"/>
      <c r="B71" s="16"/>
      <c r="C71" s="2"/>
      <c r="D71" s="83" t="s">
        <v>113</v>
      </c>
      <c r="E71" s="45">
        <v>7</v>
      </c>
      <c r="F71" s="23">
        <f t="shared" ref="F71:AS71" si="68">E71*(1+F$66)</f>
        <v>7</v>
      </c>
      <c r="G71" s="23">
        <f t="shared" si="68"/>
        <v>7</v>
      </c>
      <c r="H71" s="23">
        <f t="shared" si="68"/>
        <v>7</v>
      </c>
      <c r="I71" s="23">
        <f t="shared" si="68"/>
        <v>7</v>
      </c>
      <c r="J71" s="23">
        <f t="shared" si="68"/>
        <v>7.1400000000000006</v>
      </c>
      <c r="K71" s="23">
        <f t="shared" si="68"/>
        <v>7.1400000000000006</v>
      </c>
      <c r="L71" s="23">
        <f t="shared" si="68"/>
        <v>7.1400000000000006</v>
      </c>
      <c r="M71" s="23">
        <f t="shared" si="68"/>
        <v>7.1400000000000006</v>
      </c>
      <c r="N71" s="23">
        <f t="shared" si="68"/>
        <v>7.2828000000000008</v>
      </c>
      <c r="O71" s="23">
        <f t="shared" si="68"/>
        <v>7.2828000000000008</v>
      </c>
      <c r="P71" s="23">
        <f t="shared" si="68"/>
        <v>7.2828000000000008</v>
      </c>
      <c r="Q71" s="23">
        <f t="shared" si="68"/>
        <v>7.2828000000000008</v>
      </c>
      <c r="R71" s="23">
        <f t="shared" si="68"/>
        <v>7.4284560000000006</v>
      </c>
      <c r="S71" s="23">
        <f t="shared" si="68"/>
        <v>7.4284560000000006</v>
      </c>
      <c r="T71" s="23">
        <f t="shared" si="68"/>
        <v>7.4284560000000006</v>
      </c>
      <c r="U71" s="23">
        <f t="shared" si="68"/>
        <v>7.4284560000000006</v>
      </c>
      <c r="V71" s="23">
        <f t="shared" si="68"/>
        <v>7.5770251200000009</v>
      </c>
      <c r="W71" s="23">
        <f t="shared" si="68"/>
        <v>7.5770251200000009</v>
      </c>
      <c r="X71" s="23">
        <f t="shared" si="68"/>
        <v>7.5770251200000009</v>
      </c>
      <c r="Y71" s="23">
        <f t="shared" si="68"/>
        <v>7.5770251200000009</v>
      </c>
      <c r="Z71" s="23">
        <f t="shared" si="68"/>
        <v>7.7285656224000014</v>
      </c>
      <c r="AA71" s="23">
        <f t="shared" si="68"/>
        <v>7.7285656224000014</v>
      </c>
      <c r="AB71" s="23">
        <f t="shared" si="68"/>
        <v>7.7285656224000014</v>
      </c>
      <c r="AC71" s="23">
        <f t="shared" si="68"/>
        <v>7.7285656224000014</v>
      </c>
      <c r="AD71" s="23">
        <f t="shared" si="68"/>
        <v>7.883136934848002</v>
      </c>
      <c r="AE71" s="23">
        <f t="shared" si="68"/>
        <v>7.883136934848002</v>
      </c>
      <c r="AF71" s="23">
        <f t="shared" si="68"/>
        <v>7.883136934848002</v>
      </c>
      <c r="AG71" s="23">
        <f t="shared" si="68"/>
        <v>7.883136934848002</v>
      </c>
      <c r="AH71" s="23">
        <f t="shared" si="68"/>
        <v>8.0407996735449618</v>
      </c>
      <c r="AI71" s="23">
        <f t="shared" si="68"/>
        <v>8.0407996735449618</v>
      </c>
      <c r="AJ71" s="23">
        <f t="shared" si="68"/>
        <v>8.0407996735449618</v>
      </c>
      <c r="AK71" s="23">
        <f t="shared" si="68"/>
        <v>8.0407996735449618</v>
      </c>
      <c r="AL71" s="23">
        <f t="shared" si="68"/>
        <v>8.2016156670158615</v>
      </c>
      <c r="AM71" s="23">
        <f t="shared" si="68"/>
        <v>8.2016156670158615</v>
      </c>
      <c r="AN71" s="23">
        <f t="shared" si="68"/>
        <v>8.2016156670158615</v>
      </c>
      <c r="AO71" s="23">
        <f t="shared" si="68"/>
        <v>8.2016156670158615</v>
      </c>
      <c r="AP71" s="23">
        <f t="shared" si="68"/>
        <v>8.3656479803561794</v>
      </c>
      <c r="AQ71" s="23">
        <f t="shared" si="68"/>
        <v>8.3656479803561794</v>
      </c>
      <c r="AR71" s="23">
        <f t="shared" si="68"/>
        <v>8.3656479803561794</v>
      </c>
      <c r="AS71" s="23">
        <f t="shared" si="68"/>
        <v>8.3656479803561794</v>
      </c>
      <c r="AT71" s="2"/>
      <c r="AU71" s="2"/>
      <c r="AV71" s="55"/>
      <c r="AW71" s="70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</row>
    <row r="72" spans="1:60" ht="15.75" customHeight="1" x14ac:dyDescent="0.25">
      <c r="A72" s="2"/>
      <c r="B72" s="16"/>
      <c r="C72" s="2"/>
      <c r="D72" s="83" t="s">
        <v>114</v>
      </c>
      <c r="E72" s="45">
        <v>6</v>
      </c>
      <c r="F72" s="23">
        <f t="shared" ref="F72:AS72" si="69">E72*(1+F$66)</f>
        <v>6</v>
      </c>
      <c r="G72" s="23">
        <f t="shared" si="69"/>
        <v>6</v>
      </c>
      <c r="H72" s="23">
        <f t="shared" si="69"/>
        <v>6</v>
      </c>
      <c r="I72" s="23">
        <f t="shared" si="69"/>
        <v>6</v>
      </c>
      <c r="J72" s="23">
        <f t="shared" si="69"/>
        <v>6.12</v>
      </c>
      <c r="K72" s="23">
        <f t="shared" si="69"/>
        <v>6.12</v>
      </c>
      <c r="L72" s="23">
        <f t="shared" si="69"/>
        <v>6.12</v>
      </c>
      <c r="M72" s="23">
        <f t="shared" si="69"/>
        <v>6.12</v>
      </c>
      <c r="N72" s="23">
        <f t="shared" si="69"/>
        <v>6.2423999999999999</v>
      </c>
      <c r="O72" s="23">
        <f t="shared" si="69"/>
        <v>6.2423999999999999</v>
      </c>
      <c r="P72" s="23">
        <f t="shared" si="69"/>
        <v>6.2423999999999999</v>
      </c>
      <c r="Q72" s="23">
        <f t="shared" si="69"/>
        <v>6.2423999999999999</v>
      </c>
      <c r="R72" s="23">
        <f t="shared" si="69"/>
        <v>6.367248</v>
      </c>
      <c r="S72" s="23">
        <f t="shared" si="69"/>
        <v>6.367248</v>
      </c>
      <c r="T72" s="23">
        <f t="shared" si="69"/>
        <v>6.367248</v>
      </c>
      <c r="U72" s="23">
        <f t="shared" si="69"/>
        <v>6.367248</v>
      </c>
      <c r="V72" s="23">
        <f t="shared" si="69"/>
        <v>6.4945929600000003</v>
      </c>
      <c r="W72" s="23">
        <f t="shared" si="69"/>
        <v>6.4945929600000003</v>
      </c>
      <c r="X72" s="23">
        <f t="shared" si="69"/>
        <v>6.4945929600000003</v>
      </c>
      <c r="Y72" s="23">
        <f t="shared" si="69"/>
        <v>6.4945929600000003</v>
      </c>
      <c r="Z72" s="23">
        <f t="shared" si="69"/>
        <v>6.6244848192000001</v>
      </c>
      <c r="AA72" s="23">
        <f t="shared" si="69"/>
        <v>6.6244848192000001</v>
      </c>
      <c r="AB72" s="23">
        <f t="shared" si="69"/>
        <v>6.6244848192000001</v>
      </c>
      <c r="AC72" s="23">
        <f t="shared" si="69"/>
        <v>6.6244848192000001</v>
      </c>
      <c r="AD72" s="23">
        <f t="shared" si="69"/>
        <v>6.756974515584</v>
      </c>
      <c r="AE72" s="23">
        <f t="shared" si="69"/>
        <v>6.756974515584</v>
      </c>
      <c r="AF72" s="23">
        <f t="shared" si="69"/>
        <v>6.756974515584</v>
      </c>
      <c r="AG72" s="23">
        <f t="shared" si="69"/>
        <v>6.756974515584</v>
      </c>
      <c r="AH72" s="23">
        <f t="shared" si="69"/>
        <v>6.8921140058956798</v>
      </c>
      <c r="AI72" s="23">
        <f t="shared" si="69"/>
        <v>6.8921140058956798</v>
      </c>
      <c r="AJ72" s="23">
        <f t="shared" si="69"/>
        <v>6.8921140058956798</v>
      </c>
      <c r="AK72" s="23">
        <f t="shared" si="69"/>
        <v>6.8921140058956798</v>
      </c>
      <c r="AL72" s="23">
        <f t="shared" si="69"/>
        <v>7.0299562860135936</v>
      </c>
      <c r="AM72" s="23">
        <f t="shared" si="69"/>
        <v>7.0299562860135936</v>
      </c>
      <c r="AN72" s="23">
        <f t="shared" si="69"/>
        <v>7.0299562860135936</v>
      </c>
      <c r="AO72" s="23">
        <f t="shared" si="69"/>
        <v>7.0299562860135936</v>
      </c>
      <c r="AP72" s="23">
        <f t="shared" si="69"/>
        <v>7.1705554117338659</v>
      </c>
      <c r="AQ72" s="23">
        <f t="shared" si="69"/>
        <v>7.1705554117338659</v>
      </c>
      <c r="AR72" s="23">
        <f t="shared" si="69"/>
        <v>7.1705554117338659</v>
      </c>
      <c r="AS72" s="23">
        <f t="shared" si="69"/>
        <v>7.1705554117338659</v>
      </c>
      <c r="AT72" s="2"/>
      <c r="AU72" s="2"/>
      <c r="AV72" s="55"/>
      <c r="AW72" s="70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</row>
    <row r="73" spans="1:60" ht="15.75" customHeight="1" x14ac:dyDescent="0.25">
      <c r="A73" s="2"/>
      <c r="B73" s="16"/>
      <c r="C73" s="2"/>
      <c r="D73" s="79" t="s">
        <v>115</v>
      </c>
      <c r="E73" s="79"/>
      <c r="F73" s="84">
        <f t="shared" ref="F73:AS73" si="70">SUM(F70:F72)</f>
        <v>18</v>
      </c>
      <c r="G73" s="84">
        <f t="shared" si="70"/>
        <v>18</v>
      </c>
      <c r="H73" s="84">
        <f t="shared" si="70"/>
        <v>18</v>
      </c>
      <c r="I73" s="84">
        <f t="shared" si="70"/>
        <v>18</v>
      </c>
      <c r="J73" s="84">
        <f t="shared" si="70"/>
        <v>18.36</v>
      </c>
      <c r="K73" s="84">
        <f t="shared" si="70"/>
        <v>18.36</v>
      </c>
      <c r="L73" s="84">
        <f t="shared" si="70"/>
        <v>18.36</v>
      </c>
      <c r="M73" s="84">
        <f t="shared" si="70"/>
        <v>18.36</v>
      </c>
      <c r="N73" s="84">
        <f t="shared" si="70"/>
        <v>18.7272</v>
      </c>
      <c r="O73" s="84">
        <f t="shared" si="70"/>
        <v>18.7272</v>
      </c>
      <c r="P73" s="84">
        <f t="shared" si="70"/>
        <v>18.7272</v>
      </c>
      <c r="Q73" s="84">
        <f t="shared" si="70"/>
        <v>18.7272</v>
      </c>
      <c r="R73" s="84">
        <f t="shared" si="70"/>
        <v>19.101744</v>
      </c>
      <c r="S73" s="84">
        <f t="shared" si="70"/>
        <v>19.101744</v>
      </c>
      <c r="T73" s="84">
        <f t="shared" si="70"/>
        <v>19.101744</v>
      </c>
      <c r="U73" s="84">
        <f t="shared" si="70"/>
        <v>19.101744</v>
      </c>
      <c r="V73" s="84">
        <f t="shared" si="70"/>
        <v>19.483778880000003</v>
      </c>
      <c r="W73" s="84">
        <f t="shared" si="70"/>
        <v>19.483778880000003</v>
      </c>
      <c r="X73" s="84">
        <f t="shared" si="70"/>
        <v>19.483778880000003</v>
      </c>
      <c r="Y73" s="84">
        <f t="shared" si="70"/>
        <v>19.483778880000003</v>
      </c>
      <c r="Z73" s="84">
        <f t="shared" si="70"/>
        <v>19.873454457600001</v>
      </c>
      <c r="AA73" s="84">
        <f t="shared" si="70"/>
        <v>19.873454457600001</v>
      </c>
      <c r="AB73" s="84">
        <f t="shared" si="70"/>
        <v>19.873454457600001</v>
      </c>
      <c r="AC73" s="84">
        <f t="shared" si="70"/>
        <v>19.873454457600001</v>
      </c>
      <c r="AD73" s="84">
        <f t="shared" si="70"/>
        <v>20.270923546752002</v>
      </c>
      <c r="AE73" s="84">
        <f t="shared" si="70"/>
        <v>20.270923546752002</v>
      </c>
      <c r="AF73" s="84">
        <f t="shared" si="70"/>
        <v>20.270923546752002</v>
      </c>
      <c r="AG73" s="84">
        <f t="shared" si="70"/>
        <v>20.270923546752002</v>
      </c>
      <c r="AH73" s="84">
        <f t="shared" si="70"/>
        <v>20.676342017687041</v>
      </c>
      <c r="AI73" s="84">
        <f t="shared" si="70"/>
        <v>20.676342017687041</v>
      </c>
      <c r="AJ73" s="84">
        <f t="shared" si="70"/>
        <v>20.676342017687041</v>
      </c>
      <c r="AK73" s="84">
        <f t="shared" si="70"/>
        <v>20.676342017687041</v>
      </c>
      <c r="AL73" s="84">
        <f t="shared" si="70"/>
        <v>21.089868858040784</v>
      </c>
      <c r="AM73" s="84">
        <f t="shared" si="70"/>
        <v>21.089868858040784</v>
      </c>
      <c r="AN73" s="84">
        <f t="shared" si="70"/>
        <v>21.089868858040784</v>
      </c>
      <c r="AO73" s="84">
        <f t="shared" si="70"/>
        <v>21.089868858040784</v>
      </c>
      <c r="AP73" s="84">
        <f t="shared" si="70"/>
        <v>21.511666235201599</v>
      </c>
      <c r="AQ73" s="84">
        <f t="shared" si="70"/>
        <v>21.511666235201599</v>
      </c>
      <c r="AR73" s="84">
        <f t="shared" si="70"/>
        <v>21.511666235201599</v>
      </c>
      <c r="AS73" s="84">
        <f t="shared" si="70"/>
        <v>21.511666235201599</v>
      </c>
      <c r="AT73" s="2"/>
      <c r="AU73" s="2"/>
      <c r="AV73" s="55"/>
      <c r="AW73" s="70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</row>
    <row r="74" spans="1:60" ht="15.75" customHeight="1" x14ac:dyDescent="0.25">
      <c r="A74" s="2"/>
      <c r="B74" s="16"/>
      <c r="C74" s="2"/>
      <c r="D74" s="2"/>
      <c r="E74" s="2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"/>
      <c r="AU74" s="2"/>
      <c r="AV74" s="55"/>
      <c r="AW74" s="70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</row>
    <row r="75" spans="1:60" ht="15.75" customHeight="1" x14ac:dyDescent="0.25">
      <c r="A75" s="2"/>
      <c r="B75" s="16"/>
      <c r="C75" s="2"/>
      <c r="D75" s="79" t="s">
        <v>116</v>
      </c>
      <c r="E75" s="82" t="s">
        <v>117</v>
      </c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"/>
      <c r="AU75" s="2"/>
      <c r="AV75" s="55"/>
      <c r="AW75" s="70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</row>
    <row r="76" spans="1:60" ht="15.75" customHeight="1" x14ac:dyDescent="0.25">
      <c r="A76" s="2"/>
      <c r="B76" s="16"/>
      <c r="C76" s="2"/>
      <c r="D76" s="83" t="s">
        <v>118</v>
      </c>
      <c r="E76" s="76">
        <v>10</v>
      </c>
      <c r="F76" s="23">
        <f t="shared" ref="F76:AS76" si="71">E76*(1+F$66)</f>
        <v>10</v>
      </c>
      <c r="G76" s="23">
        <f t="shared" si="71"/>
        <v>10</v>
      </c>
      <c r="H76" s="23">
        <f t="shared" si="71"/>
        <v>10</v>
      </c>
      <c r="I76" s="23">
        <f t="shared" si="71"/>
        <v>10</v>
      </c>
      <c r="J76" s="23">
        <f t="shared" si="71"/>
        <v>10.199999999999999</v>
      </c>
      <c r="K76" s="23">
        <f t="shared" si="71"/>
        <v>10.199999999999999</v>
      </c>
      <c r="L76" s="23">
        <f t="shared" si="71"/>
        <v>10.199999999999999</v>
      </c>
      <c r="M76" s="23">
        <f t="shared" si="71"/>
        <v>10.199999999999999</v>
      </c>
      <c r="N76" s="23">
        <f t="shared" si="71"/>
        <v>10.404</v>
      </c>
      <c r="O76" s="23">
        <f t="shared" si="71"/>
        <v>10.404</v>
      </c>
      <c r="P76" s="23">
        <f t="shared" si="71"/>
        <v>10.404</v>
      </c>
      <c r="Q76" s="23">
        <f t="shared" si="71"/>
        <v>10.404</v>
      </c>
      <c r="R76" s="23">
        <f t="shared" si="71"/>
        <v>10.612080000000001</v>
      </c>
      <c r="S76" s="23">
        <f t="shared" si="71"/>
        <v>10.612080000000001</v>
      </c>
      <c r="T76" s="23">
        <f t="shared" si="71"/>
        <v>10.612080000000001</v>
      </c>
      <c r="U76" s="23">
        <f t="shared" si="71"/>
        <v>10.612080000000001</v>
      </c>
      <c r="V76" s="23">
        <f t="shared" si="71"/>
        <v>10.824321600000001</v>
      </c>
      <c r="W76" s="23">
        <f t="shared" si="71"/>
        <v>10.824321600000001</v>
      </c>
      <c r="X76" s="23">
        <f t="shared" si="71"/>
        <v>10.824321600000001</v>
      </c>
      <c r="Y76" s="23">
        <f t="shared" si="71"/>
        <v>10.824321600000001</v>
      </c>
      <c r="Z76" s="23">
        <f t="shared" si="71"/>
        <v>11.040808032000001</v>
      </c>
      <c r="AA76" s="23">
        <f t="shared" si="71"/>
        <v>11.040808032000001</v>
      </c>
      <c r="AB76" s="23">
        <f t="shared" si="71"/>
        <v>11.040808032000001</v>
      </c>
      <c r="AC76" s="23">
        <f t="shared" si="71"/>
        <v>11.040808032000001</v>
      </c>
      <c r="AD76" s="23">
        <f t="shared" si="71"/>
        <v>11.261624192640001</v>
      </c>
      <c r="AE76" s="23">
        <f t="shared" si="71"/>
        <v>11.261624192640001</v>
      </c>
      <c r="AF76" s="23">
        <f t="shared" si="71"/>
        <v>11.261624192640001</v>
      </c>
      <c r="AG76" s="23">
        <f t="shared" si="71"/>
        <v>11.261624192640001</v>
      </c>
      <c r="AH76" s="23">
        <f t="shared" si="71"/>
        <v>11.486856676492801</v>
      </c>
      <c r="AI76" s="23">
        <f t="shared" si="71"/>
        <v>11.486856676492801</v>
      </c>
      <c r="AJ76" s="23">
        <f t="shared" si="71"/>
        <v>11.486856676492801</v>
      </c>
      <c r="AK76" s="23">
        <f t="shared" si="71"/>
        <v>11.486856676492801</v>
      </c>
      <c r="AL76" s="23">
        <f t="shared" si="71"/>
        <v>11.716593810022657</v>
      </c>
      <c r="AM76" s="23">
        <f t="shared" si="71"/>
        <v>11.716593810022657</v>
      </c>
      <c r="AN76" s="23">
        <f t="shared" si="71"/>
        <v>11.716593810022657</v>
      </c>
      <c r="AO76" s="23">
        <f t="shared" si="71"/>
        <v>11.716593810022657</v>
      </c>
      <c r="AP76" s="23">
        <f t="shared" si="71"/>
        <v>11.95092568622311</v>
      </c>
      <c r="AQ76" s="23">
        <f t="shared" si="71"/>
        <v>11.95092568622311</v>
      </c>
      <c r="AR76" s="23">
        <f t="shared" si="71"/>
        <v>11.95092568622311</v>
      </c>
      <c r="AS76" s="23">
        <f t="shared" si="71"/>
        <v>11.95092568622311</v>
      </c>
      <c r="AT76" s="2"/>
      <c r="AU76" s="2"/>
      <c r="AV76" s="55"/>
      <c r="AW76" s="70" t="s">
        <v>112</v>
      </c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</row>
    <row r="77" spans="1:60" ht="15.75" customHeight="1" x14ac:dyDescent="0.25">
      <c r="A77" s="2"/>
      <c r="B77" s="16"/>
      <c r="C77" s="2"/>
      <c r="D77" s="83" t="s">
        <v>119</v>
      </c>
      <c r="E77" s="76">
        <v>12</v>
      </c>
      <c r="F77" s="23">
        <f t="shared" ref="F77:AS77" si="72">E77*(1+F$66)</f>
        <v>12</v>
      </c>
      <c r="G77" s="23">
        <f t="shared" si="72"/>
        <v>12</v>
      </c>
      <c r="H77" s="23">
        <f t="shared" si="72"/>
        <v>12</v>
      </c>
      <c r="I77" s="23">
        <f t="shared" si="72"/>
        <v>12</v>
      </c>
      <c r="J77" s="23">
        <f t="shared" si="72"/>
        <v>12.24</v>
      </c>
      <c r="K77" s="23">
        <f t="shared" si="72"/>
        <v>12.24</v>
      </c>
      <c r="L77" s="23">
        <f t="shared" si="72"/>
        <v>12.24</v>
      </c>
      <c r="M77" s="23">
        <f t="shared" si="72"/>
        <v>12.24</v>
      </c>
      <c r="N77" s="23">
        <f t="shared" si="72"/>
        <v>12.4848</v>
      </c>
      <c r="O77" s="23">
        <f t="shared" si="72"/>
        <v>12.4848</v>
      </c>
      <c r="P77" s="23">
        <f t="shared" si="72"/>
        <v>12.4848</v>
      </c>
      <c r="Q77" s="23">
        <f t="shared" si="72"/>
        <v>12.4848</v>
      </c>
      <c r="R77" s="23">
        <f t="shared" si="72"/>
        <v>12.734496</v>
      </c>
      <c r="S77" s="23">
        <f t="shared" si="72"/>
        <v>12.734496</v>
      </c>
      <c r="T77" s="23">
        <f t="shared" si="72"/>
        <v>12.734496</v>
      </c>
      <c r="U77" s="23">
        <f t="shared" si="72"/>
        <v>12.734496</v>
      </c>
      <c r="V77" s="23">
        <f t="shared" si="72"/>
        <v>12.989185920000001</v>
      </c>
      <c r="W77" s="23">
        <f t="shared" si="72"/>
        <v>12.989185920000001</v>
      </c>
      <c r="X77" s="23">
        <f t="shared" si="72"/>
        <v>12.989185920000001</v>
      </c>
      <c r="Y77" s="23">
        <f t="shared" si="72"/>
        <v>12.989185920000001</v>
      </c>
      <c r="Z77" s="23">
        <f t="shared" si="72"/>
        <v>13.2489696384</v>
      </c>
      <c r="AA77" s="23">
        <f t="shared" si="72"/>
        <v>13.2489696384</v>
      </c>
      <c r="AB77" s="23">
        <f t="shared" si="72"/>
        <v>13.2489696384</v>
      </c>
      <c r="AC77" s="23">
        <f t="shared" si="72"/>
        <v>13.2489696384</v>
      </c>
      <c r="AD77" s="23">
        <f t="shared" si="72"/>
        <v>13.513949031168</v>
      </c>
      <c r="AE77" s="23">
        <f t="shared" si="72"/>
        <v>13.513949031168</v>
      </c>
      <c r="AF77" s="23">
        <f t="shared" si="72"/>
        <v>13.513949031168</v>
      </c>
      <c r="AG77" s="23">
        <f t="shared" si="72"/>
        <v>13.513949031168</v>
      </c>
      <c r="AH77" s="23">
        <f t="shared" si="72"/>
        <v>13.78422801179136</v>
      </c>
      <c r="AI77" s="23">
        <f t="shared" si="72"/>
        <v>13.78422801179136</v>
      </c>
      <c r="AJ77" s="23">
        <f t="shared" si="72"/>
        <v>13.78422801179136</v>
      </c>
      <c r="AK77" s="23">
        <f t="shared" si="72"/>
        <v>13.78422801179136</v>
      </c>
      <c r="AL77" s="23">
        <f t="shared" si="72"/>
        <v>14.059912572027187</v>
      </c>
      <c r="AM77" s="23">
        <f t="shared" si="72"/>
        <v>14.059912572027187</v>
      </c>
      <c r="AN77" s="23">
        <f t="shared" si="72"/>
        <v>14.059912572027187</v>
      </c>
      <c r="AO77" s="23">
        <f t="shared" si="72"/>
        <v>14.059912572027187</v>
      </c>
      <c r="AP77" s="23">
        <f t="shared" si="72"/>
        <v>14.341110823467732</v>
      </c>
      <c r="AQ77" s="23">
        <f t="shared" si="72"/>
        <v>14.341110823467732</v>
      </c>
      <c r="AR77" s="23">
        <f t="shared" si="72"/>
        <v>14.341110823467732</v>
      </c>
      <c r="AS77" s="23">
        <f t="shared" si="72"/>
        <v>14.341110823467732</v>
      </c>
      <c r="AT77" s="2"/>
      <c r="AU77" s="2"/>
      <c r="AV77" s="55"/>
      <c r="AW77" s="70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</row>
    <row r="78" spans="1:60" ht="15.75" customHeight="1" x14ac:dyDescent="0.25">
      <c r="A78" s="2"/>
      <c r="B78" s="16"/>
      <c r="C78" s="2"/>
      <c r="D78" s="83" t="s">
        <v>120</v>
      </c>
      <c r="E78" s="76">
        <v>6</v>
      </c>
      <c r="F78" s="23">
        <f t="shared" ref="F78:AS78" si="73">E78*(1+F$66)</f>
        <v>6</v>
      </c>
      <c r="G78" s="23">
        <f t="shared" si="73"/>
        <v>6</v>
      </c>
      <c r="H78" s="23">
        <f t="shared" si="73"/>
        <v>6</v>
      </c>
      <c r="I78" s="23">
        <f t="shared" si="73"/>
        <v>6</v>
      </c>
      <c r="J78" s="23">
        <f t="shared" si="73"/>
        <v>6.12</v>
      </c>
      <c r="K78" s="23">
        <f t="shared" si="73"/>
        <v>6.12</v>
      </c>
      <c r="L78" s="23">
        <f t="shared" si="73"/>
        <v>6.12</v>
      </c>
      <c r="M78" s="23">
        <f t="shared" si="73"/>
        <v>6.12</v>
      </c>
      <c r="N78" s="23">
        <f t="shared" si="73"/>
        <v>6.2423999999999999</v>
      </c>
      <c r="O78" s="23">
        <f t="shared" si="73"/>
        <v>6.2423999999999999</v>
      </c>
      <c r="P78" s="23">
        <f t="shared" si="73"/>
        <v>6.2423999999999999</v>
      </c>
      <c r="Q78" s="23">
        <f t="shared" si="73"/>
        <v>6.2423999999999999</v>
      </c>
      <c r="R78" s="23">
        <f t="shared" si="73"/>
        <v>6.367248</v>
      </c>
      <c r="S78" s="23">
        <f t="shared" si="73"/>
        <v>6.367248</v>
      </c>
      <c r="T78" s="23">
        <f t="shared" si="73"/>
        <v>6.367248</v>
      </c>
      <c r="U78" s="23">
        <f t="shared" si="73"/>
        <v>6.367248</v>
      </c>
      <c r="V78" s="23">
        <f t="shared" si="73"/>
        <v>6.4945929600000003</v>
      </c>
      <c r="W78" s="23">
        <f t="shared" si="73"/>
        <v>6.4945929600000003</v>
      </c>
      <c r="X78" s="23">
        <f t="shared" si="73"/>
        <v>6.4945929600000003</v>
      </c>
      <c r="Y78" s="23">
        <f t="shared" si="73"/>
        <v>6.4945929600000003</v>
      </c>
      <c r="Z78" s="23">
        <f t="shared" si="73"/>
        <v>6.6244848192000001</v>
      </c>
      <c r="AA78" s="23">
        <f t="shared" si="73"/>
        <v>6.6244848192000001</v>
      </c>
      <c r="AB78" s="23">
        <f t="shared" si="73"/>
        <v>6.6244848192000001</v>
      </c>
      <c r="AC78" s="23">
        <f t="shared" si="73"/>
        <v>6.6244848192000001</v>
      </c>
      <c r="AD78" s="23">
        <f t="shared" si="73"/>
        <v>6.756974515584</v>
      </c>
      <c r="AE78" s="23">
        <f t="shared" si="73"/>
        <v>6.756974515584</v>
      </c>
      <c r="AF78" s="23">
        <f t="shared" si="73"/>
        <v>6.756974515584</v>
      </c>
      <c r="AG78" s="23">
        <f t="shared" si="73"/>
        <v>6.756974515584</v>
      </c>
      <c r="AH78" s="23">
        <f t="shared" si="73"/>
        <v>6.8921140058956798</v>
      </c>
      <c r="AI78" s="23">
        <f t="shared" si="73"/>
        <v>6.8921140058956798</v>
      </c>
      <c r="AJ78" s="23">
        <f t="shared" si="73"/>
        <v>6.8921140058956798</v>
      </c>
      <c r="AK78" s="23">
        <f t="shared" si="73"/>
        <v>6.8921140058956798</v>
      </c>
      <c r="AL78" s="23">
        <f t="shared" si="73"/>
        <v>7.0299562860135936</v>
      </c>
      <c r="AM78" s="23">
        <f t="shared" si="73"/>
        <v>7.0299562860135936</v>
      </c>
      <c r="AN78" s="23">
        <f t="shared" si="73"/>
        <v>7.0299562860135936</v>
      </c>
      <c r="AO78" s="23">
        <f t="shared" si="73"/>
        <v>7.0299562860135936</v>
      </c>
      <c r="AP78" s="23">
        <f t="shared" si="73"/>
        <v>7.1705554117338659</v>
      </c>
      <c r="AQ78" s="23">
        <f t="shared" si="73"/>
        <v>7.1705554117338659</v>
      </c>
      <c r="AR78" s="23">
        <f t="shared" si="73"/>
        <v>7.1705554117338659</v>
      </c>
      <c r="AS78" s="23">
        <f t="shared" si="73"/>
        <v>7.1705554117338659</v>
      </c>
      <c r="AT78" s="2"/>
      <c r="AU78" s="2"/>
      <c r="AV78" s="55"/>
      <c r="AW78" s="70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</row>
    <row r="79" spans="1:60" ht="15.75" customHeight="1" x14ac:dyDescent="0.25">
      <c r="A79" s="2"/>
      <c r="B79" s="16"/>
      <c r="C79" s="2"/>
      <c r="D79" s="79" t="s">
        <v>24</v>
      </c>
      <c r="E79" s="79"/>
      <c r="F79" s="84">
        <f t="shared" ref="F79:AS79" si="74">SUM(F76:F78)</f>
        <v>28</v>
      </c>
      <c r="G79" s="84">
        <f t="shared" si="74"/>
        <v>28</v>
      </c>
      <c r="H79" s="84">
        <f t="shared" si="74"/>
        <v>28</v>
      </c>
      <c r="I79" s="84">
        <f t="shared" si="74"/>
        <v>28</v>
      </c>
      <c r="J79" s="84">
        <f t="shared" si="74"/>
        <v>28.56</v>
      </c>
      <c r="K79" s="84">
        <f t="shared" si="74"/>
        <v>28.56</v>
      </c>
      <c r="L79" s="84">
        <f t="shared" si="74"/>
        <v>28.56</v>
      </c>
      <c r="M79" s="84">
        <f t="shared" si="74"/>
        <v>28.56</v>
      </c>
      <c r="N79" s="84">
        <f t="shared" si="74"/>
        <v>29.1312</v>
      </c>
      <c r="O79" s="84">
        <f t="shared" si="74"/>
        <v>29.1312</v>
      </c>
      <c r="P79" s="84">
        <f t="shared" si="74"/>
        <v>29.1312</v>
      </c>
      <c r="Q79" s="84">
        <f t="shared" si="74"/>
        <v>29.1312</v>
      </c>
      <c r="R79" s="84">
        <f t="shared" si="74"/>
        <v>29.713823999999999</v>
      </c>
      <c r="S79" s="84">
        <f t="shared" si="74"/>
        <v>29.713823999999999</v>
      </c>
      <c r="T79" s="84">
        <f t="shared" si="74"/>
        <v>29.713823999999999</v>
      </c>
      <c r="U79" s="84">
        <f t="shared" si="74"/>
        <v>29.713823999999999</v>
      </c>
      <c r="V79" s="84">
        <f t="shared" si="74"/>
        <v>30.30810048</v>
      </c>
      <c r="W79" s="84">
        <f t="shared" si="74"/>
        <v>30.30810048</v>
      </c>
      <c r="X79" s="84">
        <f t="shared" si="74"/>
        <v>30.30810048</v>
      </c>
      <c r="Y79" s="84">
        <f t="shared" si="74"/>
        <v>30.30810048</v>
      </c>
      <c r="Z79" s="84">
        <f t="shared" si="74"/>
        <v>30.914262489599999</v>
      </c>
      <c r="AA79" s="84">
        <f t="shared" si="74"/>
        <v>30.914262489599999</v>
      </c>
      <c r="AB79" s="84">
        <f t="shared" si="74"/>
        <v>30.914262489599999</v>
      </c>
      <c r="AC79" s="84">
        <f t="shared" si="74"/>
        <v>30.914262489599999</v>
      </c>
      <c r="AD79" s="84">
        <f t="shared" si="74"/>
        <v>31.532547739392001</v>
      </c>
      <c r="AE79" s="84">
        <f t="shared" si="74"/>
        <v>31.532547739392001</v>
      </c>
      <c r="AF79" s="84">
        <f t="shared" si="74"/>
        <v>31.532547739392001</v>
      </c>
      <c r="AG79" s="84">
        <f t="shared" si="74"/>
        <v>31.532547739392001</v>
      </c>
      <c r="AH79" s="84">
        <f t="shared" si="74"/>
        <v>32.16319869417984</v>
      </c>
      <c r="AI79" s="84">
        <f t="shared" si="74"/>
        <v>32.16319869417984</v>
      </c>
      <c r="AJ79" s="84">
        <f t="shared" si="74"/>
        <v>32.16319869417984</v>
      </c>
      <c r="AK79" s="84">
        <f t="shared" si="74"/>
        <v>32.16319869417984</v>
      </c>
      <c r="AL79" s="84">
        <f t="shared" si="74"/>
        <v>32.806462668063439</v>
      </c>
      <c r="AM79" s="84">
        <f t="shared" si="74"/>
        <v>32.806462668063439</v>
      </c>
      <c r="AN79" s="84">
        <f t="shared" si="74"/>
        <v>32.806462668063439</v>
      </c>
      <c r="AO79" s="84">
        <f t="shared" si="74"/>
        <v>32.806462668063439</v>
      </c>
      <c r="AP79" s="84">
        <f t="shared" si="74"/>
        <v>33.462591921424711</v>
      </c>
      <c r="AQ79" s="84">
        <f t="shared" si="74"/>
        <v>33.462591921424711</v>
      </c>
      <c r="AR79" s="84">
        <f t="shared" si="74"/>
        <v>33.462591921424711</v>
      </c>
      <c r="AS79" s="84">
        <f t="shared" si="74"/>
        <v>33.462591921424711</v>
      </c>
      <c r="AT79" s="2"/>
      <c r="AU79" s="2"/>
      <c r="AV79" s="55"/>
      <c r="AW79" s="70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</row>
    <row r="80" spans="1:60" ht="15.75" customHeight="1" x14ac:dyDescent="0.25">
      <c r="A80" s="2"/>
      <c r="B80" s="16"/>
      <c r="C80" s="2"/>
      <c r="D80" s="2"/>
      <c r="E80" s="2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"/>
      <c r="AU80" s="2"/>
      <c r="AV80" s="55"/>
      <c r="AW80" s="70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</row>
    <row r="81" spans="1:60" ht="15.75" customHeight="1" x14ac:dyDescent="0.25">
      <c r="A81" s="2"/>
      <c r="B81" s="16"/>
      <c r="C81" s="2"/>
      <c r="D81" s="79" t="s">
        <v>121</v>
      </c>
      <c r="E81" s="82" t="s">
        <v>117</v>
      </c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"/>
      <c r="AU81" s="2"/>
      <c r="AV81" s="55"/>
      <c r="AW81" s="70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</row>
    <row r="82" spans="1:60" ht="15.75" customHeight="1" x14ac:dyDescent="0.25">
      <c r="A82" s="2"/>
      <c r="B82" s="16"/>
      <c r="C82" s="2"/>
      <c r="D82" s="83" t="s">
        <v>122</v>
      </c>
      <c r="E82" s="12" t="s">
        <v>65</v>
      </c>
      <c r="F82" s="23">
        <f t="shared" ref="F82:AS82" si="75">(F$14/F$15)*$H$6</f>
        <v>22.5</v>
      </c>
      <c r="G82" s="23">
        <f t="shared" si="75"/>
        <v>22.5</v>
      </c>
      <c r="H82" s="23">
        <f t="shared" si="75"/>
        <v>22.5</v>
      </c>
      <c r="I82" s="23">
        <f t="shared" si="75"/>
        <v>22.5</v>
      </c>
      <c r="J82" s="23">
        <f t="shared" si="75"/>
        <v>22.5</v>
      </c>
      <c r="K82" s="23">
        <f t="shared" si="75"/>
        <v>24.375</v>
      </c>
      <c r="L82" s="23">
        <f t="shared" si="75"/>
        <v>24.375</v>
      </c>
      <c r="M82" s="23">
        <f t="shared" si="75"/>
        <v>24.375</v>
      </c>
      <c r="N82" s="23">
        <f t="shared" si="75"/>
        <v>24.375</v>
      </c>
      <c r="O82" s="23">
        <f t="shared" si="75"/>
        <v>24.375</v>
      </c>
      <c r="P82" s="23">
        <f t="shared" si="75"/>
        <v>24.375</v>
      </c>
      <c r="Q82" s="23">
        <f t="shared" si="75"/>
        <v>24.375</v>
      </c>
      <c r="R82" s="23">
        <f t="shared" si="75"/>
        <v>24.375</v>
      </c>
      <c r="S82" s="23">
        <f t="shared" si="75"/>
        <v>24.375</v>
      </c>
      <c r="T82" s="23">
        <f t="shared" si="75"/>
        <v>24.375</v>
      </c>
      <c r="U82" s="23">
        <f t="shared" si="75"/>
        <v>28.5</v>
      </c>
      <c r="V82" s="23">
        <f t="shared" si="75"/>
        <v>28.5</v>
      </c>
      <c r="W82" s="23">
        <f t="shared" si="75"/>
        <v>28.5</v>
      </c>
      <c r="X82" s="23">
        <f t="shared" si="75"/>
        <v>28.5</v>
      </c>
      <c r="Y82" s="23">
        <f t="shared" si="75"/>
        <v>28.5</v>
      </c>
      <c r="Z82" s="23">
        <f t="shared" si="75"/>
        <v>28.5</v>
      </c>
      <c r="AA82" s="23">
        <f t="shared" si="75"/>
        <v>28.5</v>
      </c>
      <c r="AB82" s="23">
        <f t="shared" si="75"/>
        <v>28.5</v>
      </c>
      <c r="AC82" s="23">
        <f t="shared" si="75"/>
        <v>28.5</v>
      </c>
      <c r="AD82" s="23">
        <f t="shared" si="75"/>
        <v>30</v>
      </c>
      <c r="AE82" s="23">
        <f t="shared" si="75"/>
        <v>30</v>
      </c>
      <c r="AF82" s="23">
        <f t="shared" si="75"/>
        <v>30</v>
      </c>
      <c r="AG82" s="23">
        <f t="shared" si="75"/>
        <v>30</v>
      </c>
      <c r="AH82" s="23">
        <f t="shared" si="75"/>
        <v>30</v>
      </c>
      <c r="AI82" s="23">
        <f t="shared" si="75"/>
        <v>30</v>
      </c>
      <c r="AJ82" s="23">
        <f t="shared" si="75"/>
        <v>37.5</v>
      </c>
      <c r="AK82" s="23">
        <f t="shared" si="75"/>
        <v>37.5</v>
      </c>
      <c r="AL82" s="23">
        <f t="shared" si="75"/>
        <v>37.5</v>
      </c>
      <c r="AM82" s="23">
        <f t="shared" si="75"/>
        <v>44.25</v>
      </c>
      <c r="AN82" s="23">
        <f t="shared" si="75"/>
        <v>44.25</v>
      </c>
      <c r="AO82" s="23">
        <f t="shared" si="75"/>
        <v>44.25</v>
      </c>
      <c r="AP82" s="23">
        <f t="shared" si="75"/>
        <v>44.25</v>
      </c>
      <c r="AQ82" s="23">
        <f t="shared" si="75"/>
        <v>54</v>
      </c>
      <c r="AR82" s="23">
        <f t="shared" si="75"/>
        <v>54</v>
      </c>
      <c r="AS82" s="23">
        <f t="shared" si="75"/>
        <v>54</v>
      </c>
      <c r="AT82" s="2"/>
      <c r="AU82" s="2"/>
      <c r="AV82" s="55"/>
      <c r="AW82" s="70" t="s">
        <v>112</v>
      </c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</row>
    <row r="83" spans="1:60" ht="15.75" customHeight="1" x14ac:dyDescent="0.25">
      <c r="A83" s="2"/>
      <c r="B83" s="16"/>
      <c r="C83" s="2"/>
      <c r="D83" s="83" t="s">
        <v>123</v>
      </c>
      <c r="E83" s="12" t="s">
        <v>65</v>
      </c>
      <c r="F83" s="23">
        <f t="shared" ref="F83:AS83" si="76">(F$14/F$15)*$H$7</f>
        <v>7.5</v>
      </c>
      <c r="G83" s="23">
        <f t="shared" si="76"/>
        <v>7.5</v>
      </c>
      <c r="H83" s="23">
        <f t="shared" si="76"/>
        <v>7.5</v>
      </c>
      <c r="I83" s="23">
        <f t="shared" si="76"/>
        <v>7.5</v>
      </c>
      <c r="J83" s="23">
        <f t="shared" si="76"/>
        <v>7.5</v>
      </c>
      <c r="K83" s="23">
        <f t="shared" si="76"/>
        <v>8.125</v>
      </c>
      <c r="L83" s="23">
        <f t="shared" si="76"/>
        <v>8.125</v>
      </c>
      <c r="M83" s="23">
        <f t="shared" si="76"/>
        <v>8.125</v>
      </c>
      <c r="N83" s="23">
        <f t="shared" si="76"/>
        <v>8.125</v>
      </c>
      <c r="O83" s="23">
        <f t="shared" si="76"/>
        <v>8.125</v>
      </c>
      <c r="P83" s="23">
        <f t="shared" si="76"/>
        <v>8.125</v>
      </c>
      <c r="Q83" s="23">
        <f t="shared" si="76"/>
        <v>8.125</v>
      </c>
      <c r="R83" s="23">
        <f t="shared" si="76"/>
        <v>8.125</v>
      </c>
      <c r="S83" s="23">
        <f t="shared" si="76"/>
        <v>8.125</v>
      </c>
      <c r="T83" s="23">
        <f t="shared" si="76"/>
        <v>8.125</v>
      </c>
      <c r="U83" s="23">
        <f t="shared" si="76"/>
        <v>9.5</v>
      </c>
      <c r="V83" s="23">
        <f t="shared" si="76"/>
        <v>9.5</v>
      </c>
      <c r="W83" s="23">
        <f t="shared" si="76"/>
        <v>9.5</v>
      </c>
      <c r="X83" s="23">
        <f t="shared" si="76"/>
        <v>9.5</v>
      </c>
      <c r="Y83" s="23">
        <f t="shared" si="76"/>
        <v>9.5</v>
      </c>
      <c r="Z83" s="23">
        <f t="shared" si="76"/>
        <v>9.5</v>
      </c>
      <c r="AA83" s="23">
        <f t="shared" si="76"/>
        <v>9.5</v>
      </c>
      <c r="AB83" s="23">
        <f t="shared" si="76"/>
        <v>9.5</v>
      </c>
      <c r="AC83" s="23">
        <f t="shared" si="76"/>
        <v>9.5</v>
      </c>
      <c r="AD83" s="23">
        <f t="shared" si="76"/>
        <v>10</v>
      </c>
      <c r="AE83" s="23">
        <f t="shared" si="76"/>
        <v>10</v>
      </c>
      <c r="AF83" s="23">
        <f t="shared" si="76"/>
        <v>10</v>
      </c>
      <c r="AG83" s="23">
        <f t="shared" si="76"/>
        <v>10</v>
      </c>
      <c r="AH83" s="23">
        <f t="shared" si="76"/>
        <v>10</v>
      </c>
      <c r="AI83" s="23">
        <f t="shared" si="76"/>
        <v>10</v>
      </c>
      <c r="AJ83" s="23">
        <f t="shared" si="76"/>
        <v>12.5</v>
      </c>
      <c r="AK83" s="23">
        <f t="shared" si="76"/>
        <v>12.5</v>
      </c>
      <c r="AL83" s="23">
        <f t="shared" si="76"/>
        <v>12.5</v>
      </c>
      <c r="AM83" s="23">
        <f t="shared" si="76"/>
        <v>14.75</v>
      </c>
      <c r="AN83" s="23">
        <f t="shared" si="76"/>
        <v>14.75</v>
      </c>
      <c r="AO83" s="23">
        <f t="shared" si="76"/>
        <v>14.75</v>
      </c>
      <c r="AP83" s="23">
        <f t="shared" si="76"/>
        <v>14.75</v>
      </c>
      <c r="AQ83" s="23">
        <f t="shared" si="76"/>
        <v>18</v>
      </c>
      <c r="AR83" s="23">
        <f t="shared" si="76"/>
        <v>18</v>
      </c>
      <c r="AS83" s="23">
        <f t="shared" si="76"/>
        <v>18</v>
      </c>
      <c r="AT83" s="2"/>
      <c r="AU83" s="2"/>
      <c r="AV83" s="55"/>
      <c r="AW83" s="70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</row>
    <row r="84" spans="1:60" ht="15.75" customHeight="1" x14ac:dyDescent="0.25">
      <c r="A84" s="2"/>
      <c r="B84" s="16"/>
      <c r="C84" s="2"/>
      <c r="D84" s="83" t="s">
        <v>124</v>
      </c>
      <c r="E84" s="12" t="s">
        <v>65</v>
      </c>
      <c r="F84" s="23">
        <f>(( (F$14/F$15) * (1 + Information!$F$25) ) * $H$8) * Information!$F$31</f>
        <v>1.6891874999999998</v>
      </c>
      <c r="G84" s="23">
        <f>(( (G$14/G$15) * (1 + Information!$F$25) ) * $H$8) * Information!$F$31</f>
        <v>1.6891874999999998</v>
      </c>
      <c r="H84" s="23">
        <f>(( (H$14/H$15) * (1 + Information!$F$25) ) * $H$8) * Information!$F$31</f>
        <v>1.6891874999999998</v>
      </c>
      <c r="I84" s="23">
        <f>(( (I$14/I$15) * (1 + Information!$F$25) ) * $H$8) * Information!$F$31</f>
        <v>1.6891874999999998</v>
      </c>
      <c r="J84" s="23">
        <f>(( (J$14/J$15) * (1 + Information!$F$25) ) * $H$8) * Information!$G$31</f>
        <v>1.6891874999999998</v>
      </c>
      <c r="K84" s="23">
        <f>( ((K$14/K$15) * (1 + Information!$F$25) ) * $H$8) * Information!$G$31</f>
        <v>1.8299531249999998</v>
      </c>
      <c r="L84" s="23">
        <f>( ((L$14/L$15) * (1 + Information!$F$25) ) * $H$8) * Information!$G$31</f>
        <v>1.8299531249999998</v>
      </c>
      <c r="M84" s="23">
        <f>( ((M$14/M$15) * (1 + Information!$F$25) ) * $H$8) * Information!$G$31</f>
        <v>1.8299531249999998</v>
      </c>
      <c r="N84" s="23">
        <f>( ((N$14/N$15) * (1 + Information!$F$25) ) * $H$8) * Information!$H$31</f>
        <v>1.8299531249999998</v>
      </c>
      <c r="O84" s="23">
        <f>( ((O$14/O$15) * (1 + Information!$F$25) ) * $H$8) * Information!$H$31</f>
        <v>1.8299531249999998</v>
      </c>
      <c r="P84" s="23">
        <f>( ((P$14/P$15) * (1 + Information!$F$25) ) * $H$8) * Information!$H$31</f>
        <v>1.8299531249999998</v>
      </c>
      <c r="Q84" s="23">
        <f>( ((Q$14/Q$15) * (1 + Information!$F$25) ) * $H$8) * Information!$H$31</f>
        <v>1.8299531249999998</v>
      </c>
      <c r="R84" s="23">
        <f>( ((R$14/R$15) * (1 + Information!$F$25) ) * $H$8) * Information!$I$31</f>
        <v>1.8299531249999998</v>
      </c>
      <c r="S84" s="23">
        <f>( ((S$14/S$15) * (1 + Information!$F$25) ) * $H$8) * Information!$I$31</f>
        <v>1.8299531249999998</v>
      </c>
      <c r="T84" s="23">
        <f>( ((T$14/T$15) * (1 + Information!$F$25) ) * $H$8) * Information!$I$31</f>
        <v>1.8299531249999998</v>
      </c>
      <c r="U84" s="23">
        <f>(( (U$14/U$15) * (1 + Information!$F$25) ) * $H$8) * Information!$I$31</f>
        <v>2.1396374999999996</v>
      </c>
      <c r="V84" s="23">
        <f>(( (V$14/V$15) * (1 + Information!$F$25) ) * $H$8) * Information!$K$31</f>
        <v>2.1396374999999996</v>
      </c>
      <c r="W84" s="23">
        <f>(( (W$14/W$15) * (1 + Information!$F$25) ) * $H$8) * Information!$K$31</f>
        <v>2.1396374999999996</v>
      </c>
      <c r="X84" s="23">
        <f>(( (X$14/X$15) * (1 + Information!$F$25) ) * $H$8) * Information!$K$31</f>
        <v>2.1396374999999996</v>
      </c>
      <c r="Y84" s="23">
        <f>(( (Y$14/Y$15) * (1 + Information!$F$25) ) * $H$8) * Information!$K$31</f>
        <v>2.1396374999999996</v>
      </c>
      <c r="Z84" s="23">
        <f>(( (Z$14/Z$15) * (1 + Information!$F$25) ) * $H$8) * Information!$M$31</f>
        <v>2.1396374999999996</v>
      </c>
      <c r="AA84" s="23">
        <f>(( (AA$14/AA$15) * (1 + Information!$F$25) ) * $H$8) * Information!$M$31</f>
        <v>2.1396374999999996</v>
      </c>
      <c r="AB84" s="23">
        <f>(( (AB$14/AB$15) * (1 + Information!$F$25) ) * $H$8) * Information!$M$31</f>
        <v>2.1396374999999996</v>
      </c>
      <c r="AC84" s="23">
        <f>(( (AC$14/AC$15) * (1 + Information!$F$25) ) * $H$8) * Information!$M$31</f>
        <v>2.1396374999999996</v>
      </c>
      <c r="AD84" s="23">
        <f>(( (AD$14/AD$15) * (1 + Information!$F$25) ) * $H$8) * Information!$O$31</f>
        <v>2.2522499999999996</v>
      </c>
      <c r="AE84" s="23">
        <f>(( (AE$14/AE$15) * (1 + Information!$F$25) ) * $H$8) * Information!$O$31</f>
        <v>2.2522499999999996</v>
      </c>
      <c r="AF84" s="23">
        <f>(( (AF$14/AF$15) * (1 + Information!$F$25) ) * $H$8) * Information!$O$31</f>
        <v>2.2522499999999996</v>
      </c>
      <c r="AG84" s="23">
        <f>(( (AG$14/AG$15) * (1 + Information!$F$25) ) * $H$8) * Information!$O$31</f>
        <v>2.2522499999999996</v>
      </c>
      <c r="AH84" s="23">
        <f>(( (AH$14/AH$15) * (1 + Information!$F$25) ) * $H$8) * Information!$P$31</f>
        <v>2.2522499999999996</v>
      </c>
      <c r="AI84" s="23">
        <f>(( (AI$14/AI$15) * (1 + Information!$F$25) ) * $H$8) * Information!$P$31</f>
        <v>2.2522499999999996</v>
      </c>
      <c r="AJ84" s="23">
        <f>(( (AJ$14/AJ$15) * (1 + Information!$F$25) ) * $H$8) * Information!$P$31</f>
        <v>2.8153125000000001</v>
      </c>
      <c r="AK84" s="23">
        <f>(( (AK$14/AK$15) * (1 + Information!$F$25) ) * $H$8) * Information!$P$31</f>
        <v>2.8153125000000001</v>
      </c>
      <c r="AL84" s="23">
        <f>(( (AL$14/AL$15) * (1 + Information!$F$25) ) * $H$8) * Information!$R$31</f>
        <v>2.8153125000000001</v>
      </c>
      <c r="AM84" s="23">
        <f>(( (AM$14/AM$15) * (1 + Information!$F$25) ) * $H$8) * Information!$R$31</f>
        <v>3.3220687499999992</v>
      </c>
      <c r="AN84" s="23">
        <f>(( (AN$14/AN$15) * (1 + Information!$F$25) ) * $H$8) * Information!$R$31</f>
        <v>3.3220687499999992</v>
      </c>
      <c r="AO84" s="23">
        <f>(( (AO$14/AO$15) * (1 + Information!$F$25) ) * $H$8) * Information!$R$31</f>
        <v>3.3220687499999992</v>
      </c>
      <c r="AP84" s="23">
        <f>(( (AP$14/AP$15) * (1 + Information!$F$25) ) * $H$8) * Information!$S$31</f>
        <v>3.3220687499999992</v>
      </c>
      <c r="AQ84" s="23">
        <f>(( (AQ$14/AQ$15) * (1 + Information!$F$25) ) * $H$8) * Information!$S$31</f>
        <v>4.0540499999999993</v>
      </c>
      <c r="AR84" s="23">
        <f>(( (AR$14/AR$15) * (1 + Information!$F$25) ) * $H$8) * Information!$S$31</f>
        <v>4.0540499999999993</v>
      </c>
      <c r="AS84" s="23">
        <f>(( (AS$14/AS$15) * (1 + Information!$F$25) ) * $H$8) * Information!$S$31</f>
        <v>4.0540499999999993</v>
      </c>
      <c r="AT84" s="2"/>
      <c r="AU84" s="2"/>
      <c r="AV84" s="55"/>
      <c r="AW84" s="70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</row>
    <row r="85" spans="1:60" ht="15.75" customHeight="1" x14ac:dyDescent="0.25">
      <c r="A85" s="2"/>
      <c r="B85" s="16"/>
      <c r="C85" s="2"/>
      <c r="D85" s="79" t="s">
        <v>115</v>
      </c>
      <c r="E85" s="79"/>
      <c r="F85" s="84">
        <f t="shared" ref="F85:AS85" si="77">SUM(F82:F84)</f>
        <v>31.689187499999999</v>
      </c>
      <c r="G85" s="84">
        <f t="shared" si="77"/>
        <v>31.689187499999999</v>
      </c>
      <c r="H85" s="84">
        <f t="shared" si="77"/>
        <v>31.689187499999999</v>
      </c>
      <c r="I85" s="84">
        <f t="shared" si="77"/>
        <v>31.689187499999999</v>
      </c>
      <c r="J85" s="84">
        <f t="shared" si="77"/>
        <v>31.689187499999999</v>
      </c>
      <c r="K85" s="84">
        <f t="shared" si="77"/>
        <v>34.329953125000003</v>
      </c>
      <c r="L85" s="84">
        <f t="shared" si="77"/>
        <v>34.329953125000003</v>
      </c>
      <c r="M85" s="84">
        <f t="shared" si="77"/>
        <v>34.329953125000003</v>
      </c>
      <c r="N85" s="84">
        <f t="shared" si="77"/>
        <v>34.329953125000003</v>
      </c>
      <c r="O85" s="84">
        <f t="shared" si="77"/>
        <v>34.329953125000003</v>
      </c>
      <c r="P85" s="84">
        <f t="shared" si="77"/>
        <v>34.329953125000003</v>
      </c>
      <c r="Q85" s="84">
        <f t="shared" si="77"/>
        <v>34.329953125000003</v>
      </c>
      <c r="R85" s="84">
        <f t="shared" si="77"/>
        <v>34.329953125000003</v>
      </c>
      <c r="S85" s="84">
        <f t="shared" si="77"/>
        <v>34.329953125000003</v>
      </c>
      <c r="T85" s="84">
        <f t="shared" si="77"/>
        <v>34.329953125000003</v>
      </c>
      <c r="U85" s="84">
        <f t="shared" si="77"/>
        <v>40.139637499999999</v>
      </c>
      <c r="V85" s="84">
        <f t="shared" si="77"/>
        <v>40.139637499999999</v>
      </c>
      <c r="W85" s="84">
        <f t="shared" si="77"/>
        <v>40.139637499999999</v>
      </c>
      <c r="X85" s="84">
        <f t="shared" si="77"/>
        <v>40.139637499999999</v>
      </c>
      <c r="Y85" s="84">
        <f t="shared" si="77"/>
        <v>40.139637499999999</v>
      </c>
      <c r="Z85" s="84">
        <f t="shared" si="77"/>
        <v>40.139637499999999</v>
      </c>
      <c r="AA85" s="84">
        <f t="shared" si="77"/>
        <v>40.139637499999999</v>
      </c>
      <c r="AB85" s="84">
        <f t="shared" si="77"/>
        <v>40.139637499999999</v>
      </c>
      <c r="AC85" s="84">
        <f t="shared" si="77"/>
        <v>40.139637499999999</v>
      </c>
      <c r="AD85" s="84">
        <f t="shared" si="77"/>
        <v>42.252249999999997</v>
      </c>
      <c r="AE85" s="84">
        <f t="shared" si="77"/>
        <v>42.252249999999997</v>
      </c>
      <c r="AF85" s="84">
        <f t="shared" si="77"/>
        <v>42.252249999999997</v>
      </c>
      <c r="AG85" s="84">
        <f t="shared" si="77"/>
        <v>42.252249999999997</v>
      </c>
      <c r="AH85" s="84">
        <f t="shared" si="77"/>
        <v>42.252249999999997</v>
      </c>
      <c r="AI85" s="84">
        <f t="shared" si="77"/>
        <v>42.252249999999997</v>
      </c>
      <c r="AJ85" s="84">
        <f t="shared" si="77"/>
        <v>52.815312499999997</v>
      </c>
      <c r="AK85" s="84">
        <f t="shared" si="77"/>
        <v>52.815312499999997</v>
      </c>
      <c r="AL85" s="84">
        <f t="shared" si="77"/>
        <v>52.815312499999997</v>
      </c>
      <c r="AM85" s="84">
        <f t="shared" si="77"/>
        <v>62.32206875</v>
      </c>
      <c r="AN85" s="84">
        <f t="shared" si="77"/>
        <v>62.32206875</v>
      </c>
      <c r="AO85" s="84">
        <f t="shared" si="77"/>
        <v>62.32206875</v>
      </c>
      <c r="AP85" s="84">
        <f t="shared" si="77"/>
        <v>62.32206875</v>
      </c>
      <c r="AQ85" s="84">
        <f t="shared" si="77"/>
        <v>76.054050000000004</v>
      </c>
      <c r="AR85" s="84">
        <f t="shared" si="77"/>
        <v>76.054050000000004</v>
      </c>
      <c r="AS85" s="84">
        <f t="shared" si="77"/>
        <v>76.054050000000004</v>
      </c>
      <c r="AT85" s="2"/>
      <c r="AU85" s="2"/>
      <c r="AV85" s="55"/>
      <c r="AW85" s="70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</row>
    <row r="86" spans="1:60" ht="15.75" customHeight="1" x14ac:dyDescent="0.25">
      <c r="A86" s="2"/>
      <c r="B86" s="16"/>
      <c r="C86" s="2"/>
      <c r="D86" s="20"/>
      <c r="E86" s="20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55"/>
      <c r="AW86" s="70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</row>
    <row r="87" spans="1:60" ht="15.75" customHeight="1" x14ac:dyDescent="0.25">
      <c r="A87" s="2"/>
      <c r="B87" s="16"/>
      <c r="C87" s="2"/>
      <c r="D87" s="79" t="s">
        <v>125</v>
      </c>
      <c r="E87" s="80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55"/>
      <c r="AW87" s="70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</row>
    <row r="88" spans="1:60" ht="15.75" customHeight="1" x14ac:dyDescent="0.25">
      <c r="A88" s="2"/>
      <c r="B88" s="16"/>
      <c r="C88" s="2"/>
      <c r="D88" s="80" t="str">
        <f>CONCATENATE("  ", D69)</f>
        <v xml:space="preserve">  Marketing</v>
      </c>
      <c r="E88" s="12" t="s">
        <v>65</v>
      </c>
      <c r="F88" s="77">
        <f t="shared" ref="F88:AS88" si="78">F73</f>
        <v>18</v>
      </c>
      <c r="G88" s="77">
        <f t="shared" si="78"/>
        <v>18</v>
      </c>
      <c r="H88" s="77">
        <f t="shared" si="78"/>
        <v>18</v>
      </c>
      <c r="I88" s="77">
        <f t="shared" si="78"/>
        <v>18</v>
      </c>
      <c r="J88" s="77">
        <f t="shared" si="78"/>
        <v>18.36</v>
      </c>
      <c r="K88" s="77">
        <f t="shared" si="78"/>
        <v>18.36</v>
      </c>
      <c r="L88" s="77">
        <f t="shared" si="78"/>
        <v>18.36</v>
      </c>
      <c r="M88" s="77">
        <f t="shared" si="78"/>
        <v>18.36</v>
      </c>
      <c r="N88" s="77">
        <f t="shared" si="78"/>
        <v>18.7272</v>
      </c>
      <c r="O88" s="77">
        <f t="shared" si="78"/>
        <v>18.7272</v>
      </c>
      <c r="P88" s="77">
        <f t="shared" si="78"/>
        <v>18.7272</v>
      </c>
      <c r="Q88" s="77">
        <f t="shared" si="78"/>
        <v>18.7272</v>
      </c>
      <c r="R88" s="77">
        <f t="shared" si="78"/>
        <v>19.101744</v>
      </c>
      <c r="S88" s="77">
        <f t="shared" si="78"/>
        <v>19.101744</v>
      </c>
      <c r="T88" s="77">
        <f t="shared" si="78"/>
        <v>19.101744</v>
      </c>
      <c r="U88" s="77">
        <f t="shared" si="78"/>
        <v>19.101744</v>
      </c>
      <c r="V88" s="77">
        <f t="shared" si="78"/>
        <v>19.483778880000003</v>
      </c>
      <c r="W88" s="77">
        <f t="shared" si="78"/>
        <v>19.483778880000003</v>
      </c>
      <c r="X88" s="77">
        <f t="shared" si="78"/>
        <v>19.483778880000003</v>
      </c>
      <c r="Y88" s="77">
        <f t="shared" si="78"/>
        <v>19.483778880000003</v>
      </c>
      <c r="Z88" s="77">
        <f t="shared" si="78"/>
        <v>19.873454457600001</v>
      </c>
      <c r="AA88" s="77">
        <f t="shared" si="78"/>
        <v>19.873454457600001</v>
      </c>
      <c r="AB88" s="77">
        <f t="shared" si="78"/>
        <v>19.873454457600001</v>
      </c>
      <c r="AC88" s="77">
        <f t="shared" si="78"/>
        <v>19.873454457600001</v>
      </c>
      <c r="AD88" s="77">
        <f t="shared" si="78"/>
        <v>20.270923546752002</v>
      </c>
      <c r="AE88" s="77">
        <f t="shared" si="78"/>
        <v>20.270923546752002</v>
      </c>
      <c r="AF88" s="77">
        <f t="shared" si="78"/>
        <v>20.270923546752002</v>
      </c>
      <c r="AG88" s="77">
        <f t="shared" si="78"/>
        <v>20.270923546752002</v>
      </c>
      <c r="AH88" s="77">
        <f t="shared" si="78"/>
        <v>20.676342017687041</v>
      </c>
      <c r="AI88" s="77">
        <f t="shared" si="78"/>
        <v>20.676342017687041</v>
      </c>
      <c r="AJ88" s="77">
        <f t="shared" si="78"/>
        <v>20.676342017687041</v>
      </c>
      <c r="AK88" s="77">
        <f t="shared" si="78"/>
        <v>20.676342017687041</v>
      </c>
      <c r="AL88" s="77">
        <f t="shared" si="78"/>
        <v>21.089868858040784</v>
      </c>
      <c r="AM88" s="77">
        <f t="shared" si="78"/>
        <v>21.089868858040784</v>
      </c>
      <c r="AN88" s="77">
        <f t="shared" si="78"/>
        <v>21.089868858040784</v>
      </c>
      <c r="AO88" s="77">
        <f t="shared" si="78"/>
        <v>21.089868858040784</v>
      </c>
      <c r="AP88" s="77">
        <f t="shared" si="78"/>
        <v>21.511666235201599</v>
      </c>
      <c r="AQ88" s="77">
        <f t="shared" si="78"/>
        <v>21.511666235201599</v>
      </c>
      <c r="AR88" s="77">
        <f t="shared" si="78"/>
        <v>21.511666235201599</v>
      </c>
      <c r="AS88" s="77">
        <f t="shared" si="78"/>
        <v>21.511666235201599</v>
      </c>
      <c r="AT88" s="2"/>
      <c r="AU88" s="2"/>
      <c r="AV88" s="55"/>
      <c r="AW88" s="70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</row>
    <row r="89" spans="1:60" ht="15.75" customHeight="1" x14ac:dyDescent="0.25">
      <c r="A89" s="2"/>
      <c r="B89" s="16"/>
      <c r="C89" s="2"/>
      <c r="D89" s="80" t="str">
        <f>CONCATENATE("  ", D75)</f>
        <v xml:space="preserve">  Operations</v>
      </c>
      <c r="E89" s="12" t="s">
        <v>65</v>
      </c>
      <c r="F89" s="77">
        <f t="shared" ref="F89:AS89" si="79">F79</f>
        <v>28</v>
      </c>
      <c r="G89" s="77">
        <f t="shared" si="79"/>
        <v>28</v>
      </c>
      <c r="H89" s="77">
        <f t="shared" si="79"/>
        <v>28</v>
      </c>
      <c r="I89" s="77">
        <f t="shared" si="79"/>
        <v>28</v>
      </c>
      <c r="J89" s="77">
        <f t="shared" si="79"/>
        <v>28.56</v>
      </c>
      <c r="K89" s="77">
        <f t="shared" si="79"/>
        <v>28.56</v>
      </c>
      <c r="L89" s="77">
        <f t="shared" si="79"/>
        <v>28.56</v>
      </c>
      <c r="M89" s="77">
        <f t="shared" si="79"/>
        <v>28.56</v>
      </c>
      <c r="N89" s="77">
        <f t="shared" si="79"/>
        <v>29.1312</v>
      </c>
      <c r="O89" s="77">
        <f t="shared" si="79"/>
        <v>29.1312</v>
      </c>
      <c r="P89" s="77">
        <f t="shared" si="79"/>
        <v>29.1312</v>
      </c>
      <c r="Q89" s="77">
        <f t="shared" si="79"/>
        <v>29.1312</v>
      </c>
      <c r="R89" s="77">
        <f t="shared" si="79"/>
        <v>29.713823999999999</v>
      </c>
      <c r="S89" s="77">
        <f t="shared" si="79"/>
        <v>29.713823999999999</v>
      </c>
      <c r="T89" s="77">
        <f t="shared" si="79"/>
        <v>29.713823999999999</v>
      </c>
      <c r="U89" s="77">
        <f t="shared" si="79"/>
        <v>29.713823999999999</v>
      </c>
      <c r="V89" s="77">
        <f t="shared" si="79"/>
        <v>30.30810048</v>
      </c>
      <c r="W89" s="77">
        <f t="shared" si="79"/>
        <v>30.30810048</v>
      </c>
      <c r="X89" s="77">
        <f t="shared" si="79"/>
        <v>30.30810048</v>
      </c>
      <c r="Y89" s="77">
        <f t="shared" si="79"/>
        <v>30.30810048</v>
      </c>
      <c r="Z89" s="77">
        <f t="shared" si="79"/>
        <v>30.914262489599999</v>
      </c>
      <c r="AA89" s="77">
        <f t="shared" si="79"/>
        <v>30.914262489599999</v>
      </c>
      <c r="AB89" s="77">
        <f t="shared" si="79"/>
        <v>30.914262489599999</v>
      </c>
      <c r="AC89" s="77">
        <f t="shared" si="79"/>
        <v>30.914262489599999</v>
      </c>
      <c r="AD89" s="77">
        <f t="shared" si="79"/>
        <v>31.532547739392001</v>
      </c>
      <c r="AE89" s="77">
        <f t="shared" si="79"/>
        <v>31.532547739392001</v>
      </c>
      <c r="AF89" s="77">
        <f t="shared" si="79"/>
        <v>31.532547739392001</v>
      </c>
      <c r="AG89" s="77">
        <f t="shared" si="79"/>
        <v>31.532547739392001</v>
      </c>
      <c r="AH89" s="77">
        <f t="shared" si="79"/>
        <v>32.16319869417984</v>
      </c>
      <c r="AI89" s="77">
        <f t="shared" si="79"/>
        <v>32.16319869417984</v>
      </c>
      <c r="AJ89" s="77">
        <f t="shared" si="79"/>
        <v>32.16319869417984</v>
      </c>
      <c r="AK89" s="77">
        <f t="shared" si="79"/>
        <v>32.16319869417984</v>
      </c>
      <c r="AL89" s="77">
        <f t="shared" si="79"/>
        <v>32.806462668063439</v>
      </c>
      <c r="AM89" s="77">
        <f t="shared" si="79"/>
        <v>32.806462668063439</v>
      </c>
      <c r="AN89" s="77">
        <f t="shared" si="79"/>
        <v>32.806462668063439</v>
      </c>
      <c r="AO89" s="77">
        <f t="shared" si="79"/>
        <v>32.806462668063439</v>
      </c>
      <c r="AP89" s="77">
        <f t="shared" si="79"/>
        <v>33.462591921424711</v>
      </c>
      <c r="AQ89" s="77">
        <f t="shared" si="79"/>
        <v>33.462591921424711</v>
      </c>
      <c r="AR89" s="77">
        <f t="shared" si="79"/>
        <v>33.462591921424711</v>
      </c>
      <c r="AS89" s="77">
        <f t="shared" si="79"/>
        <v>33.462591921424711</v>
      </c>
      <c r="AT89" s="2"/>
      <c r="AU89" s="2"/>
      <c r="AV89" s="55"/>
      <c r="AW89" s="70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</row>
    <row r="90" spans="1:60" ht="15.75" customHeight="1" x14ac:dyDescent="0.25">
      <c r="A90" s="2"/>
      <c r="B90" s="16"/>
      <c r="C90" s="2"/>
      <c r="D90" s="80" t="str">
        <f>CONCATENATE("  ", D81)</f>
        <v xml:space="preserve">  Fees</v>
      </c>
      <c r="E90" s="12" t="s">
        <v>65</v>
      </c>
      <c r="F90" s="77">
        <f t="shared" ref="F90:AS90" si="80">F85</f>
        <v>31.689187499999999</v>
      </c>
      <c r="G90" s="77">
        <f t="shared" si="80"/>
        <v>31.689187499999999</v>
      </c>
      <c r="H90" s="77">
        <f t="shared" si="80"/>
        <v>31.689187499999999</v>
      </c>
      <c r="I90" s="77">
        <f t="shared" si="80"/>
        <v>31.689187499999999</v>
      </c>
      <c r="J90" s="77">
        <f t="shared" si="80"/>
        <v>31.689187499999999</v>
      </c>
      <c r="K90" s="77">
        <f t="shared" si="80"/>
        <v>34.329953125000003</v>
      </c>
      <c r="L90" s="77">
        <f t="shared" si="80"/>
        <v>34.329953125000003</v>
      </c>
      <c r="M90" s="77">
        <f t="shared" si="80"/>
        <v>34.329953125000003</v>
      </c>
      <c r="N90" s="77">
        <f t="shared" si="80"/>
        <v>34.329953125000003</v>
      </c>
      <c r="O90" s="77">
        <f t="shared" si="80"/>
        <v>34.329953125000003</v>
      </c>
      <c r="P90" s="77">
        <f t="shared" si="80"/>
        <v>34.329953125000003</v>
      </c>
      <c r="Q90" s="77">
        <f t="shared" si="80"/>
        <v>34.329953125000003</v>
      </c>
      <c r="R90" s="77">
        <f t="shared" si="80"/>
        <v>34.329953125000003</v>
      </c>
      <c r="S90" s="77">
        <f t="shared" si="80"/>
        <v>34.329953125000003</v>
      </c>
      <c r="T90" s="77">
        <f t="shared" si="80"/>
        <v>34.329953125000003</v>
      </c>
      <c r="U90" s="77">
        <f t="shared" si="80"/>
        <v>40.139637499999999</v>
      </c>
      <c r="V90" s="77">
        <f t="shared" si="80"/>
        <v>40.139637499999999</v>
      </c>
      <c r="W90" s="77">
        <f t="shared" si="80"/>
        <v>40.139637499999999</v>
      </c>
      <c r="X90" s="77">
        <f t="shared" si="80"/>
        <v>40.139637499999999</v>
      </c>
      <c r="Y90" s="77">
        <f t="shared" si="80"/>
        <v>40.139637499999999</v>
      </c>
      <c r="Z90" s="77">
        <f t="shared" si="80"/>
        <v>40.139637499999999</v>
      </c>
      <c r="AA90" s="77">
        <f t="shared" si="80"/>
        <v>40.139637499999999</v>
      </c>
      <c r="AB90" s="77">
        <f t="shared" si="80"/>
        <v>40.139637499999999</v>
      </c>
      <c r="AC90" s="77">
        <f t="shared" si="80"/>
        <v>40.139637499999999</v>
      </c>
      <c r="AD90" s="77">
        <f t="shared" si="80"/>
        <v>42.252249999999997</v>
      </c>
      <c r="AE90" s="77">
        <f t="shared" si="80"/>
        <v>42.252249999999997</v>
      </c>
      <c r="AF90" s="77">
        <f t="shared" si="80"/>
        <v>42.252249999999997</v>
      </c>
      <c r="AG90" s="77">
        <f t="shared" si="80"/>
        <v>42.252249999999997</v>
      </c>
      <c r="AH90" s="77">
        <f t="shared" si="80"/>
        <v>42.252249999999997</v>
      </c>
      <c r="AI90" s="77">
        <f t="shared" si="80"/>
        <v>42.252249999999997</v>
      </c>
      <c r="AJ90" s="77">
        <f t="shared" si="80"/>
        <v>52.815312499999997</v>
      </c>
      <c r="AK90" s="77">
        <f t="shared" si="80"/>
        <v>52.815312499999997</v>
      </c>
      <c r="AL90" s="77">
        <f t="shared" si="80"/>
        <v>52.815312499999997</v>
      </c>
      <c r="AM90" s="77">
        <f t="shared" si="80"/>
        <v>62.32206875</v>
      </c>
      <c r="AN90" s="77">
        <f t="shared" si="80"/>
        <v>62.32206875</v>
      </c>
      <c r="AO90" s="77">
        <f t="shared" si="80"/>
        <v>62.32206875</v>
      </c>
      <c r="AP90" s="77">
        <f t="shared" si="80"/>
        <v>62.32206875</v>
      </c>
      <c r="AQ90" s="77">
        <f t="shared" si="80"/>
        <v>76.054050000000004</v>
      </c>
      <c r="AR90" s="77">
        <f t="shared" si="80"/>
        <v>76.054050000000004</v>
      </c>
      <c r="AS90" s="77">
        <f t="shared" si="80"/>
        <v>76.054050000000004</v>
      </c>
      <c r="AT90" s="2"/>
      <c r="AU90" s="2"/>
      <c r="AV90" s="55"/>
      <c r="AW90" s="70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</row>
    <row r="91" spans="1:60" ht="15.75" customHeight="1" x14ac:dyDescent="0.25">
      <c r="A91" s="2"/>
      <c r="B91" s="16"/>
      <c r="C91" s="2"/>
      <c r="D91" s="79" t="s">
        <v>115</v>
      </c>
      <c r="E91" s="79"/>
      <c r="F91" s="78">
        <f t="shared" ref="F91:AS91" si="81">SUM(F88:F90)</f>
        <v>77.689187500000003</v>
      </c>
      <c r="G91" s="78">
        <f t="shared" si="81"/>
        <v>77.689187500000003</v>
      </c>
      <c r="H91" s="78">
        <f t="shared" si="81"/>
        <v>77.689187500000003</v>
      </c>
      <c r="I91" s="78">
        <f t="shared" si="81"/>
        <v>77.689187500000003</v>
      </c>
      <c r="J91" s="78">
        <f t="shared" si="81"/>
        <v>78.609187500000004</v>
      </c>
      <c r="K91" s="78">
        <f t="shared" si="81"/>
        <v>81.249953125000005</v>
      </c>
      <c r="L91" s="78">
        <f t="shared" si="81"/>
        <v>81.249953125000005</v>
      </c>
      <c r="M91" s="78">
        <f t="shared" si="81"/>
        <v>81.249953125000005</v>
      </c>
      <c r="N91" s="78">
        <f t="shared" si="81"/>
        <v>82.188353125000006</v>
      </c>
      <c r="O91" s="78">
        <f t="shared" si="81"/>
        <v>82.188353125000006</v>
      </c>
      <c r="P91" s="78">
        <f t="shared" si="81"/>
        <v>82.188353125000006</v>
      </c>
      <c r="Q91" s="78">
        <f t="shared" si="81"/>
        <v>82.188353125000006</v>
      </c>
      <c r="R91" s="78">
        <f t="shared" si="81"/>
        <v>83.145521125000002</v>
      </c>
      <c r="S91" s="78">
        <f t="shared" si="81"/>
        <v>83.145521125000002</v>
      </c>
      <c r="T91" s="78">
        <f t="shared" si="81"/>
        <v>83.145521125000002</v>
      </c>
      <c r="U91" s="78">
        <f t="shared" si="81"/>
        <v>88.955205500000005</v>
      </c>
      <c r="V91" s="78">
        <f t="shared" si="81"/>
        <v>89.931516860000002</v>
      </c>
      <c r="W91" s="78">
        <f t="shared" si="81"/>
        <v>89.931516860000002</v>
      </c>
      <c r="X91" s="78">
        <f t="shared" si="81"/>
        <v>89.931516860000002</v>
      </c>
      <c r="Y91" s="78">
        <f t="shared" si="81"/>
        <v>89.931516860000002</v>
      </c>
      <c r="Z91" s="78">
        <f t="shared" si="81"/>
        <v>90.927354447200003</v>
      </c>
      <c r="AA91" s="78">
        <f t="shared" si="81"/>
        <v>90.927354447200003</v>
      </c>
      <c r="AB91" s="78">
        <f t="shared" si="81"/>
        <v>90.927354447200003</v>
      </c>
      <c r="AC91" s="78">
        <f t="shared" si="81"/>
        <v>90.927354447200003</v>
      </c>
      <c r="AD91" s="78">
        <f t="shared" si="81"/>
        <v>94.055721286144006</v>
      </c>
      <c r="AE91" s="78">
        <f t="shared" si="81"/>
        <v>94.055721286144006</v>
      </c>
      <c r="AF91" s="78">
        <f t="shared" si="81"/>
        <v>94.055721286144006</v>
      </c>
      <c r="AG91" s="78">
        <f t="shared" si="81"/>
        <v>94.055721286144006</v>
      </c>
      <c r="AH91" s="78">
        <f t="shared" si="81"/>
        <v>95.091790711866878</v>
      </c>
      <c r="AI91" s="78">
        <f t="shared" si="81"/>
        <v>95.091790711866878</v>
      </c>
      <c r="AJ91" s="78">
        <f t="shared" si="81"/>
        <v>105.65485321186688</v>
      </c>
      <c r="AK91" s="78">
        <f t="shared" si="81"/>
        <v>105.65485321186688</v>
      </c>
      <c r="AL91" s="78">
        <f t="shared" si="81"/>
        <v>106.71164402610421</v>
      </c>
      <c r="AM91" s="78">
        <f t="shared" si="81"/>
        <v>116.21840027610422</v>
      </c>
      <c r="AN91" s="78">
        <f t="shared" si="81"/>
        <v>116.21840027610422</v>
      </c>
      <c r="AO91" s="78">
        <f t="shared" si="81"/>
        <v>116.21840027610422</v>
      </c>
      <c r="AP91" s="78">
        <f t="shared" si="81"/>
        <v>117.29632690662631</v>
      </c>
      <c r="AQ91" s="78">
        <f t="shared" si="81"/>
        <v>131.02830815662631</v>
      </c>
      <c r="AR91" s="78">
        <f t="shared" si="81"/>
        <v>131.02830815662631</v>
      </c>
      <c r="AS91" s="78">
        <f t="shared" si="81"/>
        <v>131.02830815662631</v>
      </c>
      <c r="AT91" s="2"/>
      <c r="AU91" s="2"/>
      <c r="AV91" s="55"/>
      <c r="AW91" s="70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</row>
    <row r="92" spans="1:60" ht="15.75" customHeight="1" x14ac:dyDescent="0.25">
      <c r="A92" s="2"/>
      <c r="B92" s="37"/>
      <c r="C92" s="2"/>
      <c r="D92" s="79"/>
      <c r="E92" s="79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55"/>
      <c r="AW92" s="70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</row>
    <row r="93" spans="1:60" ht="15.75" customHeight="1" x14ac:dyDescent="0.25">
      <c r="A93" s="2"/>
      <c r="B93" s="37"/>
      <c r="C93" s="2"/>
      <c r="D93" s="79"/>
      <c r="E93" s="79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55"/>
      <c r="AW93" s="70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</row>
    <row r="94" spans="1:60" ht="15.75" customHeight="1" x14ac:dyDescent="0.25">
      <c r="A94" s="1"/>
      <c r="B94" s="16"/>
      <c r="C94" s="2"/>
      <c r="D94" s="20" t="s">
        <v>126</v>
      </c>
      <c r="E94" s="20"/>
      <c r="F94" s="72">
        <f>Information!$F$9</f>
        <v>2024</v>
      </c>
      <c r="G94" s="2"/>
      <c r="H94" s="2"/>
      <c r="I94" s="2"/>
      <c r="J94" s="72">
        <f>F94+1</f>
        <v>2025</v>
      </c>
      <c r="K94" s="2"/>
      <c r="L94" s="2"/>
      <c r="M94" s="2"/>
      <c r="N94" s="72">
        <f>J94+1</f>
        <v>2026</v>
      </c>
      <c r="O94" s="2"/>
      <c r="P94" s="2"/>
      <c r="Q94" s="2"/>
      <c r="R94" s="72">
        <f>N94+1</f>
        <v>2027</v>
      </c>
      <c r="S94" s="2"/>
      <c r="T94" s="2"/>
      <c r="U94" s="2"/>
      <c r="V94" s="72">
        <f>R94+1</f>
        <v>2028</v>
      </c>
      <c r="W94" s="2"/>
      <c r="X94" s="39"/>
      <c r="Y94" s="39"/>
      <c r="Z94" s="72">
        <f>V94+1</f>
        <v>2029</v>
      </c>
      <c r="AA94" s="39"/>
      <c r="AB94" s="39"/>
      <c r="AC94" s="39"/>
      <c r="AD94" s="72">
        <f>Z94+1</f>
        <v>2030</v>
      </c>
      <c r="AE94" s="39"/>
      <c r="AF94" s="39"/>
      <c r="AG94" s="39"/>
      <c r="AH94" s="72">
        <f>AD94+1</f>
        <v>2031</v>
      </c>
      <c r="AI94" s="39"/>
      <c r="AJ94" s="39"/>
      <c r="AK94" s="39"/>
      <c r="AL94" s="72">
        <f>AH94+1</f>
        <v>2032</v>
      </c>
      <c r="AM94" s="39"/>
      <c r="AN94" s="39"/>
      <c r="AO94" s="39"/>
      <c r="AP94" s="72">
        <f>AL94+1</f>
        <v>2033</v>
      </c>
      <c r="AQ94" s="39"/>
      <c r="AR94" s="39"/>
      <c r="AS94" s="39"/>
      <c r="AT94" s="2"/>
      <c r="AU94" s="2"/>
      <c r="AV94" s="55"/>
      <c r="AW94" s="70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</row>
    <row r="95" spans="1:60" ht="15.75" customHeight="1" x14ac:dyDescent="0.25">
      <c r="A95" s="1"/>
      <c r="B95" s="16"/>
      <c r="C95" s="2"/>
      <c r="D95" s="79" t="str">
        <f t="shared" ref="D95:D98" si="82">D69</f>
        <v>Marketing</v>
      </c>
      <c r="E95" s="82" t="s">
        <v>127</v>
      </c>
      <c r="F95" s="55" t="s">
        <v>55</v>
      </c>
      <c r="G95" s="55" t="s">
        <v>56</v>
      </c>
      <c r="H95" s="55" t="s">
        <v>57</v>
      </c>
      <c r="I95" s="55" t="s">
        <v>58</v>
      </c>
      <c r="J95" s="55" t="s">
        <v>55</v>
      </c>
      <c r="K95" s="55" t="s">
        <v>56</v>
      </c>
      <c r="L95" s="55" t="s">
        <v>57</v>
      </c>
      <c r="M95" s="55" t="s">
        <v>58</v>
      </c>
      <c r="N95" s="55" t="s">
        <v>55</v>
      </c>
      <c r="O95" s="55" t="s">
        <v>56</v>
      </c>
      <c r="P95" s="55" t="s">
        <v>57</v>
      </c>
      <c r="Q95" s="55" t="s">
        <v>58</v>
      </c>
      <c r="R95" s="55" t="s">
        <v>55</v>
      </c>
      <c r="S95" s="55" t="s">
        <v>56</v>
      </c>
      <c r="T95" s="55" t="s">
        <v>57</v>
      </c>
      <c r="U95" s="55" t="s">
        <v>58</v>
      </c>
      <c r="V95" s="55" t="s">
        <v>55</v>
      </c>
      <c r="W95" s="55" t="s">
        <v>56</v>
      </c>
      <c r="X95" s="55" t="s">
        <v>57</v>
      </c>
      <c r="Y95" s="55" t="s">
        <v>58</v>
      </c>
      <c r="Z95" s="55" t="s">
        <v>55</v>
      </c>
      <c r="AA95" s="55" t="s">
        <v>56</v>
      </c>
      <c r="AB95" s="55" t="s">
        <v>57</v>
      </c>
      <c r="AC95" s="55" t="s">
        <v>58</v>
      </c>
      <c r="AD95" s="55" t="s">
        <v>55</v>
      </c>
      <c r="AE95" s="55" t="s">
        <v>56</v>
      </c>
      <c r="AF95" s="55" t="s">
        <v>57</v>
      </c>
      <c r="AG95" s="55" t="s">
        <v>58</v>
      </c>
      <c r="AH95" s="55" t="s">
        <v>55</v>
      </c>
      <c r="AI95" s="55" t="s">
        <v>56</v>
      </c>
      <c r="AJ95" s="55" t="s">
        <v>57</v>
      </c>
      <c r="AK95" s="55" t="s">
        <v>58</v>
      </c>
      <c r="AL95" s="55" t="s">
        <v>55</v>
      </c>
      <c r="AM95" s="55" t="s">
        <v>56</v>
      </c>
      <c r="AN95" s="55" t="s">
        <v>57</v>
      </c>
      <c r="AO95" s="55" t="s">
        <v>58</v>
      </c>
      <c r="AP95" s="55" t="s">
        <v>55</v>
      </c>
      <c r="AQ95" s="55" t="s">
        <v>56</v>
      </c>
      <c r="AR95" s="55" t="s">
        <v>57</v>
      </c>
      <c r="AS95" s="55" t="s">
        <v>58</v>
      </c>
      <c r="AT95" s="2"/>
      <c r="AU95" s="2"/>
      <c r="AV95" s="55"/>
      <c r="AW95" s="70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</row>
    <row r="96" spans="1:60" ht="15.75" customHeight="1" x14ac:dyDescent="0.25">
      <c r="A96" s="1"/>
      <c r="B96" s="16"/>
      <c r="C96" s="2"/>
      <c r="D96" s="80" t="str">
        <f t="shared" si="82"/>
        <v xml:space="preserve">  Social media </v>
      </c>
      <c r="E96" s="12" t="s">
        <v>65</v>
      </c>
      <c r="F96" s="77">
        <f t="shared" ref="F96:AS96" si="83">F70*F$13</f>
        <v>15000</v>
      </c>
      <c r="G96" s="77">
        <f t="shared" si="83"/>
        <v>15000</v>
      </c>
      <c r="H96" s="77">
        <f t="shared" si="83"/>
        <v>15000</v>
      </c>
      <c r="I96" s="77">
        <f t="shared" si="83"/>
        <v>16000</v>
      </c>
      <c r="J96" s="77">
        <f t="shared" si="83"/>
        <v>16319.999999999998</v>
      </c>
      <c r="K96" s="77">
        <f t="shared" si="83"/>
        <v>17850</v>
      </c>
      <c r="L96" s="77">
        <f t="shared" si="83"/>
        <v>17850</v>
      </c>
      <c r="M96" s="77">
        <f t="shared" si="83"/>
        <v>17850</v>
      </c>
      <c r="N96" s="77">
        <f t="shared" si="83"/>
        <v>18207</v>
      </c>
      <c r="O96" s="77">
        <f t="shared" si="83"/>
        <v>18207</v>
      </c>
      <c r="P96" s="77">
        <f t="shared" si="83"/>
        <v>18207</v>
      </c>
      <c r="Q96" s="77">
        <f t="shared" si="83"/>
        <v>18207</v>
      </c>
      <c r="R96" s="77">
        <f t="shared" si="83"/>
        <v>18571.14</v>
      </c>
      <c r="S96" s="77">
        <f t="shared" si="83"/>
        <v>18571.14</v>
      </c>
      <c r="T96" s="77">
        <f t="shared" si="83"/>
        <v>21224.16</v>
      </c>
      <c r="U96" s="77">
        <f t="shared" si="83"/>
        <v>21224.16</v>
      </c>
      <c r="V96" s="77">
        <f t="shared" si="83"/>
        <v>21648.643200000002</v>
      </c>
      <c r="W96" s="77">
        <f t="shared" si="83"/>
        <v>21648.643200000002</v>
      </c>
      <c r="X96" s="77">
        <f t="shared" si="83"/>
        <v>21648.643200000002</v>
      </c>
      <c r="Y96" s="77">
        <f t="shared" si="83"/>
        <v>21648.643200000002</v>
      </c>
      <c r="Z96" s="77">
        <f t="shared" si="83"/>
        <v>22081.616064000002</v>
      </c>
      <c r="AA96" s="77">
        <f t="shared" si="83"/>
        <v>22081.616064000002</v>
      </c>
      <c r="AB96" s="77">
        <f t="shared" si="83"/>
        <v>23185.696867200004</v>
      </c>
      <c r="AC96" s="77">
        <f t="shared" si="83"/>
        <v>23185.696867200004</v>
      </c>
      <c r="AD96" s="77">
        <f t="shared" si="83"/>
        <v>23649.410804544001</v>
      </c>
      <c r="AE96" s="77">
        <f t="shared" si="83"/>
        <v>23649.410804544001</v>
      </c>
      <c r="AF96" s="77">
        <f t="shared" si="83"/>
        <v>23649.410804544001</v>
      </c>
      <c r="AG96" s="77">
        <f t="shared" si="83"/>
        <v>23649.410804544001</v>
      </c>
      <c r="AH96" s="77">
        <f t="shared" si="83"/>
        <v>24122.399020634883</v>
      </c>
      <c r="AI96" s="77">
        <f t="shared" si="83"/>
        <v>26994.113189758082</v>
      </c>
      <c r="AJ96" s="77">
        <f t="shared" si="83"/>
        <v>26994.113189758082</v>
      </c>
      <c r="AK96" s="77">
        <f t="shared" si="83"/>
        <v>26994.113189758082</v>
      </c>
      <c r="AL96" s="77">
        <f t="shared" si="83"/>
        <v>32220.632977562305</v>
      </c>
      <c r="AM96" s="77">
        <f t="shared" si="83"/>
        <v>32220.632977562305</v>
      </c>
      <c r="AN96" s="77">
        <f t="shared" si="83"/>
        <v>32220.632977562305</v>
      </c>
      <c r="AO96" s="77">
        <f t="shared" si="83"/>
        <v>32220.632977562305</v>
      </c>
      <c r="AP96" s="77">
        <f t="shared" si="83"/>
        <v>37944.189053758375</v>
      </c>
      <c r="AQ96" s="77">
        <f t="shared" si="83"/>
        <v>37944.189053758375</v>
      </c>
      <c r="AR96" s="77">
        <f t="shared" si="83"/>
        <v>37944.189053758375</v>
      </c>
      <c r="AS96" s="77">
        <f t="shared" si="83"/>
        <v>37944.189053758375</v>
      </c>
      <c r="AT96" s="2"/>
      <c r="AU96" s="2"/>
      <c r="AV96" s="55"/>
      <c r="AW96" s="70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</row>
    <row r="97" spans="1:60" ht="15.75" customHeight="1" x14ac:dyDescent="0.25">
      <c r="A97" s="1"/>
      <c r="B97" s="16"/>
      <c r="C97" s="2"/>
      <c r="D97" s="80" t="str">
        <f t="shared" si="82"/>
        <v xml:space="preserve">  Email ads</v>
      </c>
      <c r="E97" s="12" t="s">
        <v>65</v>
      </c>
      <c r="F97" s="77">
        <f t="shared" ref="F97:AS97" si="84">F71*F$13</f>
        <v>21000</v>
      </c>
      <c r="G97" s="77">
        <f t="shared" si="84"/>
        <v>21000</v>
      </c>
      <c r="H97" s="77">
        <f t="shared" si="84"/>
        <v>21000</v>
      </c>
      <c r="I97" s="77">
        <f t="shared" si="84"/>
        <v>22400</v>
      </c>
      <c r="J97" s="77">
        <f t="shared" si="84"/>
        <v>22848</v>
      </c>
      <c r="K97" s="77">
        <f t="shared" si="84"/>
        <v>24990.000000000004</v>
      </c>
      <c r="L97" s="77">
        <f t="shared" si="84"/>
        <v>24990.000000000004</v>
      </c>
      <c r="M97" s="77">
        <f t="shared" si="84"/>
        <v>24990.000000000004</v>
      </c>
      <c r="N97" s="77">
        <f t="shared" si="84"/>
        <v>25489.800000000003</v>
      </c>
      <c r="O97" s="77">
        <f t="shared" si="84"/>
        <v>25489.800000000003</v>
      </c>
      <c r="P97" s="77">
        <f t="shared" si="84"/>
        <v>25489.800000000003</v>
      </c>
      <c r="Q97" s="77">
        <f t="shared" si="84"/>
        <v>25489.800000000003</v>
      </c>
      <c r="R97" s="77">
        <f t="shared" si="84"/>
        <v>25999.596000000001</v>
      </c>
      <c r="S97" s="77">
        <f t="shared" si="84"/>
        <v>25999.596000000001</v>
      </c>
      <c r="T97" s="77">
        <f t="shared" si="84"/>
        <v>29713.824000000004</v>
      </c>
      <c r="U97" s="77">
        <f t="shared" si="84"/>
        <v>29713.824000000004</v>
      </c>
      <c r="V97" s="77">
        <f t="shared" si="84"/>
        <v>30308.100480000005</v>
      </c>
      <c r="W97" s="77">
        <f t="shared" si="84"/>
        <v>30308.100480000005</v>
      </c>
      <c r="X97" s="77">
        <f t="shared" si="84"/>
        <v>30308.100480000005</v>
      </c>
      <c r="Y97" s="77">
        <f t="shared" si="84"/>
        <v>30308.100480000005</v>
      </c>
      <c r="Z97" s="77">
        <f t="shared" si="84"/>
        <v>30914.262489600005</v>
      </c>
      <c r="AA97" s="77">
        <f t="shared" si="84"/>
        <v>30914.262489600005</v>
      </c>
      <c r="AB97" s="77">
        <f t="shared" si="84"/>
        <v>32459.975614080005</v>
      </c>
      <c r="AC97" s="77">
        <f t="shared" si="84"/>
        <v>32459.975614080005</v>
      </c>
      <c r="AD97" s="77">
        <f t="shared" si="84"/>
        <v>33109.17512636161</v>
      </c>
      <c r="AE97" s="77">
        <f t="shared" si="84"/>
        <v>33109.17512636161</v>
      </c>
      <c r="AF97" s="77">
        <f t="shared" si="84"/>
        <v>33109.17512636161</v>
      </c>
      <c r="AG97" s="77">
        <f t="shared" si="84"/>
        <v>33109.17512636161</v>
      </c>
      <c r="AH97" s="77">
        <f t="shared" si="84"/>
        <v>33771.35862888884</v>
      </c>
      <c r="AI97" s="77">
        <f t="shared" si="84"/>
        <v>37791.758465661318</v>
      </c>
      <c r="AJ97" s="77">
        <f t="shared" si="84"/>
        <v>37791.758465661318</v>
      </c>
      <c r="AK97" s="77">
        <f t="shared" si="84"/>
        <v>37791.758465661318</v>
      </c>
      <c r="AL97" s="77">
        <f t="shared" si="84"/>
        <v>45108.88616858724</v>
      </c>
      <c r="AM97" s="77">
        <f t="shared" si="84"/>
        <v>45108.88616858724</v>
      </c>
      <c r="AN97" s="77">
        <f t="shared" si="84"/>
        <v>45108.88616858724</v>
      </c>
      <c r="AO97" s="77">
        <f t="shared" si="84"/>
        <v>45108.88616858724</v>
      </c>
      <c r="AP97" s="77">
        <f t="shared" si="84"/>
        <v>53121.864675261742</v>
      </c>
      <c r="AQ97" s="77">
        <f t="shared" si="84"/>
        <v>53121.864675261742</v>
      </c>
      <c r="AR97" s="77">
        <f t="shared" si="84"/>
        <v>53121.864675261742</v>
      </c>
      <c r="AS97" s="77">
        <f t="shared" si="84"/>
        <v>53121.864675261742</v>
      </c>
      <c r="AT97" s="2"/>
      <c r="AU97" s="2"/>
      <c r="AV97" s="55"/>
      <c r="AW97" s="70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</row>
    <row r="98" spans="1:60" ht="15.75" customHeight="1" x14ac:dyDescent="0.25">
      <c r="A98" s="1"/>
      <c r="B98" s="16"/>
      <c r="C98" s="2"/>
      <c r="D98" s="80" t="str">
        <f t="shared" si="82"/>
        <v xml:space="preserve">  SEO</v>
      </c>
      <c r="E98" s="12" t="s">
        <v>65</v>
      </c>
      <c r="F98" s="77">
        <f t="shared" ref="F98:AS98" si="85">F72*F$13</f>
        <v>18000</v>
      </c>
      <c r="G98" s="77">
        <f t="shared" si="85"/>
        <v>18000</v>
      </c>
      <c r="H98" s="77">
        <f t="shared" si="85"/>
        <v>18000</v>
      </c>
      <c r="I98" s="77">
        <f t="shared" si="85"/>
        <v>19200</v>
      </c>
      <c r="J98" s="77">
        <f t="shared" si="85"/>
        <v>19584</v>
      </c>
      <c r="K98" s="77">
        <f t="shared" si="85"/>
        <v>21420</v>
      </c>
      <c r="L98" s="77">
        <f t="shared" si="85"/>
        <v>21420</v>
      </c>
      <c r="M98" s="77">
        <f t="shared" si="85"/>
        <v>21420</v>
      </c>
      <c r="N98" s="77">
        <f t="shared" si="85"/>
        <v>21848.400000000001</v>
      </c>
      <c r="O98" s="77">
        <f t="shared" si="85"/>
        <v>21848.400000000001</v>
      </c>
      <c r="P98" s="77">
        <f t="shared" si="85"/>
        <v>21848.400000000001</v>
      </c>
      <c r="Q98" s="77">
        <f t="shared" si="85"/>
        <v>21848.400000000001</v>
      </c>
      <c r="R98" s="77">
        <f t="shared" si="85"/>
        <v>22285.367999999999</v>
      </c>
      <c r="S98" s="77">
        <f t="shared" si="85"/>
        <v>22285.367999999999</v>
      </c>
      <c r="T98" s="77">
        <f t="shared" si="85"/>
        <v>25468.991999999998</v>
      </c>
      <c r="U98" s="77">
        <f t="shared" si="85"/>
        <v>25468.991999999998</v>
      </c>
      <c r="V98" s="77">
        <f t="shared" si="85"/>
        <v>25978.37184</v>
      </c>
      <c r="W98" s="77">
        <f t="shared" si="85"/>
        <v>25978.37184</v>
      </c>
      <c r="X98" s="77">
        <f t="shared" si="85"/>
        <v>25978.37184</v>
      </c>
      <c r="Y98" s="77">
        <f t="shared" si="85"/>
        <v>25978.37184</v>
      </c>
      <c r="Z98" s="77">
        <f t="shared" si="85"/>
        <v>26497.9392768</v>
      </c>
      <c r="AA98" s="77">
        <f t="shared" si="85"/>
        <v>26497.9392768</v>
      </c>
      <c r="AB98" s="77">
        <f t="shared" si="85"/>
        <v>27822.836240640001</v>
      </c>
      <c r="AC98" s="77">
        <f t="shared" si="85"/>
        <v>27822.836240640001</v>
      </c>
      <c r="AD98" s="77">
        <f t="shared" si="85"/>
        <v>28379.292965452802</v>
      </c>
      <c r="AE98" s="77">
        <f t="shared" si="85"/>
        <v>28379.292965452802</v>
      </c>
      <c r="AF98" s="77">
        <f t="shared" si="85"/>
        <v>28379.292965452802</v>
      </c>
      <c r="AG98" s="77">
        <f t="shared" si="85"/>
        <v>28379.292965452802</v>
      </c>
      <c r="AH98" s="77">
        <f t="shared" si="85"/>
        <v>28946.878824761854</v>
      </c>
      <c r="AI98" s="77">
        <f t="shared" si="85"/>
        <v>32392.935827709694</v>
      </c>
      <c r="AJ98" s="77">
        <f t="shared" si="85"/>
        <v>32392.935827709694</v>
      </c>
      <c r="AK98" s="77">
        <f t="shared" si="85"/>
        <v>32392.935827709694</v>
      </c>
      <c r="AL98" s="77">
        <f t="shared" si="85"/>
        <v>38664.759573074763</v>
      </c>
      <c r="AM98" s="77">
        <f t="shared" si="85"/>
        <v>38664.759573074763</v>
      </c>
      <c r="AN98" s="77">
        <f t="shared" si="85"/>
        <v>38664.759573074763</v>
      </c>
      <c r="AO98" s="77">
        <f t="shared" si="85"/>
        <v>38664.759573074763</v>
      </c>
      <c r="AP98" s="77">
        <f t="shared" si="85"/>
        <v>45533.026864510051</v>
      </c>
      <c r="AQ98" s="77">
        <f t="shared" si="85"/>
        <v>45533.026864510051</v>
      </c>
      <c r="AR98" s="77">
        <f t="shared" si="85"/>
        <v>45533.026864510051</v>
      </c>
      <c r="AS98" s="77">
        <f t="shared" si="85"/>
        <v>45533.026864510051</v>
      </c>
      <c r="AT98" s="2"/>
      <c r="AU98" s="2"/>
      <c r="AV98" s="55"/>
      <c r="AW98" s="70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</row>
    <row r="99" spans="1:60" ht="15.75" customHeight="1" x14ac:dyDescent="0.25">
      <c r="A99" s="1"/>
      <c r="B99" s="16"/>
      <c r="C99" s="2"/>
      <c r="D99" s="29" t="s">
        <v>24</v>
      </c>
      <c r="E99" s="80"/>
      <c r="F99" s="78">
        <f t="shared" ref="F99:AS99" si="86">SUM(F96:F98)</f>
        <v>54000</v>
      </c>
      <c r="G99" s="78">
        <f t="shared" si="86"/>
        <v>54000</v>
      </c>
      <c r="H99" s="78">
        <f t="shared" si="86"/>
        <v>54000</v>
      </c>
      <c r="I99" s="78">
        <f t="shared" si="86"/>
        <v>57600</v>
      </c>
      <c r="J99" s="78">
        <f t="shared" si="86"/>
        <v>58752</v>
      </c>
      <c r="K99" s="78">
        <f t="shared" si="86"/>
        <v>64260</v>
      </c>
      <c r="L99" s="78">
        <f t="shared" si="86"/>
        <v>64260</v>
      </c>
      <c r="M99" s="78">
        <f t="shared" si="86"/>
        <v>64260</v>
      </c>
      <c r="N99" s="78">
        <f t="shared" si="86"/>
        <v>65545.200000000012</v>
      </c>
      <c r="O99" s="78">
        <f t="shared" si="86"/>
        <v>65545.200000000012</v>
      </c>
      <c r="P99" s="78">
        <f t="shared" si="86"/>
        <v>65545.200000000012</v>
      </c>
      <c r="Q99" s="78">
        <f t="shared" si="86"/>
        <v>65545.200000000012</v>
      </c>
      <c r="R99" s="78">
        <f t="shared" si="86"/>
        <v>66856.104000000007</v>
      </c>
      <c r="S99" s="78">
        <f t="shared" si="86"/>
        <v>66856.104000000007</v>
      </c>
      <c r="T99" s="78">
        <f t="shared" si="86"/>
        <v>76406.975999999995</v>
      </c>
      <c r="U99" s="78">
        <f t="shared" si="86"/>
        <v>76406.975999999995</v>
      </c>
      <c r="V99" s="78">
        <f t="shared" si="86"/>
        <v>77935.115520000007</v>
      </c>
      <c r="W99" s="78">
        <f t="shared" si="86"/>
        <v>77935.115520000007</v>
      </c>
      <c r="X99" s="78">
        <f t="shared" si="86"/>
        <v>77935.115520000007</v>
      </c>
      <c r="Y99" s="78">
        <f t="shared" si="86"/>
        <v>77935.115520000007</v>
      </c>
      <c r="Z99" s="78">
        <f t="shared" si="86"/>
        <v>79493.817830400003</v>
      </c>
      <c r="AA99" s="78">
        <f t="shared" si="86"/>
        <v>79493.817830400003</v>
      </c>
      <c r="AB99" s="78">
        <f t="shared" si="86"/>
        <v>83468.508721920007</v>
      </c>
      <c r="AC99" s="78">
        <f t="shared" si="86"/>
        <v>83468.508721920007</v>
      </c>
      <c r="AD99" s="78">
        <f t="shared" si="86"/>
        <v>85137.878896358408</v>
      </c>
      <c r="AE99" s="78">
        <f t="shared" si="86"/>
        <v>85137.878896358408</v>
      </c>
      <c r="AF99" s="78">
        <f t="shared" si="86"/>
        <v>85137.878896358408</v>
      </c>
      <c r="AG99" s="78">
        <f t="shared" si="86"/>
        <v>85137.878896358408</v>
      </c>
      <c r="AH99" s="78">
        <f t="shared" si="86"/>
        <v>86840.63647428558</v>
      </c>
      <c r="AI99" s="78">
        <f t="shared" si="86"/>
        <v>97178.807483129087</v>
      </c>
      <c r="AJ99" s="78">
        <f t="shared" si="86"/>
        <v>97178.807483129087</v>
      </c>
      <c r="AK99" s="78">
        <f t="shared" si="86"/>
        <v>97178.807483129087</v>
      </c>
      <c r="AL99" s="78">
        <f t="shared" si="86"/>
        <v>115994.2787192243</v>
      </c>
      <c r="AM99" s="78">
        <f t="shared" si="86"/>
        <v>115994.2787192243</v>
      </c>
      <c r="AN99" s="78">
        <f t="shared" si="86"/>
        <v>115994.2787192243</v>
      </c>
      <c r="AO99" s="78">
        <f t="shared" si="86"/>
        <v>115994.2787192243</v>
      </c>
      <c r="AP99" s="78">
        <f t="shared" si="86"/>
        <v>136599.08059353018</v>
      </c>
      <c r="AQ99" s="78">
        <f t="shared" si="86"/>
        <v>136599.08059353018</v>
      </c>
      <c r="AR99" s="78">
        <f t="shared" si="86"/>
        <v>136599.08059353018</v>
      </c>
      <c r="AS99" s="78">
        <f t="shared" si="86"/>
        <v>136599.08059353018</v>
      </c>
      <c r="AT99" s="2"/>
      <c r="AU99" s="2"/>
      <c r="AV99" s="55"/>
      <c r="AW99" s="70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</row>
    <row r="100" spans="1:60" ht="15.75" customHeight="1" x14ac:dyDescent="0.25">
      <c r="A100" s="1"/>
      <c r="B100" s="16"/>
      <c r="C100" s="2"/>
      <c r="D100" s="80"/>
      <c r="E100" s="80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2"/>
      <c r="AU100" s="2"/>
      <c r="AV100" s="55"/>
      <c r="AW100" s="70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</row>
    <row r="101" spans="1:60" ht="15.75" customHeight="1" x14ac:dyDescent="0.25">
      <c r="A101" s="1"/>
      <c r="B101" s="16"/>
      <c r="C101" s="2"/>
      <c r="D101" s="79" t="str">
        <f t="shared" ref="D101:D104" si="87">D75</f>
        <v>Operations</v>
      </c>
      <c r="E101" s="82" t="s">
        <v>128</v>
      </c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2"/>
      <c r="AU101" s="2"/>
      <c r="AV101" s="55"/>
      <c r="AW101" s="70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</row>
    <row r="102" spans="1:60" ht="15.75" customHeight="1" x14ac:dyDescent="0.25">
      <c r="A102" s="1"/>
      <c r="B102" s="16"/>
      <c r="C102" s="2"/>
      <c r="D102" s="26" t="str">
        <f t="shared" si="87"/>
        <v xml:space="preserve">  Customer support</v>
      </c>
      <c r="E102" s="12" t="s">
        <v>65</v>
      </c>
      <c r="F102" s="77">
        <f t="shared" ref="F102:AS102" si="88">F76*F$62</f>
        <v>30000</v>
      </c>
      <c r="G102" s="77">
        <f t="shared" si="88"/>
        <v>60000</v>
      </c>
      <c r="H102" s="77">
        <f t="shared" si="88"/>
        <v>90000</v>
      </c>
      <c r="I102" s="77">
        <f t="shared" si="88"/>
        <v>128000</v>
      </c>
      <c r="J102" s="77">
        <f t="shared" si="88"/>
        <v>130559.99999999999</v>
      </c>
      <c r="K102" s="77">
        <f t="shared" si="88"/>
        <v>142800</v>
      </c>
      <c r="L102" s="77">
        <f t="shared" si="88"/>
        <v>142800</v>
      </c>
      <c r="M102" s="77">
        <f t="shared" si="88"/>
        <v>142800</v>
      </c>
      <c r="N102" s="77">
        <f t="shared" si="88"/>
        <v>145656</v>
      </c>
      <c r="O102" s="77">
        <f t="shared" si="88"/>
        <v>145656</v>
      </c>
      <c r="P102" s="77">
        <f t="shared" si="88"/>
        <v>145656</v>
      </c>
      <c r="Q102" s="77">
        <f t="shared" si="88"/>
        <v>145656</v>
      </c>
      <c r="R102" s="77">
        <f t="shared" si="88"/>
        <v>148569.12</v>
      </c>
      <c r="S102" s="77">
        <f t="shared" si="88"/>
        <v>148569.12</v>
      </c>
      <c r="T102" s="77">
        <f t="shared" si="88"/>
        <v>169793.28</v>
      </c>
      <c r="U102" s="77">
        <f t="shared" si="88"/>
        <v>169793.28</v>
      </c>
      <c r="V102" s="77">
        <f t="shared" si="88"/>
        <v>173189.14560000002</v>
      </c>
      <c r="W102" s="77">
        <f t="shared" si="88"/>
        <v>173189.14560000002</v>
      </c>
      <c r="X102" s="77">
        <f t="shared" si="88"/>
        <v>173189.14560000002</v>
      </c>
      <c r="Y102" s="77">
        <f t="shared" si="88"/>
        <v>173189.14560000002</v>
      </c>
      <c r="Z102" s="77">
        <f t="shared" si="88"/>
        <v>176652.92851200001</v>
      </c>
      <c r="AA102" s="77">
        <f t="shared" si="88"/>
        <v>176652.92851200001</v>
      </c>
      <c r="AB102" s="77">
        <f t="shared" si="88"/>
        <v>185485.57493760003</v>
      </c>
      <c r="AC102" s="77">
        <f t="shared" si="88"/>
        <v>185485.57493760003</v>
      </c>
      <c r="AD102" s="77">
        <f t="shared" si="88"/>
        <v>189195.28643635201</v>
      </c>
      <c r="AE102" s="77">
        <f t="shared" si="88"/>
        <v>189195.28643635201</v>
      </c>
      <c r="AF102" s="77">
        <f t="shared" si="88"/>
        <v>189195.28643635201</v>
      </c>
      <c r="AG102" s="77">
        <f t="shared" si="88"/>
        <v>189195.28643635201</v>
      </c>
      <c r="AH102" s="77">
        <f t="shared" si="88"/>
        <v>192979.19216507906</v>
      </c>
      <c r="AI102" s="77">
        <f t="shared" si="88"/>
        <v>215952.90551806465</v>
      </c>
      <c r="AJ102" s="77">
        <f t="shared" si="88"/>
        <v>215952.90551806465</v>
      </c>
      <c r="AK102" s="77">
        <f t="shared" si="88"/>
        <v>215952.90551806465</v>
      </c>
      <c r="AL102" s="77">
        <f t="shared" si="88"/>
        <v>257765.06382049844</v>
      </c>
      <c r="AM102" s="77">
        <f t="shared" si="88"/>
        <v>257765.06382049844</v>
      </c>
      <c r="AN102" s="77">
        <f t="shared" si="88"/>
        <v>257765.06382049844</v>
      </c>
      <c r="AO102" s="77">
        <f t="shared" si="88"/>
        <v>257765.06382049844</v>
      </c>
      <c r="AP102" s="77">
        <f t="shared" si="88"/>
        <v>303553.512430067</v>
      </c>
      <c r="AQ102" s="77">
        <f t="shared" si="88"/>
        <v>303553.512430067</v>
      </c>
      <c r="AR102" s="77">
        <f t="shared" si="88"/>
        <v>303553.512430067</v>
      </c>
      <c r="AS102" s="77">
        <f t="shared" si="88"/>
        <v>303553.512430067</v>
      </c>
      <c r="AT102" s="2"/>
      <c r="AU102" s="2"/>
      <c r="AV102" s="55"/>
      <c r="AW102" s="70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</row>
    <row r="103" spans="1:60" ht="15.75" customHeight="1" x14ac:dyDescent="0.25">
      <c r="A103" s="1"/>
      <c r="B103" s="16"/>
      <c r="C103" s="2"/>
      <c r="D103" s="26" t="str">
        <f t="shared" si="87"/>
        <v xml:space="preserve">  Training / seminars</v>
      </c>
      <c r="E103" s="12" t="s">
        <v>65</v>
      </c>
      <c r="F103" s="77">
        <f t="shared" ref="F103:AS103" si="89">F77*F$62</f>
        <v>36000</v>
      </c>
      <c r="G103" s="77">
        <f t="shared" si="89"/>
        <v>72000</v>
      </c>
      <c r="H103" s="77">
        <f t="shared" si="89"/>
        <v>108000</v>
      </c>
      <c r="I103" s="77">
        <f t="shared" si="89"/>
        <v>153600</v>
      </c>
      <c r="J103" s="77">
        <f t="shared" si="89"/>
        <v>156672</v>
      </c>
      <c r="K103" s="77">
        <f t="shared" si="89"/>
        <v>171360</v>
      </c>
      <c r="L103" s="77">
        <f t="shared" si="89"/>
        <v>171360</v>
      </c>
      <c r="M103" s="77">
        <f t="shared" si="89"/>
        <v>171360</v>
      </c>
      <c r="N103" s="77">
        <f t="shared" si="89"/>
        <v>174787.20000000001</v>
      </c>
      <c r="O103" s="77">
        <f t="shared" si="89"/>
        <v>174787.20000000001</v>
      </c>
      <c r="P103" s="77">
        <f t="shared" si="89"/>
        <v>174787.20000000001</v>
      </c>
      <c r="Q103" s="77">
        <f t="shared" si="89"/>
        <v>174787.20000000001</v>
      </c>
      <c r="R103" s="77">
        <f t="shared" si="89"/>
        <v>178282.94399999999</v>
      </c>
      <c r="S103" s="77">
        <f t="shared" si="89"/>
        <v>178282.94399999999</v>
      </c>
      <c r="T103" s="77">
        <f t="shared" si="89"/>
        <v>203751.93599999999</v>
      </c>
      <c r="U103" s="77">
        <f t="shared" si="89"/>
        <v>203751.93599999999</v>
      </c>
      <c r="V103" s="77">
        <f t="shared" si="89"/>
        <v>207826.97472</v>
      </c>
      <c r="W103" s="77">
        <f t="shared" si="89"/>
        <v>207826.97472</v>
      </c>
      <c r="X103" s="77">
        <f t="shared" si="89"/>
        <v>207826.97472</v>
      </c>
      <c r="Y103" s="77">
        <f t="shared" si="89"/>
        <v>207826.97472</v>
      </c>
      <c r="Z103" s="77">
        <f t="shared" si="89"/>
        <v>211983.5142144</v>
      </c>
      <c r="AA103" s="77">
        <f t="shared" si="89"/>
        <v>211983.5142144</v>
      </c>
      <c r="AB103" s="77">
        <f t="shared" si="89"/>
        <v>222582.68992512001</v>
      </c>
      <c r="AC103" s="77">
        <f t="shared" si="89"/>
        <v>222582.68992512001</v>
      </c>
      <c r="AD103" s="77">
        <f t="shared" si="89"/>
        <v>227034.34372362241</v>
      </c>
      <c r="AE103" s="77">
        <f t="shared" si="89"/>
        <v>227034.34372362241</v>
      </c>
      <c r="AF103" s="77">
        <f t="shared" si="89"/>
        <v>227034.34372362241</v>
      </c>
      <c r="AG103" s="77">
        <f t="shared" si="89"/>
        <v>227034.34372362241</v>
      </c>
      <c r="AH103" s="77">
        <f t="shared" si="89"/>
        <v>231575.03059809483</v>
      </c>
      <c r="AI103" s="77">
        <f t="shared" si="89"/>
        <v>259143.48662167756</v>
      </c>
      <c r="AJ103" s="77">
        <f t="shared" si="89"/>
        <v>259143.48662167756</v>
      </c>
      <c r="AK103" s="77">
        <f t="shared" si="89"/>
        <v>259143.48662167756</v>
      </c>
      <c r="AL103" s="77">
        <f t="shared" si="89"/>
        <v>309318.07658459811</v>
      </c>
      <c r="AM103" s="77">
        <f t="shared" si="89"/>
        <v>309318.07658459811</v>
      </c>
      <c r="AN103" s="77">
        <f t="shared" si="89"/>
        <v>309318.07658459811</v>
      </c>
      <c r="AO103" s="77">
        <f t="shared" si="89"/>
        <v>309318.07658459811</v>
      </c>
      <c r="AP103" s="77">
        <f t="shared" si="89"/>
        <v>364264.21491608041</v>
      </c>
      <c r="AQ103" s="77">
        <f t="shared" si="89"/>
        <v>364264.21491608041</v>
      </c>
      <c r="AR103" s="77">
        <f t="shared" si="89"/>
        <v>364264.21491608041</v>
      </c>
      <c r="AS103" s="77">
        <f t="shared" si="89"/>
        <v>364264.21491608041</v>
      </c>
      <c r="AT103" s="2"/>
      <c r="AU103" s="2"/>
      <c r="AV103" s="55"/>
      <c r="AW103" s="70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</row>
    <row r="104" spans="1:60" ht="15.75" customHeight="1" x14ac:dyDescent="0.25">
      <c r="A104" s="1"/>
      <c r="B104" s="16"/>
      <c r="C104" s="2"/>
      <c r="D104" s="26" t="str">
        <f t="shared" si="87"/>
        <v xml:space="preserve">  Servers &amp; hosting</v>
      </c>
      <c r="E104" s="12" t="s">
        <v>65</v>
      </c>
      <c r="F104" s="77">
        <f t="shared" ref="F104:AS104" si="90">F78*F$62</f>
        <v>18000</v>
      </c>
      <c r="G104" s="77">
        <f t="shared" si="90"/>
        <v>36000</v>
      </c>
      <c r="H104" s="77">
        <f t="shared" si="90"/>
        <v>54000</v>
      </c>
      <c r="I104" s="77">
        <f t="shared" si="90"/>
        <v>76800</v>
      </c>
      <c r="J104" s="77">
        <f t="shared" si="90"/>
        <v>78336</v>
      </c>
      <c r="K104" s="77">
        <f t="shared" si="90"/>
        <v>85680</v>
      </c>
      <c r="L104" s="77">
        <f t="shared" si="90"/>
        <v>85680</v>
      </c>
      <c r="M104" s="77">
        <f t="shared" si="90"/>
        <v>85680</v>
      </c>
      <c r="N104" s="77">
        <f t="shared" si="90"/>
        <v>87393.600000000006</v>
      </c>
      <c r="O104" s="77">
        <f t="shared" si="90"/>
        <v>87393.600000000006</v>
      </c>
      <c r="P104" s="77">
        <f t="shared" si="90"/>
        <v>87393.600000000006</v>
      </c>
      <c r="Q104" s="77">
        <f t="shared" si="90"/>
        <v>87393.600000000006</v>
      </c>
      <c r="R104" s="77">
        <f t="shared" si="90"/>
        <v>89141.471999999994</v>
      </c>
      <c r="S104" s="77">
        <f t="shared" si="90"/>
        <v>89141.471999999994</v>
      </c>
      <c r="T104" s="77">
        <f t="shared" si="90"/>
        <v>101875.96799999999</v>
      </c>
      <c r="U104" s="77">
        <f t="shared" si="90"/>
        <v>101875.96799999999</v>
      </c>
      <c r="V104" s="77">
        <f t="shared" si="90"/>
        <v>103913.48736</v>
      </c>
      <c r="W104" s="77">
        <f t="shared" si="90"/>
        <v>103913.48736</v>
      </c>
      <c r="X104" s="77">
        <f t="shared" si="90"/>
        <v>103913.48736</v>
      </c>
      <c r="Y104" s="77">
        <f t="shared" si="90"/>
        <v>103913.48736</v>
      </c>
      <c r="Z104" s="77">
        <f t="shared" si="90"/>
        <v>105991.7571072</v>
      </c>
      <c r="AA104" s="77">
        <f t="shared" si="90"/>
        <v>105991.7571072</v>
      </c>
      <c r="AB104" s="77">
        <f t="shared" si="90"/>
        <v>111291.34496256</v>
      </c>
      <c r="AC104" s="77">
        <f t="shared" si="90"/>
        <v>111291.34496256</v>
      </c>
      <c r="AD104" s="77">
        <f t="shared" si="90"/>
        <v>113517.17186181121</v>
      </c>
      <c r="AE104" s="77">
        <f t="shared" si="90"/>
        <v>113517.17186181121</v>
      </c>
      <c r="AF104" s="77">
        <f t="shared" si="90"/>
        <v>113517.17186181121</v>
      </c>
      <c r="AG104" s="77">
        <f t="shared" si="90"/>
        <v>113517.17186181121</v>
      </c>
      <c r="AH104" s="77">
        <f t="shared" si="90"/>
        <v>115787.51529904742</v>
      </c>
      <c r="AI104" s="77">
        <f t="shared" si="90"/>
        <v>129571.74331083878</v>
      </c>
      <c r="AJ104" s="77">
        <f t="shared" si="90"/>
        <v>129571.74331083878</v>
      </c>
      <c r="AK104" s="77">
        <f t="shared" si="90"/>
        <v>129571.74331083878</v>
      </c>
      <c r="AL104" s="77">
        <f t="shared" si="90"/>
        <v>154659.03829229905</v>
      </c>
      <c r="AM104" s="77">
        <f t="shared" si="90"/>
        <v>154659.03829229905</v>
      </c>
      <c r="AN104" s="77">
        <f t="shared" si="90"/>
        <v>154659.03829229905</v>
      </c>
      <c r="AO104" s="77">
        <f t="shared" si="90"/>
        <v>154659.03829229905</v>
      </c>
      <c r="AP104" s="77">
        <f t="shared" si="90"/>
        <v>182132.10745804021</v>
      </c>
      <c r="AQ104" s="77">
        <f t="shared" si="90"/>
        <v>182132.10745804021</v>
      </c>
      <c r="AR104" s="77">
        <f t="shared" si="90"/>
        <v>182132.10745804021</v>
      </c>
      <c r="AS104" s="77">
        <f t="shared" si="90"/>
        <v>182132.10745804021</v>
      </c>
      <c r="AT104" s="2"/>
      <c r="AU104" s="2"/>
      <c r="AV104" s="55"/>
      <c r="AW104" s="70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</row>
    <row r="105" spans="1:60" ht="15.75" customHeight="1" x14ac:dyDescent="0.25">
      <c r="A105" s="1"/>
      <c r="B105" s="16"/>
      <c r="C105" s="2"/>
      <c r="D105" s="29" t="s">
        <v>24</v>
      </c>
      <c r="E105" s="80"/>
      <c r="F105" s="78">
        <f t="shared" ref="F105:AS105" si="91">SUM(F102:F104)</f>
        <v>84000</v>
      </c>
      <c r="G105" s="78">
        <f t="shared" si="91"/>
        <v>168000</v>
      </c>
      <c r="H105" s="78">
        <f t="shared" si="91"/>
        <v>252000</v>
      </c>
      <c r="I105" s="78">
        <f t="shared" si="91"/>
        <v>358400</v>
      </c>
      <c r="J105" s="78">
        <f t="shared" si="91"/>
        <v>365568</v>
      </c>
      <c r="K105" s="78">
        <f t="shared" si="91"/>
        <v>399840</v>
      </c>
      <c r="L105" s="78">
        <f t="shared" si="91"/>
        <v>399840</v>
      </c>
      <c r="M105" s="78">
        <f t="shared" si="91"/>
        <v>399840</v>
      </c>
      <c r="N105" s="78">
        <f t="shared" si="91"/>
        <v>407836.80000000005</v>
      </c>
      <c r="O105" s="78">
        <f t="shared" si="91"/>
        <v>407836.80000000005</v>
      </c>
      <c r="P105" s="78">
        <f t="shared" si="91"/>
        <v>407836.80000000005</v>
      </c>
      <c r="Q105" s="78">
        <f t="shared" si="91"/>
        <v>407836.80000000005</v>
      </c>
      <c r="R105" s="78">
        <f t="shared" si="91"/>
        <v>415993.53600000002</v>
      </c>
      <c r="S105" s="78">
        <f t="shared" si="91"/>
        <v>415993.53600000002</v>
      </c>
      <c r="T105" s="78">
        <f t="shared" si="91"/>
        <v>475421.18400000001</v>
      </c>
      <c r="U105" s="78">
        <f t="shared" si="91"/>
        <v>475421.18400000001</v>
      </c>
      <c r="V105" s="78">
        <f t="shared" si="91"/>
        <v>484929.60768000002</v>
      </c>
      <c r="W105" s="78">
        <f t="shared" si="91"/>
        <v>484929.60768000002</v>
      </c>
      <c r="X105" s="78">
        <f t="shared" si="91"/>
        <v>484929.60768000002</v>
      </c>
      <c r="Y105" s="78">
        <f t="shared" si="91"/>
        <v>484929.60768000002</v>
      </c>
      <c r="Z105" s="78">
        <f t="shared" si="91"/>
        <v>494628.19983359997</v>
      </c>
      <c r="AA105" s="78">
        <f t="shared" si="91"/>
        <v>494628.19983359997</v>
      </c>
      <c r="AB105" s="78">
        <f t="shared" si="91"/>
        <v>519359.60982528003</v>
      </c>
      <c r="AC105" s="78">
        <f t="shared" si="91"/>
        <v>519359.60982528003</v>
      </c>
      <c r="AD105" s="78">
        <f t="shared" si="91"/>
        <v>529746.80202178564</v>
      </c>
      <c r="AE105" s="78">
        <f t="shared" si="91"/>
        <v>529746.80202178564</v>
      </c>
      <c r="AF105" s="78">
        <f t="shared" si="91"/>
        <v>529746.80202178564</v>
      </c>
      <c r="AG105" s="78">
        <f t="shared" si="91"/>
        <v>529746.80202178564</v>
      </c>
      <c r="AH105" s="78">
        <f t="shared" si="91"/>
        <v>540341.73806222132</v>
      </c>
      <c r="AI105" s="78">
        <f t="shared" si="91"/>
        <v>604668.13545058097</v>
      </c>
      <c r="AJ105" s="78">
        <f t="shared" si="91"/>
        <v>604668.13545058097</v>
      </c>
      <c r="AK105" s="78">
        <f t="shared" si="91"/>
        <v>604668.13545058097</v>
      </c>
      <c r="AL105" s="78">
        <f t="shared" si="91"/>
        <v>721742.1786973956</v>
      </c>
      <c r="AM105" s="78">
        <f t="shared" si="91"/>
        <v>721742.1786973956</v>
      </c>
      <c r="AN105" s="78">
        <f t="shared" si="91"/>
        <v>721742.1786973956</v>
      </c>
      <c r="AO105" s="78">
        <f t="shared" si="91"/>
        <v>721742.1786973956</v>
      </c>
      <c r="AP105" s="78">
        <f t="shared" si="91"/>
        <v>849949.83480418765</v>
      </c>
      <c r="AQ105" s="78">
        <f t="shared" si="91"/>
        <v>849949.83480418765</v>
      </c>
      <c r="AR105" s="78">
        <f t="shared" si="91"/>
        <v>849949.83480418765</v>
      </c>
      <c r="AS105" s="78">
        <f t="shared" si="91"/>
        <v>849949.83480418765</v>
      </c>
      <c r="AT105" s="2"/>
      <c r="AU105" s="2"/>
      <c r="AV105" s="55"/>
      <c r="AW105" s="70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</row>
    <row r="106" spans="1:60" ht="15.75" customHeight="1" x14ac:dyDescent="0.25">
      <c r="A106" s="1"/>
      <c r="B106" s="16"/>
      <c r="C106" s="2"/>
      <c r="D106" s="80"/>
      <c r="E106" s="80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2"/>
      <c r="AU106" s="2"/>
      <c r="AV106" s="55"/>
      <c r="AW106" s="70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</row>
    <row r="107" spans="1:60" ht="15.75" customHeight="1" x14ac:dyDescent="0.25">
      <c r="A107" s="1"/>
      <c r="B107" s="16"/>
      <c r="C107" s="2"/>
      <c r="D107" s="79" t="str">
        <f t="shared" ref="D107:D110" si="92">D81</f>
        <v>Fees</v>
      </c>
      <c r="E107" s="82" t="s">
        <v>128</v>
      </c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11"/>
      <c r="Y107" s="11"/>
      <c r="Z107" s="11"/>
      <c r="AA107" s="11"/>
      <c r="AB107" s="11"/>
      <c r="AC107" s="11"/>
      <c r="AD107" s="11"/>
      <c r="AE107" s="11"/>
      <c r="AF107" s="11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2"/>
      <c r="AU107" s="2"/>
      <c r="AV107" s="55"/>
      <c r="AW107" s="70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</row>
    <row r="108" spans="1:60" ht="15.75" customHeight="1" x14ac:dyDescent="0.25">
      <c r="A108" s="1"/>
      <c r="B108" s="16"/>
      <c r="C108" s="2"/>
      <c r="D108" s="80" t="str">
        <f t="shared" si="92"/>
        <v xml:space="preserve">  Marketplace fee </v>
      </c>
      <c r="E108" s="12" t="s">
        <v>65</v>
      </c>
      <c r="F108" s="77">
        <f t="shared" ref="F108:AS108" si="93">F82*F$62</f>
        <v>67500</v>
      </c>
      <c r="G108" s="77">
        <f t="shared" si="93"/>
        <v>135000</v>
      </c>
      <c r="H108" s="77">
        <f t="shared" si="93"/>
        <v>202500</v>
      </c>
      <c r="I108" s="77">
        <f t="shared" si="93"/>
        <v>288000</v>
      </c>
      <c r="J108" s="77">
        <f t="shared" si="93"/>
        <v>288000</v>
      </c>
      <c r="K108" s="77">
        <f t="shared" si="93"/>
        <v>341250</v>
      </c>
      <c r="L108" s="77">
        <f t="shared" si="93"/>
        <v>341250</v>
      </c>
      <c r="M108" s="77">
        <f t="shared" si="93"/>
        <v>341250</v>
      </c>
      <c r="N108" s="77">
        <f t="shared" si="93"/>
        <v>341250</v>
      </c>
      <c r="O108" s="77">
        <f t="shared" si="93"/>
        <v>341250</v>
      </c>
      <c r="P108" s="77">
        <f t="shared" si="93"/>
        <v>341250</v>
      </c>
      <c r="Q108" s="77">
        <f t="shared" si="93"/>
        <v>341250</v>
      </c>
      <c r="R108" s="77">
        <f t="shared" si="93"/>
        <v>341250</v>
      </c>
      <c r="S108" s="77">
        <f t="shared" si="93"/>
        <v>341250</v>
      </c>
      <c r="T108" s="77">
        <f t="shared" si="93"/>
        <v>390000</v>
      </c>
      <c r="U108" s="77">
        <f t="shared" si="93"/>
        <v>456000</v>
      </c>
      <c r="V108" s="77">
        <f t="shared" si="93"/>
        <v>456000</v>
      </c>
      <c r="W108" s="77">
        <f t="shared" si="93"/>
        <v>456000</v>
      </c>
      <c r="X108" s="77">
        <f t="shared" si="93"/>
        <v>456000</v>
      </c>
      <c r="Y108" s="77">
        <f t="shared" si="93"/>
        <v>456000</v>
      </c>
      <c r="Z108" s="77">
        <f t="shared" si="93"/>
        <v>456000</v>
      </c>
      <c r="AA108" s="77">
        <f t="shared" si="93"/>
        <v>456000</v>
      </c>
      <c r="AB108" s="77">
        <f t="shared" si="93"/>
        <v>478800</v>
      </c>
      <c r="AC108" s="77">
        <f t="shared" si="93"/>
        <v>478800</v>
      </c>
      <c r="AD108" s="77">
        <f t="shared" si="93"/>
        <v>504000</v>
      </c>
      <c r="AE108" s="77">
        <f t="shared" si="93"/>
        <v>504000</v>
      </c>
      <c r="AF108" s="77">
        <f t="shared" si="93"/>
        <v>504000</v>
      </c>
      <c r="AG108" s="77">
        <f t="shared" si="93"/>
        <v>504000</v>
      </c>
      <c r="AH108" s="77">
        <f t="shared" si="93"/>
        <v>504000</v>
      </c>
      <c r="AI108" s="77">
        <f t="shared" si="93"/>
        <v>564000</v>
      </c>
      <c r="AJ108" s="77">
        <f t="shared" si="93"/>
        <v>705000</v>
      </c>
      <c r="AK108" s="77">
        <f t="shared" si="93"/>
        <v>705000</v>
      </c>
      <c r="AL108" s="77">
        <f t="shared" si="93"/>
        <v>825000</v>
      </c>
      <c r="AM108" s="77">
        <f t="shared" si="93"/>
        <v>973500</v>
      </c>
      <c r="AN108" s="77">
        <f t="shared" si="93"/>
        <v>973500</v>
      </c>
      <c r="AO108" s="77">
        <f t="shared" si="93"/>
        <v>973500</v>
      </c>
      <c r="AP108" s="77">
        <f t="shared" si="93"/>
        <v>1123950</v>
      </c>
      <c r="AQ108" s="77">
        <f t="shared" si="93"/>
        <v>1371600</v>
      </c>
      <c r="AR108" s="77">
        <f t="shared" si="93"/>
        <v>1371600</v>
      </c>
      <c r="AS108" s="77">
        <f t="shared" si="93"/>
        <v>1371600</v>
      </c>
      <c r="AT108" s="2"/>
      <c r="AU108" s="2"/>
      <c r="AV108" s="55"/>
      <c r="AW108" s="70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</row>
    <row r="109" spans="1:60" ht="15.75" customHeight="1" x14ac:dyDescent="0.25">
      <c r="A109" s="1"/>
      <c r="B109" s="16"/>
      <c r="C109" s="2"/>
      <c r="D109" s="80" t="str">
        <f t="shared" si="92"/>
        <v xml:space="preserve">  Sales commission </v>
      </c>
      <c r="E109" s="12" t="s">
        <v>65</v>
      </c>
      <c r="F109" s="77">
        <f t="shared" ref="F109:AS109" si="94">F83*F$62</f>
        <v>22500</v>
      </c>
      <c r="G109" s="77">
        <f t="shared" si="94"/>
        <v>45000</v>
      </c>
      <c r="H109" s="77">
        <f t="shared" si="94"/>
        <v>67500</v>
      </c>
      <c r="I109" s="77">
        <f t="shared" si="94"/>
        <v>96000</v>
      </c>
      <c r="J109" s="77">
        <f t="shared" si="94"/>
        <v>96000</v>
      </c>
      <c r="K109" s="77">
        <f t="shared" si="94"/>
        <v>113750</v>
      </c>
      <c r="L109" s="77">
        <f t="shared" si="94"/>
        <v>113750</v>
      </c>
      <c r="M109" s="77">
        <f t="shared" si="94"/>
        <v>113750</v>
      </c>
      <c r="N109" s="77">
        <f t="shared" si="94"/>
        <v>113750</v>
      </c>
      <c r="O109" s="77">
        <f t="shared" si="94"/>
        <v>113750</v>
      </c>
      <c r="P109" s="77">
        <f t="shared" si="94"/>
        <v>113750</v>
      </c>
      <c r="Q109" s="77">
        <f t="shared" si="94"/>
        <v>113750</v>
      </c>
      <c r="R109" s="77">
        <f t="shared" si="94"/>
        <v>113750</v>
      </c>
      <c r="S109" s="77">
        <f t="shared" si="94"/>
        <v>113750</v>
      </c>
      <c r="T109" s="77">
        <f t="shared" si="94"/>
        <v>130000</v>
      </c>
      <c r="U109" s="77">
        <f t="shared" si="94"/>
        <v>152000</v>
      </c>
      <c r="V109" s="77">
        <f t="shared" si="94"/>
        <v>152000</v>
      </c>
      <c r="W109" s="77">
        <f t="shared" si="94"/>
        <v>152000</v>
      </c>
      <c r="X109" s="77">
        <f t="shared" si="94"/>
        <v>152000</v>
      </c>
      <c r="Y109" s="77">
        <f t="shared" si="94"/>
        <v>152000</v>
      </c>
      <c r="Z109" s="77">
        <f t="shared" si="94"/>
        <v>152000</v>
      </c>
      <c r="AA109" s="77">
        <f t="shared" si="94"/>
        <v>152000</v>
      </c>
      <c r="AB109" s="77">
        <f t="shared" si="94"/>
        <v>159600</v>
      </c>
      <c r="AC109" s="77">
        <f t="shared" si="94"/>
        <v>159600</v>
      </c>
      <c r="AD109" s="77">
        <f t="shared" si="94"/>
        <v>168000</v>
      </c>
      <c r="AE109" s="77">
        <f t="shared" si="94"/>
        <v>168000</v>
      </c>
      <c r="AF109" s="77">
        <f t="shared" si="94"/>
        <v>168000</v>
      </c>
      <c r="AG109" s="77">
        <f t="shared" si="94"/>
        <v>168000</v>
      </c>
      <c r="AH109" s="77">
        <f t="shared" si="94"/>
        <v>168000</v>
      </c>
      <c r="AI109" s="77">
        <f t="shared" si="94"/>
        <v>188000</v>
      </c>
      <c r="AJ109" s="77">
        <f t="shared" si="94"/>
        <v>235000</v>
      </c>
      <c r="AK109" s="77">
        <f t="shared" si="94"/>
        <v>235000</v>
      </c>
      <c r="AL109" s="77">
        <f t="shared" si="94"/>
        <v>275000</v>
      </c>
      <c r="AM109" s="77">
        <f t="shared" si="94"/>
        <v>324500</v>
      </c>
      <c r="AN109" s="77">
        <f t="shared" si="94"/>
        <v>324500</v>
      </c>
      <c r="AO109" s="77">
        <f t="shared" si="94"/>
        <v>324500</v>
      </c>
      <c r="AP109" s="77">
        <f t="shared" si="94"/>
        <v>374650</v>
      </c>
      <c r="AQ109" s="77">
        <f t="shared" si="94"/>
        <v>457200</v>
      </c>
      <c r="AR109" s="77">
        <f t="shared" si="94"/>
        <v>457200</v>
      </c>
      <c r="AS109" s="77">
        <f t="shared" si="94"/>
        <v>457200</v>
      </c>
      <c r="AT109" s="2"/>
      <c r="AU109" s="2"/>
      <c r="AV109" s="55"/>
      <c r="AW109" s="70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</row>
    <row r="110" spans="1:60" ht="15.75" customHeight="1" x14ac:dyDescent="0.25">
      <c r="A110" s="1"/>
      <c r="B110" s="16"/>
      <c r="C110" s="2"/>
      <c r="D110" s="80" t="str">
        <f t="shared" si="92"/>
        <v xml:space="preserve">  Credit card fee </v>
      </c>
      <c r="E110" s="12" t="s">
        <v>65</v>
      </c>
      <c r="F110" s="77">
        <f t="shared" ref="F110:AS110" si="95">F84*F$62</f>
        <v>5067.5624999999991</v>
      </c>
      <c r="G110" s="77">
        <f t="shared" si="95"/>
        <v>10135.124999999998</v>
      </c>
      <c r="H110" s="77">
        <f t="shared" si="95"/>
        <v>15202.687499999998</v>
      </c>
      <c r="I110" s="77">
        <f t="shared" si="95"/>
        <v>21621.599999999999</v>
      </c>
      <c r="J110" s="77">
        <f t="shared" si="95"/>
        <v>21621.599999999999</v>
      </c>
      <c r="K110" s="77">
        <f t="shared" si="95"/>
        <v>25619.343749999996</v>
      </c>
      <c r="L110" s="77">
        <f t="shared" si="95"/>
        <v>25619.343749999996</v>
      </c>
      <c r="M110" s="77">
        <f t="shared" si="95"/>
        <v>25619.343749999996</v>
      </c>
      <c r="N110" s="77">
        <f t="shared" si="95"/>
        <v>25619.343749999996</v>
      </c>
      <c r="O110" s="77">
        <f t="shared" si="95"/>
        <v>25619.343749999996</v>
      </c>
      <c r="P110" s="77">
        <f t="shared" si="95"/>
        <v>25619.343749999996</v>
      </c>
      <c r="Q110" s="77">
        <f t="shared" si="95"/>
        <v>25619.343749999996</v>
      </c>
      <c r="R110" s="77">
        <f t="shared" si="95"/>
        <v>25619.343749999996</v>
      </c>
      <c r="S110" s="77">
        <f t="shared" si="95"/>
        <v>25619.343749999996</v>
      </c>
      <c r="T110" s="77">
        <f t="shared" si="95"/>
        <v>29279.249999999996</v>
      </c>
      <c r="U110" s="77">
        <f t="shared" si="95"/>
        <v>34234.199999999997</v>
      </c>
      <c r="V110" s="77">
        <f t="shared" si="95"/>
        <v>34234.199999999997</v>
      </c>
      <c r="W110" s="77">
        <f t="shared" si="95"/>
        <v>34234.199999999997</v>
      </c>
      <c r="X110" s="77">
        <f t="shared" si="95"/>
        <v>34234.199999999997</v>
      </c>
      <c r="Y110" s="77">
        <f t="shared" si="95"/>
        <v>34234.199999999997</v>
      </c>
      <c r="Z110" s="77">
        <f t="shared" si="95"/>
        <v>34234.199999999997</v>
      </c>
      <c r="AA110" s="77">
        <f t="shared" si="95"/>
        <v>34234.199999999997</v>
      </c>
      <c r="AB110" s="77">
        <f t="shared" si="95"/>
        <v>35945.909999999996</v>
      </c>
      <c r="AC110" s="77">
        <f t="shared" si="95"/>
        <v>35945.909999999996</v>
      </c>
      <c r="AD110" s="77">
        <f t="shared" si="95"/>
        <v>37837.799999999996</v>
      </c>
      <c r="AE110" s="77">
        <f t="shared" si="95"/>
        <v>37837.799999999996</v>
      </c>
      <c r="AF110" s="77">
        <f t="shared" si="95"/>
        <v>37837.799999999996</v>
      </c>
      <c r="AG110" s="77">
        <f t="shared" si="95"/>
        <v>37837.799999999996</v>
      </c>
      <c r="AH110" s="77">
        <f t="shared" si="95"/>
        <v>37837.799999999996</v>
      </c>
      <c r="AI110" s="77">
        <f t="shared" si="95"/>
        <v>42342.299999999996</v>
      </c>
      <c r="AJ110" s="77">
        <f t="shared" si="95"/>
        <v>52927.875</v>
      </c>
      <c r="AK110" s="77">
        <f t="shared" si="95"/>
        <v>52927.875</v>
      </c>
      <c r="AL110" s="77">
        <f t="shared" si="95"/>
        <v>61936.875</v>
      </c>
      <c r="AM110" s="77">
        <f t="shared" si="95"/>
        <v>73085.512499999983</v>
      </c>
      <c r="AN110" s="77">
        <f t="shared" si="95"/>
        <v>73085.512499999983</v>
      </c>
      <c r="AO110" s="77">
        <f t="shared" si="95"/>
        <v>73085.512499999983</v>
      </c>
      <c r="AP110" s="77">
        <f t="shared" si="95"/>
        <v>84380.546249999985</v>
      </c>
      <c r="AQ110" s="77">
        <f t="shared" si="95"/>
        <v>102972.86999999998</v>
      </c>
      <c r="AR110" s="77">
        <f t="shared" si="95"/>
        <v>102972.86999999998</v>
      </c>
      <c r="AS110" s="77">
        <f t="shared" si="95"/>
        <v>102972.86999999998</v>
      </c>
      <c r="AT110" s="2"/>
      <c r="AU110" s="2"/>
      <c r="AV110" s="55"/>
      <c r="AW110" s="70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</row>
    <row r="111" spans="1:60" ht="15.75" customHeight="1" x14ac:dyDescent="0.25">
      <c r="A111" s="1"/>
      <c r="B111" s="16"/>
      <c r="C111" s="2"/>
      <c r="D111" s="79" t="s">
        <v>24</v>
      </c>
      <c r="E111" s="79"/>
      <c r="F111" s="78">
        <f t="shared" ref="F111:AS111" si="96">SUM(F108:F110)</f>
        <v>95067.5625</v>
      </c>
      <c r="G111" s="78">
        <f t="shared" si="96"/>
        <v>190135.125</v>
      </c>
      <c r="H111" s="78">
        <f t="shared" si="96"/>
        <v>285202.6875</v>
      </c>
      <c r="I111" s="78">
        <f t="shared" si="96"/>
        <v>405621.6</v>
      </c>
      <c r="J111" s="78">
        <f t="shared" si="96"/>
        <v>405621.6</v>
      </c>
      <c r="K111" s="78">
        <f t="shared" si="96"/>
        <v>480619.34375</v>
      </c>
      <c r="L111" s="78">
        <f t="shared" si="96"/>
        <v>480619.34375</v>
      </c>
      <c r="M111" s="78">
        <f t="shared" si="96"/>
        <v>480619.34375</v>
      </c>
      <c r="N111" s="78">
        <f t="shared" si="96"/>
        <v>480619.34375</v>
      </c>
      <c r="O111" s="78">
        <f t="shared" si="96"/>
        <v>480619.34375</v>
      </c>
      <c r="P111" s="78">
        <f t="shared" si="96"/>
        <v>480619.34375</v>
      </c>
      <c r="Q111" s="78">
        <f t="shared" si="96"/>
        <v>480619.34375</v>
      </c>
      <c r="R111" s="78">
        <f t="shared" si="96"/>
        <v>480619.34375</v>
      </c>
      <c r="S111" s="78">
        <f t="shared" si="96"/>
        <v>480619.34375</v>
      </c>
      <c r="T111" s="78">
        <f t="shared" si="96"/>
        <v>549279.25</v>
      </c>
      <c r="U111" s="78">
        <f t="shared" si="96"/>
        <v>642234.19999999995</v>
      </c>
      <c r="V111" s="78">
        <f t="shared" si="96"/>
        <v>642234.19999999995</v>
      </c>
      <c r="W111" s="78">
        <f t="shared" si="96"/>
        <v>642234.19999999995</v>
      </c>
      <c r="X111" s="78">
        <f t="shared" si="96"/>
        <v>642234.19999999995</v>
      </c>
      <c r="Y111" s="78">
        <f t="shared" si="96"/>
        <v>642234.19999999995</v>
      </c>
      <c r="Z111" s="78">
        <f t="shared" si="96"/>
        <v>642234.19999999995</v>
      </c>
      <c r="AA111" s="78">
        <f t="shared" si="96"/>
        <v>642234.19999999995</v>
      </c>
      <c r="AB111" s="78">
        <f t="shared" si="96"/>
        <v>674345.91</v>
      </c>
      <c r="AC111" s="78">
        <f t="shared" si="96"/>
        <v>674345.91</v>
      </c>
      <c r="AD111" s="78">
        <f t="shared" si="96"/>
        <v>709837.8</v>
      </c>
      <c r="AE111" s="78">
        <f t="shared" si="96"/>
        <v>709837.8</v>
      </c>
      <c r="AF111" s="78">
        <f t="shared" si="96"/>
        <v>709837.8</v>
      </c>
      <c r="AG111" s="78">
        <f t="shared" si="96"/>
        <v>709837.8</v>
      </c>
      <c r="AH111" s="78">
        <f t="shared" si="96"/>
        <v>709837.8</v>
      </c>
      <c r="AI111" s="78">
        <f t="shared" si="96"/>
        <v>794342.3</v>
      </c>
      <c r="AJ111" s="78">
        <f t="shared" si="96"/>
        <v>992927.875</v>
      </c>
      <c r="AK111" s="78">
        <f t="shared" si="96"/>
        <v>992927.875</v>
      </c>
      <c r="AL111" s="78">
        <f t="shared" si="96"/>
        <v>1161936.875</v>
      </c>
      <c r="AM111" s="78">
        <f t="shared" si="96"/>
        <v>1371085.5125</v>
      </c>
      <c r="AN111" s="78">
        <f t="shared" si="96"/>
        <v>1371085.5125</v>
      </c>
      <c r="AO111" s="78">
        <f t="shared" si="96"/>
        <v>1371085.5125</v>
      </c>
      <c r="AP111" s="78">
        <f t="shared" si="96"/>
        <v>1582980.5462499999</v>
      </c>
      <c r="AQ111" s="78">
        <f t="shared" si="96"/>
        <v>1931772.8699999999</v>
      </c>
      <c r="AR111" s="78">
        <f t="shared" si="96"/>
        <v>1931772.8699999999</v>
      </c>
      <c r="AS111" s="78">
        <f t="shared" si="96"/>
        <v>1931772.8699999999</v>
      </c>
      <c r="AT111" s="2"/>
      <c r="AU111" s="2"/>
      <c r="AV111" s="55"/>
      <c r="AW111" s="70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</row>
    <row r="112" spans="1:60" ht="15.75" customHeight="1" x14ac:dyDescent="0.25">
      <c r="A112" s="1"/>
      <c r="B112" s="16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55"/>
      <c r="AW112" s="70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</row>
    <row r="113" spans="1:60" ht="15.75" customHeight="1" x14ac:dyDescent="0.25">
      <c r="A113" s="1"/>
      <c r="B113" s="16"/>
      <c r="C113" s="2"/>
      <c r="D113" s="59" t="s">
        <v>125</v>
      </c>
      <c r="E113" s="59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55"/>
      <c r="AW113" s="70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</row>
    <row r="114" spans="1:60" ht="15.75" customHeight="1" x14ac:dyDescent="0.25">
      <c r="A114" s="1"/>
      <c r="B114" s="16"/>
      <c r="C114" s="2"/>
      <c r="D114" s="60" t="str">
        <f t="shared" ref="D114:D116" si="97">D88</f>
        <v xml:space="preserve">  Marketing</v>
      </c>
      <c r="E114" s="12" t="s">
        <v>65</v>
      </c>
      <c r="F114" s="77">
        <f t="shared" ref="F114:AS114" si="98">F99</f>
        <v>54000</v>
      </c>
      <c r="G114" s="77">
        <f t="shared" si="98"/>
        <v>54000</v>
      </c>
      <c r="H114" s="77">
        <f t="shared" si="98"/>
        <v>54000</v>
      </c>
      <c r="I114" s="77">
        <f t="shared" si="98"/>
        <v>57600</v>
      </c>
      <c r="J114" s="77">
        <f t="shared" si="98"/>
        <v>58752</v>
      </c>
      <c r="K114" s="77">
        <f t="shared" si="98"/>
        <v>64260</v>
      </c>
      <c r="L114" s="77">
        <f t="shared" si="98"/>
        <v>64260</v>
      </c>
      <c r="M114" s="77">
        <f t="shared" si="98"/>
        <v>64260</v>
      </c>
      <c r="N114" s="77">
        <f t="shared" si="98"/>
        <v>65545.200000000012</v>
      </c>
      <c r="O114" s="77">
        <f t="shared" si="98"/>
        <v>65545.200000000012</v>
      </c>
      <c r="P114" s="77">
        <f t="shared" si="98"/>
        <v>65545.200000000012</v>
      </c>
      <c r="Q114" s="77">
        <f t="shared" si="98"/>
        <v>65545.200000000012</v>
      </c>
      <c r="R114" s="77">
        <f t="shared" si="98"/>
        <v>66856.104000000007</v>
      </c>
      <c r="S114" s="77">
        <f t="shared" si="98"/>
        <v>66856.104000000007</v>
      </c>
      <c r="T114" s="77">
        <f t="shared" si="98"/>
        <v>76406.975999999995</v>
      </c>
      <c r="U114" s="77">
        <f t="shared" si="98"/>
        <v>76406.975999999995</v>
      </c>
      <c r="V114" s="77">
        <f t="shared" si="98"/>
        <v>77935.115520000007</v>
      </c>
      <c r="W114" s="77">
        <f t="shared" si="98"/>
        <v>77935.115520000007</v>
      </c>
      <c r="X114" s="77">
        <f t="shared" si="98"/>
        <v>77935.115520000007</v>
      </c>
      <c r="Y114" s="77">
        <f t="shared" si="98"/>
        <v>77935.115520000007</v>
      </c>
      <c r="Z114" s="77">
        <f t="shared" si="98"/>
        <v>79493.817830400003</v>
      </c>
      <c r="AA114" s="77">
        <f t="shared" si="98"/>
        <v>79493.817830400003</v>
      </c>
      <c r="AB114" s="77">
        <f t="shared" si="98"/>
        <v>83468.508721920007</v>
      </c>
      <c r="AC114" s="77">
        <f t="shared" si="98"/>
        <v>83468.508721920007</v>
      </c>
      <c r="AD114" s="77">
        <f t="shared" si="98"/>
        <v>85137.878896358408</v>
      </c>
      <c r="AE114" s="77">
        <f t="shared" si="98"/>
        <v>85137.878896358408</v>
      </c>
      <c r="AF114" s="77">
        <f t="shared" si="98"/>
        <v>85137.878896358408</v>
      </c>
      <c r="AG114" s="77">
        <f t="shared" si="98"/>
        <v>85137.878896358408</v>
      </c>
      <c r="AH114" s="77">
        <f t="shared" si="98"/>
        <v>86840.63647428558</v>
      </c>
      <c r="AI114" s="77">
        <f t="shared" si="98"/>
        <v>97178.807483129087</v>
      </c>
      <c r="AJ114" s="77">
        <f t="shared" si="98"/>
        <v>97178.807483129087</v>
      </c>
      <c r="AK114" s="77">
        <f t="shared" si="98"/>
        <v>97178.807483129087</v>
      </c>
      <c r="AL114" s="77">
        <f t="shared" si="98"/>
        <v>115994.2787192243</v>
      </c>
      <c r="AM114" s="77">
        <f t="shared" si="98"/>
        <v>115994.2787192243</v>
      </c>
      <c r="AN114" s="77">
        <f t="shared" si="98"/>
        <v>115994.2787192243</v>
      </c>
      <c r="AO114" s="77">
        <f t="shared" si="98"/>
        <v>115994.2787192243</v>
      </c>
      <c r="AP114" s="77">
        <f t="shared" si="98"/>
        <v>136599.08059353018</v>
      </c>
      <c r="AQ114" s="77">
        <f t="shared" si="98"/>
        <v>136599.08059353018</v>
      </c>
      <c r="AR114" s="77">
        <f t="shared" si="98"/>
        <v>136599.08059353018</v>
      </c>
      <c r="AS114" s="77">
        <f t="shared" si="98"/>
        <v>136599.08059353018</v>
      </c>
      <c r="AT114" s="2"/>
      <c r="AU114" s="2"/>
      <c r="AV114" s="55"/>
      <c r="AW114" s="70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</row>
    <row r="115" spans="1:60" ht="15.75" customHeight="1" x14ac:dyDescent="0.25">
      <c r="A115" s="1"/>
      <c r="B115" s="16"/>
      <c r="C115" s="2"/>
      <c r="D115" s="60" t="str">
        <f t="shared" si="97"/>
        <v xml:space="preserve">  Operations</v>
      </c>
      <c r="E115" s="12" t="s">
        <v>65</v>
      </c>
      <c r="F115" s="77">
        <f t="shared" ref="F115:AS115" si="99">F105</f>
        <v>84000</v>
      </c>
      <c r="G115" s="77">
        <f t="shared" si="99"/>
        <v>168000</v>
      </c>
      <c r="H115" s="77">
        <f t="shared" si="99"/>
        <v>252000</v>
      </c>
      <c r="I115" s="77">
        <f t="shared" si="99"/>
        <v>358400</v>
      </c>
      <c r="J115" s="77">
        <f t="shared" si="99"/>
        <v>365568</v>
      </c>
      <c r="K115" s="77">
        <f t="shared" si="99"/>
        <v>399840</v>
      </c>
      <c r="L115" s="77">
        <f t="shared" si="99"/>
        <v>399840</v>
      </c>
      <c r="M115" s="77">
        <f t="shared" si="99"/>
        <v>399840</v>
      </c>
      <c r="N115" s="77">
        <f t="shared" si="99"/>
        <v>407836.80000000005</v>
      </c>
      <c r="O115" s="77">
        <f t="shared" si="99"/>
        <v>407836.80000000005</v>
      </c>
      <c r="P115" s="77">
        <f t="shared" si="99"/>
        <v>407836.80000000005</v>
      </c>
      <c r="Q115" s="77">
        <f t="shared" si="99"/>
        <v>407836.80000000005</v>
      </c>
      <c r="R115" s="77">
        <f t="shared" si="99"/>
        <v>415993.53600000002</v>
      </c>
      <c r="S115" s="77">
        <f t="shared" si="99"/>
        <v>415993.53600000002</v>
      </c>
      <c r="T115" s="77">
        <f t="shared" si="99"/>
        <v>475421.18400000001</v>
      </c>
      <c r="U115" s="77">
        <f t="shared" si="99"/>
        <v>475421.18400000001</v>
      </c>
      <c r="V115" s="77">
        <f t="shared" si="99"/>
        <v>484929.60768000002</v>
      </c>
      <c r="W115" s="77">
        <f t="shared" si="99"/>
        <v>484929.60768000002</v>
      </c>
      <c r="X115" s="77">
        <f t="shared" si="99"/>
        <v>484929.60768000002</v>
      </c>
      <c r="Y115" s="77">
        <f t="shared" si="99"/>
        <v>484929.60768000002</v>
      </c>
      <c r="Z115" s="77">
        <f t="shared" si="99"/>
        <v>494628.19983359997</v>
      </c>
      <c r="AA115" s="77">
        <f t="shared" si="99"/>
        <v>494628.19983359997</v>
      </c>
      <c r="AB115" s="77">
        <f t="shared" si="99"/>
        <v>519359.60982528003</v>
      </c>
      <c r="AC115" s="77">
        <f t="shared" si="99"/>
        <v>519359.60982528003</v>
      </c>
      <c r="AD115" s="77">
        <f t="shared" si="99"/>
        <v>529746.80202178564</v>
      </c>
      <c r="AE115" s="77">
        <f t="shared" si="99"/>
        <v>529746.80202178564</v>
      </c>
      <c r="AF115" s="77">
        <f t="shared" si="99"/>
        <v>529746.80202178564</v>
      </c>
      <c r="AG115" s="77">
        <f t="shared" si="99"/>
        <v>529746.80202178564</v>
      </c>
      <c r="AH115" s="77">
        <f t="shared" si="99"/>
        <v>540341.73806222132</v>
      </c>
      <c r="AI115" s="77">
        <f t="shared" si="99"/>
        <v>604668.13545058097</v>
      </c>
      <c r="AJ115" s="77">
        <f t="shared" si="99"/>
        <v>604668.13545058097</v>
      </c>
      <c r="AK115" s="77">
        <f t="shared" si="99"/>
        <v>604668.13545058097</v>
      </c>
      <c r="AL115" s="77">
        <f t="shared" si="99"/>
        <v>721742.1786973956</v>
      </c>
      <c r="AM115" s="77">
        <f t="shared" si="99"/>
        <v>721742.1786973956</v>
      </c>
      <c r="AN115" s="77">
        <f t="shared" si="99"/>
        <v>721742.1786973956</v>
      </c>
      <c r="AO115" s="77">
        <f t="shared" si="99"/>
        <v>721742.1786973956</v>
      </c>
      <c r="AP115" s="77">
        <f t="shared" si="99"/>
        <v>849949.83480418765</v>
      </c>
      <c r="AQ115" s="77">
        <f t="shared" si="99"/>
        <v>849949.83480418765</v>
      </c>
      <c r="AR115" s="77">
        <f t="shared" si="99"/>
        <v>849949.83480418765</v>
      </c>
      <c r="AS115" s="77">
        <f t="shared" si="99"/>
        <v>849949.83480418765</v>
      </c>
      <c r="AT115" s="2"/>
      <c r="AU115" s="2"/>
      <c r="AV115" s="55"/>
      <c r="AW115" s="70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</row>
    <row r="116" spans="1:60" ht="15.75" customHeight="1" x14ac:dyDescent="0.25">
      <c r="A116" s="1"/>
      <c r="B116" s="16"/>
      <c r="C116" s="2"/>
      <c r="D116" s="60" t="str">
        <f t="shared" si="97"/>
        <v xml:space="preserve">  Fees</v>
      </c>
      <c r="E116" s="12" t="s">
        <v>65</v>
      </c>
      <c r="F116" s="77">
        <f t="shared" ref="F116:AS116" si="100">F111</f>
        <v>95067.5625</v>
      </c>
      <c r="G116" s="77">
        <f t="shared" si="100"/>
        <v>190135.125</v>
      </c>
      <c r="H116" s="77">
        <f t="shared" si="100"/>
        <v>285202.6875</v>
      </c>
      <c r="I116" s="77">
        <f t="shared" si="100"/>
        <v>405621.6</v>
      </c>
      <c r="J116" s="77">
        <f t="shared" si="100"/>
        <v>405621.6</v>
      </c>
      <c r="K116" s="77">
        <f t="shared" si="100"/>
        <v>480619.34375</v>
      </c>
      <c r="L116" s="77">
        <f t="shared" si="100"/>
        <v>480619.34375</v>
      </c>
      <c r="M116" s="77">
        <f t="shared" si="100"/>
        <v>480619.34375</v>
      </c>
      <c r="N116" s="77">
        <f t="shared" si="100"/>
        <v>480619.34375</v>
      </c>
      <c r="O116" s="77">
        <f t="shared" si="100"/>
        <v>480619.34375</v>
      </c>
      <c r="P116" s="77">
        <f t="shared" si="100"/>
        <v>480619.34375</v>
      </c>
      <c r="Q116" s="77">
        <f t="shared" si="100"/>
        <v>480619.34375</v>
      </c>
      <c r="R116" s="77">
        <f t="shared" si="100"/>
        <v>480619.34375</v>
      </c>
      <c r="S116" s="77">
        <f t="shared" si="100"/>
        <v>480619.34375</v>
      </c>
      <c r="T116" s="77">
        <f t="shared" si="100"/>
        <v>549279.25</v>
      </c>
      <c r="U116" s="77">
        <f t="shared" si="100"/>
        <v>642234.19999999995</v>
      </c>
      <c r="V116" s="77">
        <f t="shared" si="100"/>
        <v>642234.19999999995</v>
      </c>
      <c r="W116" s="77">
        <f t="shared" si="100"/>
        <v>642234.19999999995</v>
      </c>
      <c r="X116" s="77">
        <f t="shared" si="100"/>
        <v>642234.19999999995</v>
      </c>
      <c r="Y116" s="77">
        <f t="shared" si="100"/>
        <v>642234.19999999995</v>
      </c>
      <c r="Z116" s="77">
        <f t="shared" si="100"/>
        <v>642234.19999999995</v>
      </c>
      <c r="AA116" s="77">
        <f t="shared" si="100"/>
        <v>642234.19999999995</v>
      </c>
      <c r="AB116" s="77">
        <f t="shared" si="100"/>
        <v>674345.91</v>
      </c>
      <c r="AC116" s="77">
        <f t="shared" si="100"/>
        <v>674345.91</v>
      </c>
      <c r="AD116" s="77">
        <f t="shared" si="100"/>
        <v>709837.8</v>
      </c>
      <c r="AE116" s="77">
        <f t="shared" si="100"/>
        <v>709837.8</v>
      </c>
      <c r="AF116" s="77">
        <f t="shared" si="100"/>
        <v>709837.8</v>
      </c>
      <c r="AG116" s="77">
        <f t="shared" si="100"/>
        <v>709837.8</v>
      </c>
      <c r="AH116" s="77">
        <f t="shared" si="100"/>
        <v>709837.8</v>
      </c>
      <c r="AI116" s="77">
        <f t="shared" si="100"/>
        <v>794342.3</v>
      </c>
      <c r="AJ116" s="77">
        <f t="shared" si="100"/>
        <v>992927.875</v>
      </c>
      <c r="AK116" s="77">
        <f t="shared" si="100"/>
        <v>992927.875</v>
      </c>
      <c r="AL116" s="77">
        <f t="shared" si="100"/>
        <v>1161936.875</v>
      </c>
      <c r="AM116" s="77">
        <f t="shared" si="100"/>
        <v>1371085.5125</v>
      </c>
      <c r="AN116" s="77">
        <f t="shared" si="100"/>
        <v>1371085.5125</v>
      </c>
      <c r="AO116" s="77">
        <f t="shared" si="100"/>
        <v>1371085.5125</v>
      </c>
      <c r="AP116" s="77">
        <f t="shared" si="100"/>
        <v>1582980.5462499999</v>
      </c>
      <c r="AQ116" s="77">
        <f t="shared" si="100"/>
        <v>1931772.8699999999</v>
      </c>
      <c r="AR116" s="77">
        <f t="shared" si="100"/>
        <v>1931772.8699999999</v>
      </c>
      <c r="AS116" s="77">
        <f t="shared" si="100"/>
        <v>1931772.8699999999</v>
      </c>
      <c r="AT116" s="2"/>
      <c r="AU116" s="2"/>
      <c r="AV116" s="55"/>
      <c r="AW116" s="70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</row>
    <row r="117" spans="1:60" ht="15.75" customHeight="1" x14ac:dyDescent="0.25">
      <c r="A117" s="1"/>
      <c r="B117" s="16"/>
      <c r="C117" s="2"/>
      <c r="D117" s="59" t="s">
        <v>24</v>
      </c>
      <c r="E117" s="20"/>
      <c r="F117" s="78">
        <f t="shared" ref="F117:AS117" si="101">SUM(F114:F116)</f>
        <v>233067.5625</v>
      </c>
      <c r="G117" s="78">
        <f t="shared" si="101"/>
        <v>412135.125</v>
      </c>
      <c r="H117" s="78">
        <f t="shared" si="101"/>
        <v>591202.6875</v>
      </c>
      <c r="I117" s="78">
        <f t="shared" si="101"/>
        <v>821621.6</v>
      </c>
      <c r="J117" s="78">
        <f t="shared" si="101"/>
        <v>829941.6</v>
      </c>
      <c r="K117" s="78">
        <f t="shared" si="101"/>
        <v>944719.34375</v>
      </c>
      <c r="L117" s="78">
        <f t="shared" si="101"/>
        <v>944719.34375</v>
      </c>
      <c r="M117" s="78">
        <f t="shared" si="101"/>
        <v>944719.34375</v>
      </c>
      <c r="N117" s="78">
        <f t="shared" si="101"/>
        <v>954001.34375</v>
      </c>
      <c r="O117" s="78">
        <f t="shared" si="101"/>
        <v>954001.34375</v>
      </c>
      <c r="P117" s="78">
        <f t="shared" si="101"/>
        <v>954001.34375</v>
      </c>
      <c r="Q117" s="78">
        <f t="shared" si="101"/>
        <v>954001.34375</v>
      </c>
      <c r="R117" s="78">
        <f t="shared" si="101"/>
        <v>963468.98375000001</v>
      </c>
      <c r="S117" s="78">
        <f t="shared" si="101"/>
        <v>963468.98375000001</v>
      </c>
      <c r="T117" s="78">
        <f t="shared" si="101"/>
        <v>1101107.4100000001</v>
      </c>
      <c r="U117" s="78">
        <f t="shared" si="101"/>
        <v>1194062.3599999999</v>
      </c>
      <c r="V117" s="78">
        <f t="shared" si="101"/>
        <v>1205098.9232000001</v>
      </c>
      <c r="W117" s="78">
        <f t="shared" si="101"/>
        <v>1205098.9232000001</v>
      </c>
      <c r="X117" s="78">
        <f t="shared" si="101"/>
        <v>1205098.9232000001</v>
      </c>
      <c r="Y117" s="78">
        <f t="shared" si="101"/>
        <v>1205098.9232000001</v>
      </c>
      <c r="Z117" s="78">
        <f t="shared" si="101"/>
        <v>1216356.2176639999</v>
      </c>
      <c r="AA117" s="78">
        <f t="shared" si="101"/>
        <v>1216356.2176639999</v>
      </c>
      <c r="AB117" s="78">
        <f t="shared" si="101"/>
        <v>1277174.0285471999</v>
      </c>
      <c r="AC117" s="78">
        <f t="shared" si="101"/>
        <v>1277174.0285471999</v>
      </c>
      <c r="AD117" s="78">
        <f t="shared" si="101"/>
        <v>1324722.4809181441</v>
      </c>
      <c r="AE117" s="78">
        <f t="shared" si="101"/>
        <v>1324722.4809181441</v>
      </c>
      <c r="AF117" s="78">
        <f t="shared" si="101"/>
        <v>1324722.4809181441</v>
      </c>
      <c r="AG117" s="78">
        <f t="shared" si="101"/>
        <v>1324722.4809181441</v>
      </c>
      <c r="AH117" s="78">
        <f t="shared" si="101"/>
        <v>1337020.1745365071</v>
      </c>
      <c r="AI117" s="78">
        <f t="shared" si="101"/>
        <v>1496189.2429337101</v>
      </c>
      <c r="AJ117" s="78">
        <f t="shared" si="101"/>
        <v>1694774.8179337101</v>
      </c>
      <c r="AK117" s="78">
        <f t="shared" si="101"/>
        <v>1694774.8179337101</v>
      </c>
      <c r="AL117" s="78">
        <f t="shared" si="101"/>
        <v>1999673.3324166199</v>
      </c>
      <c r="AM117" s="78">
        <f t="shared" si="101"/>
        <v>2208821.9699166198</v>
      </c>
      <c r="AN117" s="78">
        <f t="shared" si="101"/>
        <v>2208821.9699166198</v>
      </c>
      <c r="AO117" s="78">
        <f t="shared" si="101"/>
        <v>2208821.9699166198</v>
      </c>
      <c r="AP117" s="78">
        <f t="shared" si="101"/>
        <v>2569529.4616477177</v>
      </c>
      <c r="AQ117" s="78">
        <f t="shared" si="101"/>
        <v>2918321.7853977177</v>
      </c>
      <c r="AR117" s="78">
        <f t="shared" si="101"/>
        <v>2918321.7853977177</v>
      </c>
      <c r="AS117" s="78">
        <f t="shared" si="101"/>
        <v>2918321.7853977177</v>
      </c>
      <c r="AT117" s="2"/>
      <c r="AU117" s="2"/>
      <c r="AV117" s="55"/>
      <c r="AW117" s="70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</row>
    <row r="118" spans="1:60" ht="15.75" customHeight="1" x14ac:dyDescent="0.25">
      <c r="A118" s="1"/>
      <c r="B118" s="37"/>
      <c r="C118" s="2"/>
      <c r="D118" s="79"/>
      <c r="E118" s="79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55"/>
      <c r="AW118" s="70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</row>
    <row r="119" spans="1:60" ht="15.75" customHeight="1" x14ac:dyDescent="0.25">
      <c r="A119" s="1"/>
      <c r="B119" s="37"/>
      <c r="C119" s="2"/>
      <c r="D119" s="79"/>
      <c r="E119" s="79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55"/>
      <c r="AW119" s="70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</row>
    <row r="120" spans="1:60" ht="15.75" customHeight="1" x14ac:dyDescent="0.3">
      <c r="A120" s="1"/>
      <c r="B120" s="16"/>
      <c r="C120" s="2"/>
      <c r="D120" s="85" t="s">
        <v>129</v>
      </c>
      <c r="E120" s="80"/>
      <c r="F120" s="78">
        <f t="shared" ref="F120:AS120" si="102">F63-F117</f>
        <v>-8067.5625</v>
      </c>
      <c r="G120" s="78">
        <f t="shared" si="102"/>
        <v>37864.875</v>
      </c>
      <c r="H120" s="78">
        <f t="shared" si="102"/>
        <v>83797.3125</v>
      </c>
      <c r="I120" s="78">
        <f t="shared" si="102"/>
        <v>138378.40000000002</v>
      </c>
      <c r="J120" s="78">
        <f t="shared" si="102"/>
        <v>130058.40000000002</v>
      </c>
      <c r="K120" s="78">
        <f t="shared" si="102"/>
        <v>192780.65625</v>
      </c>
      <c r="L120" s="78">
        <f t="shared" si="102"/>
        <v>192780.65625</v>
      </c>
      <c r="M120" s="78">
        <f t="shared" si="102"/>
        <v>192780.65625</v>
      </c>
      <c r="N120" s="78">
        <f t="shared" si="102"/>
        <v>183498.65625</v>
      </c>
      <c r="O120" s="78">
        <f t="shared" si="102"/>
        <v>183498.65625</v>
      </c>
      <c r="P120" s="78">
        <f t="shared" si="102"/>
        <v>183498.65625</v>
      </c>
      <c r="Q120" s="78">
        <f t="shared" si="102"/>
        <v>183498.65625</v>
      </c>
      <c r="R120" s="78">
        <f t="shared" si="102"/>
        <v>174031.01624999999</v>
      </c>
      <c r="S120" s="78">
        <f t="shared" si="102"/>
        <v>174031.01624999999</v>
      </c>
      <c r="T120" s="78">
        <f t="shared" si="102"/>
        <v>198892.58999999985</v>
      </c>
      <c r="U120" s="78">
        <f t="shared" si="102"/>
        <v>325937.64000000013</v>
      </c>
      <c r="V120" s="78">
        <f t="shared" si="102"/>
        <v>314901.07679999992</v>
      </c>
      <c r="W120" s="78">
        <f t="shared" si="102"/>
        <v>314901.07679999992</v>
      </c>
      <c r="X120" s="78">
        <f t="shared" si="102"/>
        <v>314901.07679999992</v>
      </c>
      <c r="Y120" s="78">
        <f t="shared" si="102"/>
        <v>314901.07679999992</v>
      </c>
      <c r="Z120" s="78">
        <f t="shared" si="102"/>
        <v>303643.78233600012</v>
      </c>
      <c r="AA120" s="78">
        <f t="shared" si="102"/>
        <v>303643.78233600012</v>
      </c>
      <c r="AB120" s="78">
        <f t="shared" si="102"/>
        <v>318825.97145280009</v>
      </c>
      <c r="AC120" s="78">
        <f t="shared" si="102"/>
        <v>318825.97145280009</v>
      </c>
      <c r="AD120" s="78">
        <f t="shared" si="102"/>
        <v>355277.51908185589</v>
      </c>
      <c r="AE120" s="78">
        <f t="shared" si="102"/>
        <v>355277.51908185589</v>
      </c>
      <c r="AF120" s="78">
        <f t="shared" si="102"/>
        <v>355277.51908185589</v>
      </c>
      <c r="AG120" s="78">
        <f t="shared" si="102"/>
        <v>355277.51908185589</v>
      </c>
      <c r="AH120" s="78">
        <f t="shared" si="102"/>
        <v>342979.82546349289</v>
      </c>
      <c r="AI120" s="78">
        <f t="shared" si="102"/>
        <v>383810.75706628989</v>
      </c>
      <c r="AJ120" s="78">
        <f t="shared" si="102"/>
        <v>655225.18206628994</v>
      </c>
      <c r="AK120" s="78">
        <f t="shared" si="102"/>
        <v>655225.18206628994</v>
      </c>
      <c r="AL120" s="78">
        <f t="shared" si="102"/>
        <v>750326.66758338013</v>
      </c>
      <c r="AM120" s="78">
        <f t="shared" si="102"/>
        <v>1036178.0300833802</v>
      </c>
      <c r="AN120" s="78">
        <f t="shared" si="102"/>
        <v>1036178.0300833802</v>
      </c>
      <c r="AO120" s="78">
        <f t="shared" si="102"/>
        <v>1036178.0300833802</v>
      </c>
      <c r="AP120" s="78">
        <f t="shared" si="102"/>
        <v>1176970.5383522823</v>
      </c>
      <c r="AQ120" s="78">
        <f t="shared" si="102"/>
        <v>1653678.2146022823</v>
      </c>
      <c r="AR120" s="78">
        <f t="shared" si="102"/>
        <v>1653678.2146022823</v>
      </c>
      <c r="AS120" s="78">
        <f t="shared" si="102"/>
        <v>1653678.2146022823</v>
      </c>
      <c r="AT120" s="2"/>
      <c r="AU120" s="2"/>
      <c r="AV120" s="55"/>
      <c r="AW120" s="70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</row>
    <row r="121" spans="1:60" ht="15.75" customHeight="1" x14ac:dyDescent="0.25"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55"/>
      <c r="AW121" s="70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</row>
    <row r="122" spans="1:60" ht="15.75" hidden="1" customHeight="1" x14ac:dyDescent="0.25">
      <c r="B122" s="37"/>
      <c r="C122" s="2"/>
      <c r="D122" s="20" t="s">
        <v>130</v>
      </c>
      <c r="E122" s="2"/>
      <c r="F122" s="55" t="s">
        <v>55</v>
      </c>
      <c r="G122" s="55" t="s">
        <v>56</v>
      </c>
      <c r="H122" s="55" t="s">
        <v>57</v>
      </c>
      <c r="I122" s="55" t="s">
        <v>58</v>
      </c>
      <c r="J122" s="55" t="s">
        <v>55</v>
      </c>
      <c r="K122" s="55" t="s">
        <v>56</v>
      </c>
      <c r="L122" s="55" t="s">
        <v>57</v>
      </c>
      <c r="M122" s="55" t="s">
        <v>58</v>
      </c>
      <c r="N122" s="55" t="s">
        <v>55</v>
      </c>
      <c r="O122" s="55" t="s">
        <v>56</v>
      </c>
      <c r="P122" s="55" t="s">
        <v>57</v>
      </c>
      <c r="Q122" s="55" t="s">
        <v>58</v>
      </c>
      <c r="R122" s="55" t="s">
        <v>55</v>
      </c>
      <c r="S122" s="55" t="s">
        <v>56</v>
      </c>
      <c r="T122" s="55" t="s">
        <v>57</v>
      </c>
      <c r="U122" s="55" t="s">
        <v>58</v>
      </c>
      <c r="V122" s="55" t="s">
        <v>55</v>
      </c>
      <c r="W122" s="55" t="s">
        <v>56</v>
      </c>
      <c r="X122" s="55" t="s">
        <v>57</v>
      </c>
      <c r="Y122" s="55" t="s">
        <v>58</v>
      </c>
      <c r="Z122" s="55" t="s">
        <v>55</v>
      </c>
      <c r="AA122" s="55" t="s">
        <v>56</v>
      </c>
      <c r="AB122" s="55" t="s">
        <v>57</v>
      </c>
      <c r="AC122" s="55" t="s">
        <v>58</v>
      </c>
      <c r="AD122" s="55" t="s">
        <v>55</v>
      </c>
      <c r="AE122" s="55" t="s">
        <v>56</v>
      </c>
      <c r="AF122" s="55" t="s">
        <v>57</v>
      </c>
      <c r="AG122" s="55" t="s">
        <v>58</v>
      </c>
      <c r="AH122" s="55" t="s">
        <v>55</v>
      </c>
      <c r="AI122" s="55" t="s">
        <v>56</v>
      </c>
      <c r="AJ122" s="55" t="s">
        <v>57</v>
      </c>
      <c r="AK122" s="55" t="s">
        <v>58</v>
      </c>
      <c r="AL122" s="55" t="s">
        <v>55</v>
      </c>
      <c r="AM122" s="55" t="s">
        <v>56</v>
      </c>
      <c r="AN122" s="55" t="s">
        <v>57</v>
      </c>
      <c r="AO122" s="55" t="s">
        <v>58</v>
      </c>
      <c r="AP122" s="55" t="s">
        <v>55</v>
      </c>
      <c r="AQ122" s="55" t="s">
        <v>56</v>
      </c>
      <c r="AR122" s="55" t="s">
        <v>57</v>
      </c>
      <c r="AS122" s="55" t="s">
        <v>58</v>
      </c>
      <c r="AT122" s="2"/>
      <c r="AU122" s="2"/>
      <c r="AV122" s="55"/>
      <c r="AW122" s="70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</row>
    <row r="123" spans="1:60" ht="15.75" hidden="1" customHeight="1" x14ac:dyDescent="0.25">
      <c r="B123" s="37"/>
      <c r="C123" s="2"/>
      <c r="D123" s="2" t="s">
        <v>63</v>
      </c>
      <c r="E123" s="2"/>
      <c r="F123" s="12">
        <v>1</v>
      </c>
      <c r="G123" s="12">
        <v>2</v>
      </c>
      <c r="H123" s="12">
        <v>3</v>
      </c>
      <c r="I123" s="12">
        <v>4</v>
      </c>
      <c r="J123" s="12">
        <v>5</v>
      </c>
      <c r="K123" s="12">
        <v>6</v>
      </c>
      <c r="L123" s="12">
        <v>7</v>
      </c>
      <c r="M123" s="12">
        <v>8</v>
      </c>
      <c r="N123" s="12">
        <v>9</v>
      </c>
      <c r="O123" s="12">
        <v>10</v>
      </c>
      <c r="P123" s="12">
        <v>11</v>
      </c>
      <c r="Q123" s="12">
        <v>12</v>
      </c>
      <c r="R123" s="12">
        <v>13</v>
      </c>
      <c r="S123" s="12">
        <v>14</v>
      </c>
      <c r="T123" s="12">
        <v>15</v>
      </c>
      <c r="U123" s="12">
        <v>16</v>
      </c>
      <c r="V123" s="12">
        <v>17</v>
      </c>
      <c r="W123" s="12">
        <v>18</v>
      </c>
      <c r="X123" s="12">
        <v>19</v>
      </c>
      <c r="Y123" s="12">
        <v>20</v>
      </c>
      <c r="Z123" s="12">
        <v>21</v>
      </c>
      <c r="AA123" s="12">
        <v>22</v>
      </c>
      <c r="AB123" s="12">
        <v>23</v>
      </c>
      <c r="AC123" s="12">
        <v>24</v>
      </c>
      <c r="AD123" s="12">
        <v>25</v>
      </c>
      <c r="AE123" s="12">
        <v>26</v>
      </c>
      <c r="AF123" s="12">
        <v>27</v>
      </c>
      <c r="AG123" s="12">
        <v>28</v>
      </c>
      <c r="AH123" s="12">
        <v>29</v>
      </c>
      <c r="AI123" s="12">
        <v>30</v>
      </c>
      <c r="AJ123" s="12">
        <v>31</v>
      </c>
      <c r="AK123" s="12">
        <v>32</v>
      </c>
      <c r="AL123" s="12">
        <v>33</v>
      </c>
      <c r="AM123" s="12">
        <v>34</v>
      </c>
      <c r="AN123" s="12">
        <v>35</v>
      </c>
      <c r="AO123" s="12">
        <v>36</v>
      </c>
      <c r="AP123" s="12">
        <v>37</v>
      </c>
      <c r="AQ123" s="12">
        <v>38</v>
      </c>
      <c r="AR123" s="12">
        <v>39</v>
      </c>
      <c r="AS123" s="12">
        <v>40</v>
      </c>
      <c r="AT123" s="2"/>
      <c r="AU123" s="2"/>
      <c r="AV123" s="55"/>
      <c r="AW123" s="70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</row>
    <row r="124" spans="1:60" ht="15.75" hidden="1" customHeight="1" x14ac:dyDescent="0.25">
      <c r="B124" s="37"/>
      <c r="C124" s="2"/>
      <c r="D124" s="2" t="s">
        <v>64</v>
      </c>
      <c r="E124" s="2"/>
      <c r="F124" s="12" t="s">
        <v>65</v>
      </c>
      <c r="G124" s="12">
        <v>1</v>
      </c>
      <c r="H124" s="12">
        <v>2</v>
      </c>
      <c r="I124" s="12">
        <v>3</v>
      </c>
      <c r="J124" s="12">
        <v>4</v>
      </c>
      <c r="K124" s="12">
        <v>5</v>
      </c>
      <c r="L124" s="12">
        <v>6</v>
      </c>
      <c r="M124" s="12">
        <v>7</v>
      </c>
      <c r="N124" s="12">
        <v>8</v>
      </c>
      <c r="O124" s="12">
        <v>9</v>
      </c>
      <c r="P124" s="12">
        <v>10</v>
      </c>
      <c r="Q124" s="12">
        <v>11</v>
      </c>
      <c r="R124" s="12">
        <v>12</v>
      </c>
      <c r="S124" s="12">
        <v>13</v>
      </c>
      <c r="T124" s="12">
        <v>14</v>
      </c>
      <c r="U124" s="12">
        <v>15</v>
      </c>
      <c r="V124" s="12">
        <v>16</v>
      </c>
      <c r="W124" s="12">
        <v>17</v>
      </c>
      <c r="X124" s="12">
        <v>18</v>
      </c>
      <c r="Y124" s="12">
        <v>19</v>
      </c>
      <c r="Z124" s="12">
        <v>20</v>
      </c>
      <c r="AA124" s="12">
        <v>21</v>
      </c>
      <c r="AB124" s="12">
        <v>22</v>
      </c>
      <c r="AC124" s="12">
        <v>23</v>
      </c>
      <c r="AD124" s="12">
        <v>24</v>
      </c>
      <c r="AE124" s="12">
        <v>25</v>
      </c>
      <c r="AF124" s="12">
        <v>26</v>
      </c>
      <c r="AG124" s="12">
        <v>27</v>
      </c>
      <c r="AH124" s="12">
        <v>28</v>
      </c>
      <c r="AI124" s="12">
        <v>29</v>
      </c>
      <c r="AJ124" s="12">
        <v>30</v>
      </c>
      <c r="AK124" s="12">
        <v>31</v>
      </c>
      <c r="AL124" s="12">
        <v>32</v>
      </c>
      <c r="AM124" s="12">
        <v>33</v>
      </c>
      <c r="AN124" s="12">
        <v>34</v>
      </c>
      <c r="AO124" s="12">
        <v>35</v>
      </c>
      <c r="AP124" s="12">
        <v>36</v>
      </c>
      <c r="AQ124" s="12">
        <v>37</v>
      </c>
      <c r="AR124" s="12">
        <v>38</v>
      </c>
      <c r="AS124" s="12">
        <v>39</v>
      </c>
      <c r="AT124" s="2"/>
      <c r="AU124" s="2"/>
      <c r="AV124" s="55"/>
      <c r="AW124" s="70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</row>
    <row r="125" spans="1:60" ht="15.75" hidden="1" customHeight="1" x14ac:dyDescent="0.25">
      <c r="B125" s="37"/>
      <c r="C125" s="2"/>
      <c r="D125" s="2" t="s">
        <v>66</v>
      </c>
      <c r="E125" s="2"/>
      <c r="F125" s="12" t="s">
        <v>65</v>
      </c>
      <c r="G125" s="12" t="s">
        <v>65</v>
      </c>
      <c r="H125" s="12">
        <v>1</v>
      </c>
      <c r="I125" s="12">
        <v>2</v>
      </c>
      <c r="J125" s="12">
        <v>3</v>
      </c>
      <c r="K125" s="12">
        <v>4</v>
      </c>
      <c r="L125" s="12">
        <v>5</v>
      </c>
      <c r="M125" s="12">
        <v>6</v>
      </c>
      <c r="N125" s="12">
        <v>7</v>
      </c>
      <c r="O125" s="12">
        <v>8</v>
      </c>
      <c r="P125" s="12">
        <v>9</v>
      </c>
      <c r="Q125" s="12">
        <v>10</v>
      </c>
      <c r="R125" s="12">
        <v>11</v>
      </c>
      <c r="S125" s="12">
        <v>12</v>
      </c>
      <c r="T125" s="12">
        <v>13</v>
      </c>
      <c r="U125" s="12">
        <v>14</v>
      </c>
      <c r="V125" s="12">
        <v>15</v>
      </c>
      <c r="W125" s="12">
        <v>16</v>
      </c>
      <c r="X125" s="12">
        <v>17</v>
      </c>
      <c r="Y125" s="12">
        <v>18</v>
      </c>
      <c r="Z125" s="12">
        <v>19</v>
      </c>
      <c r="AA125" s="12">
        <v>20</v>
      </c>
      <c r="AB125" s="12">
        <v>21</v>
      </c>
      <c r="AC125" s="12">
        <v>22</v>
      </c>
      <c r="AD125" s="12">
        <v>23</v>
      </c>
      <c r="AE125" s="12">
        <v>24</v>
      </c>
      <c r="AF125" s="12">
        <v>25</v>
      </c>
      <c r="AG125" s="12">
        <v>26</v>
      </c>
      <c r="AH125" s="12">
        <v>27</v>
      </c>
      <c r="AI125" s="12">
        <v>28</v>
      </c>
      <c r="AJ125" s="12">
        <v>29</v>
      </c>
      <c r="AK125" s="12">
        <v>30</v>
      </c>
      <c r="AL125" s="12">
        <v>31</v>
      </c>
      <c r="AM125" s="12">
        <v>32</v>
      </c>
      <c r="AN125" s="12">
        <v>33</v>
      </c>
      <c r="AO125" s="12">
        <v>34</v>
      </c>
      <c r="AP125" s="12">
        <v>35</v>
      </c>
      <c r="AQ125" s="12">
        <v>36</v>
      </c>
      <c r="AR125" s="12">
        <v>37</v>
      </c>
      <c r="AS125" s="12">
        <v>38</v>
      </c>
      <c r="AT125" s="2"/>
      <c r="AU125" s="2"/>
      <c r="AV125" s="55"/>
      <c r="AW125" s="70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</row>
    <row r="126" spans="1:60" ht="15.75" hidden="1" customHeight="1" x14ac:dyDescent="0.25">
      <c r="B126" s="37"/>
      <c r="C126" s="2"/>
      <c r="D126" s="2" t="s">
        <v>67</v>
      </c>
      <c r="E126" s="2"/>
      <c r="F126" s="12" t="s">
        <v>65</v>
      </c>
      <c r="G126" s="12" t="s">
        <v>65</v>
      </c>
      <c r="H126" s="12" t="s">
        <v>65</v>
      </c>
      <c r="I126" s="12">
        <v>1</v>
      </c>
      <c r="J126" s="12">
        <v>2</v>
      </c>
      <c r="K126" s="12">
        <v>3</v>
      </c>
      <c r="L126" s="12">
        <v>4</v>
      </c>
      <c r="M126" s="12">
        <v>5</v>
      </c>
      <c r="N126" s="12">
        <v>6</v>
      </c>
      <c r="O126" s="12">
        <v>7</v>
      </c>
      <c r="P126" s="12">
        <v>8</v>
      </c>
      <c r="Q126" s="12">
        <v>9</v>
      </c>
      <c r="R126" s="12">
        <v>10</v>
      </c>
      <c r="S126" s="12">
        <v>11</v>
      </c>
      <c r="T126" s="12">
        <v>12</v>
      </c>
      <c r="U126" s="12">
        <v>13</v>
      </c>
      <c r="V126" s="12">
        <v>14</v>
      </c>
      <c r="W126" s="12">
        <v>15</v>
      </c>
      <c r="X126" s="12">
        <v>16</v>
      </c>
      <c r="Y126" s="12">
        <v>17</v>
      </c>
      <c r="Z126" s="12">
        <v>18</v>
      </c>
      <c r="AA126" s="12">
        <v>19</v>
      </c>
      <c r="AB126" s="12">
        <v>20</v>
      </c>
      <c r="AC126" s="12">
        <v>21</v>
      </c>
      <c r="AD126" s="12">
        <v>22</v>
      </c>
      <c r="AE126" s="12">
        <v>23</v>
      </c>
      <c r="AF126" s="12">
        <v>24</v>
      </c>
      <c r="AG126" s="12">
        <v>25</v>
      </c>
      <c r="AH126" s="12">
        <v>26</v>
      </c>
      <c r="AI126" s="12">
        <v>27</v>
      </c>
      <c r="AJ126" s="12">
        <v>28</v>
      </c>
      <c r="AK126" s="12">
        <v>29</v>
      </c>
      <c r="AL126" s="12">
        <v>30</v>
      </c>
      <c r="AM126" s="12">
        <v>31</v>
      </c>
      <c r="AN126" s="12">
        <v>32</v>
      </c>
      <c r="AO126" s="12">
        <v>33</v>
      </c>
      <c r="AP126" s="12">
        <v>34</v>
      </c>
      <c r="AQ126" s="12">
        <v>35</v>
      </c>
      <c r="AR126" s="12">
        <v>36</v>
      </c>
      <c r="AS126" s="12">
        <v>37</v>
      </c>
      <c r="AT126" s="2"/>
      <c r="AU126" s="2"/>
      <c r="AV126" s="55"/>
      <c r="AW126" s="70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</row>
    <row r="127" spans="1:60" ht="15.75" hidden="1" customHeight="1" x14ac:dyDescent="0.25">
      <c r="B127" s="37"/>
      <c r="C127" s="2"/>
      <c r="D127" s="2" t="s">
        <v>68</v>
      </c>
      <c r="E127" s="2"/>
      <c r="F127" s="12" t="s">
        <v>65</v>
      </c>
      <c r="G127" s="12" t="s">
        <v>65</v>
      </c>
      <c r="H127" s="12" t="s">
        <v>65</v>
      </c>
      <c r="I127" s="12" t="s">
        <v>65</v>
      </c>
      <c r="J127" s="12">
        <v>1</v>
      </c>
      <c r="K127" s="12">
        <v>2</v>
      </c>
      <c r="L127" s="12">
        <v>3</v>
      </c>
      <c r="M127" s="12">
        <v>4</v>
      </c>
      <c r="N127" s="12">
        <v>5</v>
      </c>
      <c r="O127" s="12">
        <v>6</v>
      </c>
      <c r="P127" s="12">
        <v>7</v>
      </c>
      <c r="Q127" s="12">
        <v>8</v>
      </c>
      <c r="R127" s="12">
        <v>9</v>
      </c>
      <c r="S127" s="12">
        <v>10</v>
      </c>
      <c r="T127" s="12">
        <v>11</v>
      </c>
      <c r="U127" s="12">
        <v>12</v>
      </c>
      <c r="V127" s="12">
        <v>13</v>
      </c>
      <c r="W127" s="12">
        <v>14</v>
      </c>
      <c r="X127" s="12">
        <v>15</v>
      </c>
      <c r="Y127" s="12">
        <v>16</v>
      </c>
      <c r="Z127" s="12">
        <v>17</v>
      </c>
      <c r="AA127" s="12">
        <v>18</v>
      </c>
      <c r="AB127" s="12">
        <v>19</v>
      </c>
      <c r="AC127" s="12">
        <v>20</v>
      </c>
      <c r="AD127" s="12">
        <v>21</v>
      </c>
      <c r="AE127" s="12">
        <v>22</v>
      </c>
      <c r="AF127" s="12">
        <v>23</v>
      </c>
      <c r="AG127" s="12">
        <v>24</v>
      </c>
      <c r="AH127" s="12">
        <v>25</v>
      </c>
      <c r="AI127" s="12">
        <v>26</v>
      </c>
      <c r="AJ127" s="12">
        <v>27</v>
      </c>
      <c r="AK127" s="12">
        <v>28</v>
      </c>
      <c r="AL127" s="12">
        <v>29</v>
      </c>
      <c r="AM127" s="12">
        <v>30</v>
      </c>
      <c r="AN127" s="12">
        <v>31</v>
      </c>
      <c r="AO127" s="12">
        <v>32</v>
      </c>
      <c r="AP127" s="12">
        <v>33</v>
      </c>
      <c r="AQ127" s="12">
        <v>34</v>
      </c>
      <c r="AR127" s="12">
        <v>35</v>
      </c>
      <c r="AS127" s="12">
        <v>36</v>
      </c>
      <c r="AT127" s="2"/>
      <c r="AU127" s="2"/>
      <c r="AV127" s="55"/>
      <c r="AW127" s="70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</row>
    <row r="128" spans="1:60" ht="15.75" hidden="1" customHeight="1" x14ac:dyDescent="0.25">
      <c r="B128" s="37"/>
      <c r="C128" s="2"/>
      <c r="D128" s="2" t="s">
        <v>69</v>
      </c>
      <c r="E128" s="2"/>
      <c r="F128" s="12" t="s">
        <v>65</v>
      </c>
      <c r="G128" s="12" t="s">
        <v>65</v>
      </c>
      <c r="H128" s="12" t="s">
        <v>65</v>
      </c>
      <c r="I128" s="12" t="s">
        <v>65</v>
      </c>
      <c r="J128" s="12" t="s">
        <v>65</v>
      </c>
      <c r="K128" s="12">
        <v>1</v>
      </c>
      <c r="L128" s="12">
        <v>2</v>
      </c>
      <c r="M128" s="12">
        <v>3</v>
      </c>
      <c r="N128" s="12">
        <v>4</v>
      </c>
      <c r="O128" s="12">
        <v>5</v>
      </c>
      <c r="P128" s="12">
        <v>6</v>
      </c>
      <c r="Q128" s="12">
        <v>7</v>
      </c>
      <c r="R128" s="12">
        <v>8</v>
      </c>
      <c r="S128" s="12">
        <v>9</v>
      </c>
      <c r="T128" s="12">
        <v>10</v>
      </c>
      <c r="U128" s="12">
        <v>11</v>
      </c>
      <c r="V128" s="12">
        <v>12</v>
      </c>
      <c r="W128" s="12">
        <v>13</v>
      </c>
      <c r="X128" s="12">
        <v>14</v>
      </c>
      <c r="Y128" s="12">
        <v>15</v>
      </c>
      <c r="Z128" s="12">
        <v>16</v>
      </c>
      <c r="AA128" s="12">
        <v>17</v>
      </c>
      <c r="AB128" s="12">
        <v>18</v>
      </c>
      <c r="AC128" s="12">
        <v>19</v>
      </c>
      <c r="AD128" s="12">
        <v>20</v>
      </c>
      <c r="AE128" s="12">
        <v>21</v>
      </c>
      <c r="AF128" s="12">
        <v>22</v>
      </c>
      <c r="AG128" s="12">
        <v>23</v>
      </c>
      <c r="AH128" s="12">
        <v>24</v>
      </c>
      <c r="AI128" s="12">
        <v>25</v>
      </c>
      <c r="AJ128" s="12">
        <v>26</v>
      </c>
      <c r="AK128" s="12">
        <v>27</v>
      </c>
      <c r="AL128" s="12">
        <v>28</v>
      </c>
      <c r="AM128" s="12">
        <v>29</v>
      </c>
      <c r="AN128" s="12">
        <v>30</v>
      </c>
      <c r="AO128" s="12">
        <v>31</v>
      </c>
      <c r="AP128" s="12">
        <v>32</v>
      </c>
      <c r="AQ128" s="12">
        <v>33</v>
      </c>
      <c r="AR128" s="12">
        <v>34</v>
      </c>
      <c r="AS128" s="12">
        <v>35</v>
      </c>
      <c r="AT128" s="2"/>
      <c r="AU128" s="2"/>
      <c r="AV128" s="55"/>
      <c r="AW128" s="70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</row>
    <row r="129" spans="2:60" ht="15.75" hidden="1" customHeight="1" x14ac:dyDescent="0.25">
      <c r="B129" s="37"/>
      <c r="C129" s="2"/>
      <c r="D129" s="2" t="s">
        <v>70</v>
      </c>
      <c r="E129" s="2"/>
      <c r="F129" s="12" t="s">
        <v>65</v>
      </c>
      <c r="G129" s="12" t="s">
        <v>65</v>
      </c>
      <c r="H129" s="12" t="s">
        <v>65</v>
      </c>
      <c r="I129" s="12" t="s">
        <v>65</v>
      </c>
      <c r="J129" s="12" t="s">
        <v>65</v>
      </c>
      <c r="K129" s="12" t="s">
        <v>65</v>
      </c>
      <c r="L129" s="12">
        <v>1</v>
      </c>
      <c r="M129" s="12">
        <v>2</v>
      </c>
      <c r="N129" s="12">
        <v>3</v>
      </c>
      <c r="O129" s="12">
        <v>4</v>
      </c>
      <c r="P129" s="12">
        <v>5</v>
      </c>
      <c r="Q129" s="12">
        <v>6</v>
      </c>
      <c r="R129" s="12">
        <v>7</v>
      </c>
      <c r="S129" s="12">
        <v>8</v>
      </c>
      <c r="T129" s="12">
        <v>9</v>
      </c>
      <c r="U129" s="12">
        <v>10</v>
      </c>
      <c r="V129" s="12">
        <v>11</v>
      </c>
      <c r="W129" s="12">
        <v>12</v>
      </c>
      <c r="X129" s="12">
        <v>13</v>
      </c>
      <c r="Y129" s="12">
        <v>14</v>
      </c>
      <c r="Z129" s="12">
        <v>15</v>
      </c>
      <c r="AA129" s="12">
        <v>16</v>
      </c>
      <c r="AB129" s="12">
        <v>17</v>
      </c>
      <c r="AC129" s="12">
        <v>18</v>
      </c>
      <c r="AD129" s="12">
        <v>19</v>
      </c>
      <c r="AE129" s="12">
        <v>20</v>
      </c>
      <c r="AF129" s="12">
        <v>21</v>
      </c>
      <c r="AG129" s="12">
        <v>22</v>
      </c>
      <c r="AH129" s="12">
        <v>23</v>
      </c>
      <c r="AI129" s="12">
        <v>24</v>
      </c>
      <c r="AJ129" s="12">
        <v>25</v>
      </c>
      <c r="AK129" s="12">
        <v>26</v>
      </c>
      <c r="AL129" s="12">
        <v>27</v>
      </c>
      <c r="AM129" s="12">
        <v>28</v>
      </c>
      <c r="AN129" s="12">
        <v>29</v>
      </c>
      <c r="AO129" s="12">
        <v>30</v>
      </c>
      <c r="AP129" s="12">
        <v>31</v>
      </c>
      <c r="AQ129" s="12">
        <v>32</v>
      </c>
      <c r="AR129" s="12">
        <v>33</v>
      </c>
      <c r="AS129" s="12">
        <v>34</v>
      </c>
      <c r="AT129" s="2"/>
      <c r="AU129" s="2"/>
      <c r="AV129" s="55"/>
      <c r="AW129" s="70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</row>
    <row r="130" spans="2:60" ht="15.75" hidden="1" customHeight="1" x14ac:dyDescent="0.25">
      <c r="B130" s="37"/>
      <c r="C130" s="2"/>
      <c r="D130" s="2" t="s">
        <v>71</v>
      </c>
      <c r="E130" s="2"/>
      <c r="F130" s="12" t="s">
        <v>65</v>
      </c>
      <c r="G130" s="12" t="s">
        <v>65</v>
      </c>
      <c r="H130" s="12" t="s">
        <v>65</v>
      </c>
      <c r="I130" s="12" t="s">
        <v>65</v>
      </c>
      <c r="J130" s="12" t="s">
        <v>65</v>
      </c>
      <c r="K130" s="12" t="s">
        <v>65</v>
      </c>
      <c r="L130" s="12" t="s">
        <v>65</v>
      </c>
      <c r="M130" s="12">
        <v>1</v>
      </c>
      <c r="N130" s="12">
        <v>2</v>
      </c>
      <c r="O130" s="12">
        <v>3</v>
      </c>
      <c r="P130" s="12">
        <v>4</v>
      </c>
      <c r="Q130" s="12">
        <v>5</v>
      </c>
      <c r="R130" s="12">
        <v>6</v>
      </c>
      <c r="S130" s="12">
        <v>7</v>
      </c>
      <c r="T130" s="12">
        <v>8</v>
      </c>
      <c r="U130" s="12">
        <v>9</v>
      </c>
      <c r="V130" s="12">
        <v>10</v>
      </c>
      <c r="W130" s="12">
        <v>11</v>
      </c>
      <c r="X130" s="12">
        <v>12</v>
      </c>
      <c r="Y130" s="12">
        <v>13</v>
      </c>
      <c r="Z130" s="12">
        <v>14</v>
      </c>
      <c r="AA130" s="12">
        <v>15</v>
      </c>
      <c r="AB130" s="12">
        <v>16</v>
      </c>
      <c r="AC130" s="12">
        <v>17</v>
      </c>
      <c r="AD130" s="12">
        <v>18</v>
      </c>
      <c r="AE130" s="12">
        <v>19</v>
      </c>
      <c r="AF130" s="12">
        <v>20</v>
      </c>
      <c r="AG130" s="12">
        <v>21</v>
      </c>
      <c r="AH130" s="12">
        <v>22</v>
      </c>
      <c r="AI130" s="12">
        <v>23</v>
      </c>
      <c r="AJ130" s="12">
        <v>24</v>
      </c>
      <c r="AK130" s="12">
        <v>25</v>
      </c>
      <c r="AL130" s="12">
        <v>26</v>
      </c>
      <c r="AM130" s="12">
        <v>27</v>
      </c>
      <c r="AN130" s="12">
        <v>28</v>
      </c>
      <c r="AO130" s="12">
        <v>29</v>
      </c>
      <c r="AP130" s="12">
        <v>30</v>
      </c>
      <c r="AQ130" s="12">
        <v>31</v>
      </c>
      <c r="AR130" s="12">
        <v>32</v>
      </c>
      <c r="AS130" s="12">
        <v>33</v>
      </c>
      <c r="AT130" s="2"/>
      <c r="AU130" s="2"/>
      <c r="AV130" s="55"/>
      <c r="AW130" s="70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</row>
    <row r="131" spans="2:60" ht="15.75" hidden="1" customHeight="1" x14ac:dyDescent="0.25">
      <c r="B131" s="37"/>
      <c r="C131" s="2"/>
      <c r="D131" s="2" t="s">
        <v>72</v>
      </c>
      <c r="E131" s="2"/>
      <c r="F131" s="12" t="s">
        <v>65</v>
      </c>
      <c r="G131" s="12" t="s">
        <v>65</v>
      </c>
      <c r="H131" s="12" t="s">
        <v>65</v>
      </c>
      <c r="I131" s="12" t="s">
        <v>65</v>
      </c>
      <c r="J131" s="12" t="s">
        <v>65</v>
      </c>
      <c r="K131" s="12" t="s">
        <v>65</v>
      </c>
      <c r="L131" s="12" t="s">
        <v>65</v>
      </c>
      <c r="M131" s="12" t="s">
        <v>65</v>
      </c>
      <c r="N131" s="12">
        <v>1</v>
      </c>
      <c r="O131" s="12">
        <v>2</v>
      </c>
      <c r="P131" s="12">
        <v>3</v>
      </c>
      <c r="Q131" s="12">
        <v>4</v>
      </c>
      <c r="R131" s="12">
        <v>5</v>
      </c>
      <c r="S131" s="12">
        <v>6</v>
      </c>
      <c r="T131" s="12">
        <v>7</v>
      </c>
      <c r="U131" s="12">
        <v>8</v>
      </c>
      <c r="V131" s="12">
        <v>9</v>
      </c>
      <c r="W131" s="12">
        <v>10</v>
      </c>
      <c r="X131" s="12">
        <v>11</v>
      </c>
      <c r="Y131" s="12">
        <v>12</v>
      </c>
      <c r="Z131" s="12">
        <v>13</v>
      </c>
      <c r="AA131" s="12">
        <v>14</v>
      </c>
      <c r="AB131" s="12">
        <v>15</v>
      </c>
      <c r="AC131" s="12">
        <v>16</v>
      </c>
      <c r="AD131" s="12">
        <v>17</v>
      </c>
      <c r="AE131" s="12">
        <v>18</v>
      </c>
      <c r="AF131" s="12">
        <v>19</v>
      </c>
      <c r="AG131" s="12">
        <v>20</v>
      </c>
      <c r="AH131" s="12">
        <v>21</v>
      </c>
      <c r="AI131" s="12">
        <v>22</v>
      </c>
      <c r="AJ131" s="12">
        <v>23</v>
      </c>
      <c r="AK131" s="12">
        <v>24</v>
      </c>
      <c r="AL131" s="12">
        <v>25</v>
      </c>
      <c r="AM131" s="12">
        <v>26</v>
      </c>
      <c r="AN131" s="12">
        <v>27</v>
      </c>
      <c r="AO131" s="12">
        <v>28</v>
      </c>
      <c r="AP131" s="12">
        <v>29</v>
      </c>
      <c r="AQ131" s="12">
        <v>30</v>
      </c>
      <c r="AR131" s="12">
        <v>31</v>
      </c>
      <c r="AS131" s="12">
        <v>32</v>
      </c>
      <c r="AT131" s="2"/>
      <c r="AU131" s="2"/>
      <c r="AV131" s="55"/>
      <c r="AW131" s="70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</row>
    <row r="132" spans="2:60" ht="15.75" hidden="1" customHeight="1" x14ac:dyDescent="0.25">
      <c r="B132" s="37"/>
      <c r="C132" s="2"/>
      <c r="D132" s="2" t="s">
        <v>73</v>
      </c>
      <c r="E132" s="2"/>
      <c r="F132" s="12" t="s">
        <v>65</v>
      </c>
      <c r="G132" s="12" t="s">
        <v>65</v>
      </c>
      <c r="H132" s="12" t="s">
        <v>65</v>
      </c>
      <c r="I132" s="12" t="s">
        <v>65</v>
      </c>
      <c r="J132" s="12" t="s">
        <v>65</v>
      </c>
      <c r="K132" s="12" t="s">
        <v>65</v>
      </c>
      <c r="L132" s="12" t="s">
        <v>65</v>
      </c>
      <c r="M132" s="12" t="s">
        <v>65</v>
      </c>
      <c r="N132" s="12" t="s">
        <v>65</v>
      </c>
      <c r="O132" s="12">
        <v>1</v>
      </c>
      <c r="P132" s="12">
        <v>2</v>
      </c>
      <c r="Q132" s="12">
        <v>3</v>
      </c>
      <c r="R132" s="12">
        <v>4</v>
      </c>
      <c r="S132" s="12">
        <v>5</v>
      </c>
      <c r="T132" s="12">
        <v>6</v>
      </c>
      <c r="U132" s="12">
        <v>7</v>
      </c>
      <c r="V132" s="12">
        <v>8</v>
      </c>
      <c r="W132" s="12">
        <v>9</v>
      </c>
      <c r="X132" s="12">
        <v>10</v>
      </c>
      <c r="Y132" s="12">
        <v>11</v>
      </c>
      <c r="Z132" s="12">
        <v>12</v>
      </c>
      <c r="AA132" s="12">
        <v>13</v>
      </c>
      <c r="AB132" s="12">
        <v>14</v>
      </c>
      <c r="AC132" s="12">
        <v>15</v>
      </c>
      <c r="AD132" s="12">
        <v>16</v>
      </c>
      <c r="AE132" s="12">
        <v>17</v>
      </c>
      <c r="AF132" s="12">
        <v>18</v>
      </c>
      <c r="AG132" s="12">
        <v>19</v>
      </c>
      <c r="AH132" s="12">
        <v>20</v>
      </c>
      <c r="AI132" s="12">
        <v>21</v>
      </c>
      <c r="AJ132" s="12">
        <v>22</v>
      </c>
      <c r="AK132" s="12">
        <v>23</v>
      </c>
      <c r="AL132" s="12">
        <v>24</v>
      </c>
      <c r="AM132" s="12">
        <v>25</v>
      </c>
      <c r="AN132" s="12">
        <v>26</v>
      </c>
      <c r="AO132" s="12">
        <v>27</v>
      </c>
      <c r="AP132" s="12">
        <v>28</v>
      </c>
      <c r="AQ132" s="12">
        <v>29</v>
      </c>
      <c r="AR132" s="12">
        <v>30</v>
      </c>
      <c r="AS132" s="12">
        <v>31</v>
      </c>
      <c r="AT132" s="2"/>
      <c r="AU132" s="2"/>
      <c r="AV132" s="55"/>
      <c r="AW132" s="70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</row>
    <row r="133" spans="2:60" ht="15.75" hidden="1" customHeight="1" x14ac:dyDescent="0.25">
      <c r="B133" s="37"/>
      <c r="C133" s="2"/>
      <c r="D133" s="2" t="s">
        <v>74</v>
      </c>
      <c r="E133" s="2"/>
      <c r="F133" s="12" t="s">
        <v>65</v>
      </c>
      <c r="G133" s="12" t="s">
        <v>65</v>
      </c>
      <c r="H133" s="12" t="s">
        <v>65</v>
      </c>
      <c r="I133" s="12" t="s">
        <v>65</v>
      </c>
      <c r="J133" s="12" t="s">
        <v>65</v>
      </c>
      <c r="K133" s="12" t="s">
        <v>65</v>
      </c>
      <c r="L133" s="12" t="s">
        <v>65</v>
      </c>
      <c r="M133" s="12" t="s">
        <v>65</v>
      </c>
      <c r="N133" s="12" t="s">
        <v>65</v>
      </c>
      <c r="O133" s="12" t="s">
        <v>65</v>
      </c>
      <c r="P133" s="12">
        <v>1</v>
      </c>
      <c r="Q133" s="12">
        <v>2</v>
      </c>
      <c r="R133" s="12">
        <v>3</v>
      </c>
      <c r="S133" s="12">
        <v>4</v>
      </c>
      <c r="T133" s="12">
        <v>5</v>
      </c>
      <c r="U133" s="12">
        <v>6</v>
      </c>
      <c r="V133" s="12">
        <v>7</v>
      </c>
      <c r="W133" s="12">
        <v>8</v>
      </c>
      <c r="X133" s="12">
        <v>9</v>
      </c>
      <c r="Y133" s="12">
        <v>10</v>
      </c>
      <c r="Z133" s="12">
        <v>11</v>
      </c>
      <c r="AA133" s="12">
        <v>12</v>
      </c>
      <c r="AB133" s="12">
        <v>13</v>
      </c>
      <c r="AC133" s="12">
        <v>14</v>
      </c>
      <c r="AD133" s="12">
        <v>15</v>
      </c>
      <c r="AE133" s="12">
        <v>16</v>
      </c>
      <c r="AF133" s="12">
        <v>17</v>
      </c>
      <c r="AG133" s="12">
        <v>18</v>
      </c>
      <c r="AH133" s="12">
        <v>19</v>
      </c>
      <c r="AI133" s="12">
        <v>20</v>
      </c>
      <c r="AJ133" s="12">
        <v>21</v>
      </c>
      <c r="AK133" s="12">
        <v>22</v>
      </c>
      <c r="AL133" s="12">
        <v>23</v>
      </c>
      <c r="AM133" s="12">
        <v>24</v>
      </c>
      <c r="AN133" s="12">
        <v>25</v>
      </c>
      <c r="AO133" s="12">
        <v>26</v>
      </c>
      <c r="AP133" s="12">
        <v>27</v>
      </c>
      <c r="AQ133" s="12">
        <v>28</v>
      </c>
      <c r="AR133" s="12">
        <v>29</v>
      </c>
      <c r="AS133" s="12">
        <v>30</v>
      </c>
      <c r="AT133" s="2"/>
      <c r="AU133" s="2"/>
      <c r="AV133" s="55"/>
      <c r="AW133" s="70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</row>
    <row r="134" spans="2:60" ht="15.75" hidden="1" customHeight="1" x14ac:dyDescent="0.25">
      <c r="B134" s="37"/>
      <c r="C134" s="2"/>
      <c r="D134" s="2" t="s">
        <v>75</v>
      </c>
      <c r="E134" s="2"/>
      <c r="F134" s="12" t="s">
        <v>65</v>
      </c>
      <c r="G134" s="12" t="s">
        <v>65</v>
      </c>
      <c r="H134" s="12" t="s">
        <v>65</v>
      </c>
      <c r="I134" s="12" t="s">
        <v>65</v>
      </c>
      <c r="J134" s="12" t="s">
        <v>65</v>
      </c>
      <c r="K134" s="12" t="s">
        <v>65</v>
      </c>
      <c r="L134" s="12" t="s">
        <v>65</v>
      </c>
      <c r="M134" s="12" t="s">
        <v>65</v>
      </c>
      <c r="N134" s="12" t="s">
        <v>65</v>
      </c>
      <c r="O134" s="12" t="s">
        <v>65</v>
      </c>
      <c r="P134" s="12" t="s">
        <v>65</v>
      </c>
      <c r="Q134" s="12">
        <v>1</v>
      </c>
      <c r="R134" s="12">
        <v>2</v>
      </c>
      <c r="S134" s="12">
        <v>3</v>
      </c>
      <c r="T134" s="12">
        <v>4</v>
      </c>
      <c r="U134" s="12">
        <v>5</v>
      </c>
      <c r="V134" s="12">
        <v>6</v>
      </c>
      <c r="W134" s="12">
        <v>7</v>
      </c>
      <c r="X134" s="12">
        <v>8</v>
      </c>
      <c r="Y134" s="12">
        <v>9</v>
      </c>
      <c r="Z134" s="12">
        <v>10</v>
      </c>
      <c r="AA134" s="12">
        <v>11</v>
      </c>
      <c r="AB134" s="12">
        <v>12</v>
      </c>
      <c r="AC134" s="12">
        <v>13</v>
      </c>
      <c r="AD134" s="12">
        <v>14</v>
      </c>
      <c r="AE134" s="12">
        <v>15</v>
      </c>
      <c r="AF134" s="12">
        <v>16</v>
      </c>
      <c r="AG134" s="12">
        <v>17</v>
      </c>
      <c r="AH134" s="12">
        <v>18</v>
      </c>
      <c r="AI134" s="12">
        <v>19</v>
      </c>
      <c r="AJ134" s="12">
        <v>20</v>
      </c>
      <c r="AK134" s="12">
        <v>21</v>
      </c>
      <c r="AL134" s="12">
        <v>22</v>
      </c>
      <c r="AM134" s="12">
        <v>23</v>
      </c>
      <c r="AN134" s="12">
        <v>24</v>
      </c>
      <c r="AO134" s="12">
        <v>25</v>
      </c>
      <c r="AP134" s="12">
        <v>26</v>
      </c>
      <c r="AQ134" s="12">
        <v>27</v>
      </c>
      <c r="AR134" s="12">
        <v>28</v>
      </c>
      <c r="AS134" s="12">
        <v>29</v>
      </c>
      <c r="AT134" s="2"/>
      <c r="AU134" s="2"/>
      <c r="AV134" s="55"/>
      <c r="AW134" s="70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</row>
    <row r="135" spans="2:60" ht="15.75" hidden="1" customHeight="1" x14ac:dyDescent="0.25">
      <c r="B135" s="37"/>
      <c r="C135" s="2"/>
      <c r="D135" s="2" t="s">
        <v>76</v>
      </c>
      <c r="E135" s="2"/>
      <c r="F135" s="12" t="s">
        <v>65</v>
      </c>
      <c r="G135" s="12" t="s">
        <v>65</v>
      </c>
      <c r="H135" s="12" t="s">
        <v>65</v>
      </c>
      <c r="I135" s="12" t="s">
        <v>65</v>
      </c>
      <c r="J135" s="12" t="s">
        <v>65</v>
      </c>
      <c r="K135" s="12" t="s">
        <v>65</v>
      </c>
      <c r="L135" s="12" t="s">
        <v>65</v>
      </c>
      <c r="M135" s="12" t="s">
        <v>65</v>
      </c>
      <c r="N135" s="12" t="s">
        <v>65</v>
      </c>
      <c r="O135" s="12" t="s">
        <v>65</v>
      </c>
      <c r="P135" s="12" t="s">
        <v>65</v>
      </c>
      <c r="Q135" s="12" t="s">
        <v>65</v>
      </c>
      <c r="R135" s="12">
        <v>1</v>
      </c>
      <c r="S135" s="12">
        <v>2</v>
      </c>
      <c r="T135" s="12">
        <v>3</v>
      </c>
      <c r="U135" s="12">
        <v>4</v>
      </c>
      <c r="V135" s="12">
        <v>5</v>
      </c>
      <c r="W135" s="12">
        <v>6</v>
      </c>
      <c r="X135" s="12">
        <v>7</v>
      </c>
      <c r="Y135" s="12">
        <v>8</v>
      </c>
      <c r="Z135" s="12">
        <v>9</v>
      </c>
      <c r="AA135" s="12">
        <v>10</v>
      </c>
      <c r="AB135" s="12">
        <v>11</v>
      </c>
      <c r="AC135" s="12">
        <v>12</v>
      </c>
      <c r="AD135" s="12">
        <v>13</v>
      </c>
      <c r="AE135" s="12">
        <v>14</v>
      </c>
      <c r="AF135" s="12">
        <v>15</v>
      </c>
      <c r="AG135" s="12">
        <v>16</v>
      </c>
      <c r="AH135" s="12">
        <v>17</v>
      </c>
      <c r="AI135" s="12">
        <v>18</v>
      </c>
      <c r="AJ135" s="12">
        <v>19</v>
      </c>
      <c r="AK135" s="12">
        <v>20</v>
      </c>
      <c r="AL135" s="12">
        <v>21</v>
      </c>
      <c r="AM135" s="12">
        <v>22</v>
      </c>
      <c r="AN135" s="12">
        <v>23</v>
      </c>
      <c r="AO135" s="12">
        <v>24</v>
      </c>
      <c r="AP135" s="12">
        <v>25</v>
      </c>
      <c r="AQ135" s="12">
        <v>26</v>
      </c>
      <c r="AR135" s="12">
        <v>27</v>
      </c>
      <c r="AS135" s="12">
        <v>28</v>
      </c>
      <c r="AT135" s="2"/>
      <c r="AU135" s="2"/>
      <c r="AV135" s="55"/>
      <c r="AW135" s="70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</row>
    <row r="136" spans="2:60" ht="15.75" hidden="1" customHeight="1" x14ac:dyDescent="0.25">
      <c r="B136" s="37"/>
      <c r="C136" s="2"/>
      <c r="D136" s="2" t="s">
        <v>77</v>
      </c>
      <c r="E136" s="2"/>
      <c r="F136" s="12" t="s">
        <v>65</v>
      </c>
      <c r="G136" s="12" t="s">
        <v>65</v>
      </c>
      <c r="H136" s="12" t="s">
        <v>65</v>
      </c>
      <c r="I136" s="12" t="s">
        <v>65</v>
      </c>
      <c r="J136" s="12" t="s">
        <v>65</v>
      </c>
      <c r="K136" s="12" t="s">
        <v>65</v>
      </c>
      <c r="L136" s="12" t="s">
        <v>65</v>
      </c>
      <c r="M136" s="12" t="s">
        <v>65</v>
      </c>
      <c r="N136" s="12" t="s">
        <v>65</v>
      </c>
      <c r="O136" s="12" t="s">
        <v>65</v>
      </c>
      <c r="P136" s="12" t="s">
        <v>65</v>
      </c>
      <c r="Q136" s="12" t="s">
        <v>65</v>
      </c>
      <c r="R136" s="12" t="s">
        <v>65</v>
      </c>
      <c r="S136" s="12">
        <v>1</v>
      </c>
      <c r="T136" s="12">
        <v>2</v>
      </c>
      <c r="U136" s="12">
        <v>3</v>
      </c>
      <c r="V136" s="12">
        <v>4</v>
      </c>
      <c r="W136" s="12">
        <v>5</v>
      </c>
      <c r="X136" s="12">
        <v>6</v>
      </c>
      <c r="Y136" s="12">
        <v>7</v>
      </c>
      <c r="Z136" s="12">
        <v>8</v>
      </c>
      <c r="AA136" s="12">
        <v>9</v>
      </c>
      <c r="AB136" s="12">
        <v>10</v>
      </c>
      <c r="AC136" s="12">
        <v>11</v>
      </c>
      <c r="AD136" s="12">
        <v>12</v>
      </c>
      <c r="AE136" s="12">
        <v>13</v>
      </c>
      <c r="AF136" s="12">
        <v>14</v>
      </c>
      <c r="AG136" s="12">
        <v>15</v>
      </c>
      <c r="AH136" s="12">
        <v>16</v>
      </c>
      <c r="AI136" s="12">
        <v>17</v>
      </c>
      <c r="AJ136" s="12">
        <v>18</v>
      </c>
      <c r="AK136" s="12">
        <v>19</v>
      </c>
      <c r="AL136" s="12">
        <v>20</v>
      </c>
      <c r="AM136" s="12">
        <v>21</v>
      </c>
      <c r="AN136" s="12">
        <v>22</v>
      </c>
      <c r="AO136" s="12">
        <v>23</v>
      </c>
      <c r="AP136" s="12">
        <v>24</v>
      </c>
      <c r="AQ136" s="12">
        <v>25</v>
      </c>
      <c r="AR136" s="12">
        <v>26</v>
      </c>
      <c r="AS136" s="12">
        <v>27</v>
      </c>
      <c r="AT136" s="2"/>
      <c r="AU136" s="2"/>
      <c r="AV136" s="55"/>
      <c r="AW136" s="70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</row>
    <row r="137" spans="2:60" ht="15.75" hidden="1" customHeight="1" x14ac:dyDescent="0.25">
      <c r="B137" s="37"/>
      <c r="C137" s="2"/>
      <c r="D137" s="2" t="s">
        <v>78</v>
      </c>
      <c r="E137" s="2"/>
      <c r="F137" s="12" t="s">
        <v>65</v>
      </c>
      <c r="G137" s="12" t="s">
        <v>65</v>
      </c>
      <c r="H137" s="12" t="s">
        <v>65</v>
      </c>
      <c r="I137" s="12" t="s">
        <v>65</v>
      </c>
      <c r="J137" s="12" t="s">
        <v>65</v>
      </c>
      <c r="K137" s="12" t="s">
        <v>65</v>
      </c>
      <c r="L137" s="12" t="s">
        <v>65</v>
      </c>
      <c r="M137" s="12" t="s">
        <v>65</v>
      </c>
      <c r="N137" s="12" t="s">
        <v>65</v>
      </c>
      <c r="O137" s="12" t="s">
        <v>65</v>
      </c>
      <c r="P137" s="12" t="s">
        <v>65</v>
      </c>
      <c r="Q137" s="12" t="s">
        <v>65</v>
      </c>
      <c r="R137" s="12" t="s">
        <v>65</v>
      </c>
      <c r="S137" s="12" t="s">
        <v>65</v>
      </c>
      <c r="T137" s="12">
        <v>1</v>
      </c>
      <c r="U137" s="12">
        <v>2</v>
      </c>
      <c r="V137" s="12">
        <v>3</v>
      </c>
      <c r="W137" s="12">
        <v>4</v>
      </c>
      <c r="X137" s="12">
        <v>5</v>
      </c>
      <c r="Y137" s="12">
        <v>6</v>
      </c>
      <c r="Z137" s="12">
        <v>7</v>
      </c>
      <c r="AA137" s="12">
        <v>8</v>
      </c>
      <c r="AB137" s="12">
        <v>9</v>
      </c>
      <c r="AC137" s="12">
        <v>10</v>
      </c>
      <c r="AD137" s="12">
        <v>11</v>
      </c>
      <c r="AE137" s="12">
        <v>12</v>
      </c>
      <c r="AF137" s="12">
        <v>13</v>
      </c>
      <c r="AG137" s="12">
        <v>14</v>
      </c>
      <c r="AH137" s="12">
        <v>15</v>
      </c>
      <c r="AI137" s="12">
        <v>16</v>
      </c>
      <c r="AJ137" s="12">
        <v>17</v>
      </c>
      <c r="AK137" s="12">
        <v>18</v>
      </c>
      <c r="AL137" s="12">
        <v>19</v>
      </c>
      <c r="AM137" s="12">
        <v>20</v>
      </c>
      <c r="AN137" s="12">
        <v>21</v>
      </c>
      <c r="AO137" s="12">
        <v>22</v>
      </c>
      <c r="AP137" s="12">
        <v>23</v>
      </c>
      <c r="AQ137" s="12">
        <v>24</v>
      </c>
      <c r="AR137" s="12">
        <v>25</v>
      </c>
      <c r="AS137" s="12">
        <v>26</v>
      </c>
      <c r="AT137" s="2"/>
      <c r="AU137" s="2"/>
      <c r="AV137" s="55"/>
      <c r="AW137" s="70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</row>
    <row r="138" spans="2:60" ht="15.75" hidden="1" customHeight="1" x14ac:dyDescent="0.25">
      <c r="B138" s="37"/>
      <c r="C138" s="2"/>
      <c r="D138" s="2" t="s">
        <v>79</v>
      </c>
      <c r="E138" s="61"/>
      <c r="F138" s="12" t="s">
        <v>65</v>
      </c>
      <c r="G138" s="12" t="s">
        <v>65</v>
      </c>
      <c r="H138" s="12" t="s">
        <v>65</v>
      </c>
      <c r="I138" s="12" t="s">
        <v>65</v>
      </c>
      <c r="J138" s="12" t="s">
        <v>65</v>
      </c>
      <c r="K138" s="12" t="s">
        <v>65</v>
      </c>
      <c r="L138" s="12" t="s">
        <v>65</v>
      </c>
      <c r="M138" s="12" t="s">
        <v>65</v>
      </c>
      <c r="N138" s="12" t="s">
        <v>65</v>
      </c>
      <c r="O138" s="12" t="s">
        <v>65</v>
      </c>
      <c r="P138" s="12" t="s">
        <v>65</v>
      </c>
      <c r="Q138" s="12" t="s">
        <v>65</v>
      </c>
      <c r="R138" s="12" t="s">
        <v>65</v>
      </c>
      <c r="S138" s="12" t="s">
        <v>65</v>
      </c>
      <c r="T138" s="12" t="s">
        <v>65</v>
      </c>
      <c r="U138" s="12">
        <v>1</v>
      </c>
      <c r="V138" s="12">
        <v>2</v>
      </c>
      <c r="W138" s="12">
        <v>3</v>
      </c>
      <c r="X138" s="12">
        <v>4</v>
      </c>
      <c r="Y138" s="12">
        <v>5</v>
      </c>
      <c r="Z138" s="12">
        <v>6</v>
      </c>
      <c r="AA138" s="12">
        <v>7</v>
      </c>
      <c r="AB138" s="12">
        <v>8</v>
      </c>
      <c r="AC138" s="12">
        <v>9</v>
      </c>
      <c r="AD138" s="12">
        <v>10</v>
      </c>
      <c r="AE138" s="12">
        <v>11</v>
      </c>
      <c r="AF138" s="12">
        <v>12</v>
      </c>
      <c r="AG138" s="12">
        <v>13</v>
      </c>
      <c r="AH138" s="12">
        <v>14</v>
      </c>
      <c r="AI138" s="12">
        <v>15</v>
      </c>
      <c r="AJ138" s="12">
        <v>16</v>
      </c>
      <c r="AK138" s="12">
        <v>17</v>
      </c>
      <c r="AL138" s="12">
        <v>18</v>
      </c>
      <c r="AM138" s="12">
        <v>19</v>
      </c>
      <c r="AN138" s="12">
        <v>20</v>
      </c>
      <c r="AO138" s="12">
        <v>21</v>
      </c>
      <c r="AP138" s="12">
        <v>22</v>
      </c>
      <c r="AQ138" s="12">
        <v>23</v>
      </c>
      <c r="AR138" s="12">
        <v>24</v>
      </c>
      <c r="AS138" s="12">
        <v>25</v>
      </c>
      <c r="AT138" s="2"/>
      <c r="AU138" s="2"/>
      <c r="AV138" s="55"/>
      <c r="AW138" s="70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</row>
    <row r="139" spans="2:60" ht="15.75" hidden="1" customHeight="1" x14ac:dyDescent="0.25">
      <c r="B139" s="37"/>
      <c r="C139" s="2"/>
      <c r="D139" s="2" t="s">
        <v>80</v>
      </c>
      <c r="E139" s="2"/>
      <c r="F139" s="12" t="s">
        <v>65</v>
      </c>
      <c r="G139" s="12" t="s">
        <v>65</v>
      </c>
      <c r="H139" s="12" t="s">
        <v>65</v>
      </c>
      <c r="I139" s="12" t="s">
        <v>65</v>
      </c>
      <c r="J139" s="12" t="s">
        <v>65</v>
      </c>
      <c r="K139" s="12" t="s">
        <v>65</v>
      </c>
      <c r="L139" s="12" t="s">
        <v>65</v>
      </c>
      <c r="M139" s="12" t="s">
        <v>65</v>
      </c>
      <c r="N139" s="12" t="s">
        <v>65</v>
      </c>
      <c r="O139" s="12" t="s">
        <v>65</v>
      </c>
      <c r="P139" s="12" t="s">
        <v>65</v>
      </c>
      <c r="Q139" s="12" t="s">
        <v>65</v>
      </c>
      <c r="R139" s="12" t="s">
        <v>65</v>
      </c>
      <c r="S139" s="12" t="s">
        <v>65</v>
      </c>
      <c r="T139" s="12" t="s">
        <v>65</v>
      </c>
      <c r="U139" s="12" t="s">
        <v>65</v>
      </c>
      <c r="V139" s="12">
        <v>1</v>
      </c>
      <c r="W139" s="12">
        <v>2</v>
      </c>
      <c r="X139" s="12">
        <v>3</v>
      </c>
      <c r="Y139" s="12">
        <v>4</v>
      </c>
      <c r="Z139" s="12">
        <v>5</v>
      </c>
      <c r="AA139" s="12">
        <v>6</v>
      </c>
      <c r="AB139" s="12">
        <v>7</v>
      </c>
      <c r="AC139" s="12">
        <v>8</v>
      </c>
      <c r="AD139" s="12">
        <v>9</v>
      </c>
      <c r="AE139" s="12">
        <v>10</v>
      </c>
      <c r="AF139" s="12">
        <v>11</v>
      </c>
      <c r="AG139" s="12">
        <v>12</v>
      </c>
      <c r="AH139" s="12">
        <v>13</v>
      </c>
      <c r="AI139" s="12">
        <v>14</v>
      </c>
      <c r="AJ139" s="12">
        <v>15</v>
      </c>
      <c r="AK139" s="12">
        <v>16</v>
      </c>
      <c r="AL139" s="12">
        <v>17</v>
      </c>
      <c r="AM139" s="12">
        <v>18</v>
      </c>
      <c r="AN139" s="12">
        <v>19</v>
      </c>
      <c r="AO139" s="12">
        <v>20</v>
      </c>
      <c r="AP139" s="12">
        <v>21</v>
      </c>
      <c r="AQ139" s="12">
        <v>22</v>
      </c>
      <c r="AR139" s="12">
        <v>23</v>
      </c>
      <c r="AS139" s="12">
        <v>24</v>
      </c>
      <c r="AT139" s="2"/>
      <c r="AU139" s="2"/>
      <c r="AV139" s="55"/>
      <c r="AW139" s="70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</row>
    <row r="140" spans="2:60" ht="15.75" hidden="1" customHeight="1" x14ac:dyDescent="0.25">
      <c r="B140" s="37"/>
      <c r="C140" s="39"/>
      <c r="D140" s="2" t="s">
        <v>81</v>
      </c>
      <c r="E140" s="2"/>
      <c r="F140" s="12" t="s">
        <v>65</v>
      </c>
      <c r="G140" s="12" t="s">
        <v>65</v>
      </c>
      <c r="H140" s="12" t="s">
        <v>65</v>
      </c>
      <c r="I140" s="12" t="s">
        <v>65</v>
      </c>
      <c r="J140" s="12" t="s">
        <v>65</v>
      </c>
      <c r="K140" s="12" t="s">
        <v>65</v>
      </c>
      <c r="L140" s="12" t="s">
        <v>65</v>
      </c>
      <c r="M140" s="12" t="s">
        <v>65</v>
      </c>
      <c r="N140" s="12" t="s">
        <v>65</v>
      </c>
      <c r="O140" s="12" t="s">
        <v>65</v>
      </c>
      <c r="P140" s="12" t="s">
        <v>65</v>
      </c>
      <c r="Q140" s="12" t="s">
        <v>65</v>
      </c>
      <c r="R140" s="12" t="s">
        <v>65</v>
      </c>
      <c r="S140" s="12" t="s">
        <v>65</v>
      </c>
      <c r="T140" s="12" t="s">
        <v>65</v>
      </c>
      <c r="U140" s="12" t="s">
        <v>65</v>
      </c>
      <c r="V140" s="12" t="s">
        <v>65</v>
      </c>
      <c r="W140" s="12">
        <v>1</v>
      </c>
      <c r="X140" s="12">
        <v>2</v>
      </c>
      <c r="Y140" s="12">
        <v>3</v>
      </c>
      <c r="Z140" s="12">
        <v>4</v>
      </c>
      <c r="AA140" s="12">
        <v>5</v>
      </c>
      <c r="AB140" s="12">
        <v>6</v>
      </c>
      <c r="AC140" s="12">
        <v>7</v>
      </c>
      <c r="AD140" s="12">
        <v>8</v>
      </c>
      <c r="AE140" s="12">
        <v>9</v>
      </c>
      <c r="AF140" s="12">
        <v>10</v>
      </c>
      <c r="AG140" s="12">
        <v>11</v>
      </c>
      <c r="AH140" s="12">
        <v>12</v>
      </c>
      <c r="AI140" s="12">
        <v>13</v>
      </c>
      <c r="AJ140" s="12">
        <v>14</v>
      </c>
      <c r="AK140" s="12">
        <v>15</v>
      </c>
      <c r="AL140" s="12">
        <v>16</v>
      </c>
      <c r="AM140" s="12">
        <v>17</v>
      </c>
      <c r="AN140" s="12">
        <v>18</v>
      </c>
      <c r="AO140" s="12">
        <v>19</v>
      </c>
      <c r="AP140" s="12">
        <v>20</v>
      </c>
      <c r="AQ140" s="12">
        <v>21</v>
      </c>
      <c r="AR140" s="12">
        <v>22</v>
      </c>
      <c r="AS140" s="12">
        <v>23</v>
      </c>
      <c r="AT140" s="2"/>
      <c r="AU140" s="2"/>
      <c r="AV140" s="55"/>
      <c r="AW140" s="70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</row>
    <row r="141" spans="2:60" ht="15.75" hidden="1" customHeight="1" x14ac:dyDescent="0.25">
      <c r="B141" s="37"/>
      <c r="C141" s="39"/>
      <c r="D141" s="2" t="s">
        <v>82</v>
      </c>
      <c r="E141" s="2"/>
      <c r="F141" s="12" t="s">
        <v>65</v>
      </c>
      <c r="G141" s="12" t="s">
        <v>65</v>
      </c>
      <c r="H141" s="12" t="s">
        <v>65</v>
      </c>
      <c r="I141" s="12" t="s">
        <v>65</v>
      </c>
      <c r="J141" s="12" t="s">
        <v>65</v>
      </c>
      <c r="K141" s="12" t="s">
        <v>65</v>
      </c>
      <c r="L141" s="12" t="s">
        <v>65</v>
      </c>
      <c r="M141" s="12" t="s">
        <v>65</v>
      </c>
      <c r="N141" s="12" t="s">
        <v>65</v>
      </c>
      <c r="O141" s="12" t="s">
        <v>65</v>
      </c>
      <c r="P141" s="12" t="s">
        <v>65</v>
      </c>
      <c r="Q141" s="12" t="s">
        <v>65</v>
      </c>
      <c r="R141" s="12" t="s">
        <v>65</v>
      </c>
      <c r="S141" s="12" t="s">
        <v>65</v>
      </c>
      <c r="T141" s="12" t="s">
        <v>65</v>
      </c>
      <c r="U141" s="12" t="s">
        <v>65</v>
      </c>
      <c r="V141" s="12" t="s">
        <v>65</v>
      </c>
      <c r="W141" s="12" t="s">
        <v>65</v>
      </c>
      <c r="X141" s="12">
        <v>1</v>
      </c>
      <c r="Y141" s="12">
        <v>2</v>
      </c>
      <c r="Z141" s="12">
        <v>3</v>
      </c>
      <c r="AA141" s="12">
        <v>4</v>
      </c>
      <c r="AB141" s="12">
        <v>5</v>
      </c>
      <c r="AC141" s="12">
        <v>6</v>
      </c>
      <c r="AD141" s="12">
        <v>7</v>
      </c>
      <c r="AE141" s="12">
        <v>8</v>
      </c>
      <c r="AF141" s="12">
        <v>9</v>
      </c>
      <c r="AG141" s="12">
        <v>10</v>
      </c>
      <c r="AH141" s="12">
        <v>11</v>
      </c>
      <c r="AI141" s="12">
        <v>12</v>
      </c>
      <c r="AJ141" s="12">
        <v>13</v>
      </c>
      <c r="AK141" s="12">
        <v>14</v>
      </c>
      <c r="AL141" s="12">
        <v>15</v>
      </c>
      <c r="AM141" s="12">
        <v>16</v>
      </c>
      <c r="AN141" s="12">
        <v>17</v>
      </c>
      <c r="AO141" s="12">
        <v>18</v>
      </c>
      <c r="AP141" s="12">
        <v>19</v>
      </c>
      <c r="AQ141" s="12">
        <v>20</v>
      </c>
      <c r="AR141" s="12">
        <v>21</v>
      </c>
      <c r="AS141" s="12">
        <v>22</v>
      </c>
      <c r="AT141" s="2"/>
      <c r="AU141" s="2"/>
      <c r="AV141" s="55"/>
      <c r="AW141" s="70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</row>
    <row r="142" spans="2:60" ht="15.75" hidden="1" customHeight="1" x14ac:dyDescent="0.25">
      <c r="B142" s="37"/>
      <c r="C142" s="39"/>
      <c r="D142" s="2" t="s">
        <v>83</v>
      </c>
      <c r="E142" s="2"/>
      <c r="F142" s="12" t="s">
        <v>65</v>
      </c>
      <c r="G142" s="12" t="s">
        <v>65</v>
      </c>
      <c r="H142" s="12" t="s">
        <v>65</v>
      </c>
      <c r="I142" s="12" t="s">
        <v>65</v>
      </c>
      <c r="J142" s="12" t="s">
        <v>65</v>
      </c>
      <c r="K142" s="12" t="s">
        <v>65</v>
      </c>
      <c r="L142" s="12" t="s">
        <v>65</v>
      </c>
      <c r="M142" s="12" t="s">
        <v>65</v>
      </c>
      <c r="N142" s="12" t="s">
        <v>65</v>
      </c>
      <c r="O142" s="12" t="s">
        <v>65</v>
      </c>
      <c r="P142" s="12" t="s">
        <v>65</v>
      </c>
      <c r="Q142" s="12" t="s">
        <v>65</v>
      </c>
      <c r="R142" s="12" t="s">
        <v>65</v>
      </c>
      <c r="S142" s="12" t="s">
        <v>65</v>
      </c>
      <c r="T142" s="12" t="s">
        <v>65</v>
      </c>
      <c r="U142" s="12" t="s">
        <v>65</v>
      </c>
      <c r="V142" s="12" t="s">
        <v>65</v>
      </c>
      <c r="W142" s="12" t="s">
        <v>65</v>
      </c>
      <c r="X142" s="12" t="s">
        <v>65</v>
      </c>
      <c r="Y142" s="12">
        <v>1</v>
      </c>
      <c r="Z142" s="12">
        <v>2</v>
      </c>
      <c r="AA142" s="12">
        <v>3</v>
      </c>
      <c r="AB142" s="12">
        <v>4</v>
      </c>
      <c r="AC142" s="12">
        <v>5</v>
      </c>
      <c r="AD142" s="12">
        <v>6</v>
      </c>
      <c r="AE142" s="12">
        <v>7</v>
      </c>
      <c r="AF142" s="12">
        <v>8</v>
      </c>
      <c r="AG142" s="12">
        <v>9</v>
      </c>
      <c r="AH142" s="12">
        <v>10</v>
      </c>
      <c r="AI142" s="12">
        <v>11</v>
      </c>
      <c r="AJ142" s="12">
        <v>12</v>
      </c>
      <c r="AK142" s="12">
        <v>13</v>
      </c>
      <c r="AL142" s="12">
        <v>14</v>
      </c>
      <c r="AM142" s="12">
        <v>15</v>
      </c>
      <c r="AN142" s="12">
        <v>16</v>
      </c>
      <c r="AO142" s="12">
        <v>17</v>
      </c>
      <c r="AP142" s="12">
        <v>18</v>
      </c>
      <c r="AQ142" s="12">
        <v>19</v>
      </c>
      <c r="AR142" s="12">
        <v>20</v>
      </c>
      <c r="AS142" s="12">
        <v>21</v>
      </c>
      <c r="AT142" s="2"/>
      <c r="AU142" s="2"/>
      <c r="AV142" s="55"/>
      <c r="AW142" s="70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</row>
    <row r="143" spans="2:60" ht="15.75" hidden="1" customHeight="1" x14ac:dyDescent="0.25">
      <c r="B143" s="37"/>
      <c r="C143" s="39"/>
      <c r="D143" s="2" t="s">
        <v>84</v>
      </c>
      <c r="E143" s="2"/>
      <c r="F143" s="12" t="s">
        <v>65</v>
      </c>
      <c r="G143" s="12" t="s">
        <v>65</v>
      </c>
      <c r="H143" s="12" t="s">
        <v>65</v>
      </c>
      <c r="I143" s="12" t="s">
        <v>65</v>
      </c>
      <c r="J143" s="12" t="s">
        <v>65</v>
      </c>
      <c r="K143" s="12" t="s">
        <v>65</v>
      </c>
      <c r="L143" s="12" t="s">
        <v>65</v>
      </c>
      <c r="M143" s="12" t="s">
        <v>65</v>
      </c>
      <c r="N143" s="12" t="s">
        <v>65</v>
      </c>
      <c r="O143" s="12" t="s">
        <v>65</v>
      </c>
      <c r="P143" s="12" t="s">
        <v>65</v>
      </c>
      <c r="Q143" s="12" t="s">
        <v>65</v>
      </c>
      <c r="R143" s="12" t="s">
        <v>65</v>
      </c>
      <c r="S143" s="12" t="s">
        <v>65</v>
      </c>
      <c r="T143" s="12" t="s">
        <v>65</v>
      </c>
      <c r="U143" s="12" t="s">
        <v>65</v>
      </c>
      <c r="V143" s="12" t="s">
        <v>65</v>
      </c>
      <c r="W143" s="12" t="s">
        <v>65</v>
      </c>
      <c r="X143" s="12" t="s">
        <v>65</v>
      </c>
      <c r="Y143" s="12" t="s">
        <v>65</v>
      </c>
      <c r="Z143" s="12">
        <v>1</v>
      </c>
      <c r="AA143" s="12">
        <v>2</v>
      </c>
      <c r="AB143" s="12">
        <v>3</v>
      </c>
      <c r="AC143" s="12">
        <v>4</v>
      </c>
      <c r="AD143" s="12">
        <v>5</v>
      </c>
      <c r="AE143" s="12">
        <v>6</v>
      </c>
      <c r="AF143" s="12">
        <v>7</v>
      </c>
      <c r="AG143" s="12">
        <v>8</v>
      </c>
      <c r="AH143" s="12">
        <v>9</v>
      </c>
      <c r="AI143" s="12">
        <v>10</v>
      </c>
      <c r="AJ143" s="12">
        <v>11</v>
      </c>
      <c r="AK143" s="12">
        <v>12</v>
      </c>
      <c r="AL143" s="12">
        <v>13</v>
      </c>
      <c r="AM143" s="12">
        <v>14</v>
      </c>
      <c r="AN143" s="12">
        <v>15</v>
      </c>
      <c r="AO143" s="12">
        <v>16</v>
      </c>
      <c r="AP143" s="12">
        <v>17</v>
      </c>
      <c r="AQ143" s="12">
        <v>18</v>
      </c>
      <c r="AR143" s="12">
        <v>19</v>
      </c>
      <c r="AS143" s="12">
        <v>20</v>
      </c>
      <c r="AT143" s="2"/>
      <c r="AU143" s="2"/>
      <c r="AV143" s="55"/>
      <c r="AW143" s="70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</row>
    <row r="144" spans="2:60" ht="15.75" hidden="1" customHeight="1" x14ac:dyDescent="0.25">
      <c r="B144" s="37"/>
      <c r="C144" s="39"/>
      <c r="D144" s="2" t="s">
        <v>85</v>
      </c>
      <c r="E144" s="2"/>
      <c r="F144" s="12" t="s">
        <v>65</v>
      </c>
      <c r="G144" s="12" t="s">
        <v>65</v>
      </c>
      <c r="H144" s="12" t="s">
        <v>65</v>
      </c>
      <c r="I144" s="12" t="s">
        <v>65</v>
      </c>
      <c r="J144" s="12" t="s">
        <v>65</v>
      </c>
      <c r="K144" s="12" t="s">
        <v>65</v>
      </c>
      <c r="L144" s="12" t="s">
        <v>65</v>
      </c>
      <c r="M144" s="12" t="s">
        <v>65</v>
      </c>
      <c r="N144" s="12" t="s">
        <v>65</v>
      </c>
      <c r="O144" s="12" t="s">
        <v>65</v>
      </c>
      <c r="P144" s="12" t="s">
        <v>65</v>
      </c>
      <c r="Q144" s="12" t="s">
        <v>65</v>
      </c>
      <c r="R144" s="12" t="s">
        <v>65</v>
      </c>
      <c r="S144" s="12" t="s">
        <v>65</v>
      </c>
      <c r="T144" s="12" t="s">
        <v>65</v>
      </c>
      <c r="U144" s="12" t="s">
        <v>65</v>
      </c>
      <c r="V144" s="12" t="s">
        <v>65</v>
      </c>
      <c r="W144" s="12" t="s">
        <v>65</v>
      </c>
      <c r="X144" s="12" t="s">
        <v>65</v>
      </c>
      <c r="Y144" s="12" t="s">
        <v>65</v>
      </c>
      <c r="Z144" s="12" t="s">
        <v>65</v>
      </c>
      <c r="AA144" s="12">
        <v>1</v>
      </c>
      <c r="AB144" s="12">
        <v>2</v>
      </c>
      <c r="AC144" s="12">
        <v>3</v>
      </c>
      <c r="AD144" s="12">
        <v>4</v>
      </c>
      <c r="AE144" s="12">
        <v>5</v>
      </c>
      <c r="AF144" s="12">
        <v>6</v>
      </c>
      <c r="AG144" s="12">
        <v>7</v>
      </c>
      <c r="AH144" s="12">
        <v>8</v>
      </c>
      <c r="AI144" s="12">
        <v>9</v>
      </c>
      <c r="AJ144" s="12">
        <v>10</v>
      </c>
      <c r="AK144" s="12">
        <v>11</v>
      </c>
      <c r="AL144" s="12">
        <v>12</v>
      </c>
      <c r="AM144" s="12">
        <v>13</v>
      </c>
      <c r="AN144" s="12">
        <v>14</v>
      </c>
      <c r="AO144" s="12">
        <v>15</v>
      </c>
      <c r="AP144" s="12">
        <v>16</v>
      </c>
      <c r="AQ144" s="12">
        <v>17</v>
      </c>
      <c r="AR144" s="12">
        <v>18</v>
      </c>
      <c r="AS144" s="12">
        <v>19</v>
      </c>
      <c r="AT144" s="2"/>
      <c r="AU144" s="2"/>
      <c r="AV144" s="55"/>
      <c r="AW144" s="70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</row>
    <row r="145" spans="2:60" ht="15.75" hidden="1" customHeight="1" x14ac:dyDescent="0.25">
      <c r="B145" s="37"/>
      <c r="C145" s="39"/>
      <c r="D145" s="2" t="s">
        <v>86</v>
      </c>
      <c r="E145" s="2"/>
      <c r="F145" s="12" t="s">
        <v>65</v>
      </c>
      <c r="G145" s="12" t="s">
        <v>65</v>
      </c>
      <c r="H145" s="12" t="s">
        <v>65</v>
      </c>
      <c r="I145" s="12" t="s">
        <v>65</v>
      </c>
      <c r="J145" s="12" t="s">
        <v>65</v>
      </c>
      <c r="K145" s="12" t="s">
        <v>65</v>
      </c>
      <c r="L145" s="12" t="s">
        <v>65</v>
      </c>
      <c r="M145" s="12" t="s">
        <v>65</v>
      </c>
      <c r="N145" s="12" t="s">
        <v>65</v>
      </c>
      <c r="O145" s="12" t="s">
        <v>65</v>
      </c>
      <c r="P145" s="12" t="s">
        <v>65</v>
      </c>
      <c r="Q145" s="12" t="s">
        <v>65</v>
      </c>
      <c r="R145" s="12" t="s">
        <v>65</v>
      </c>
      <c r="S145" s="12" t="s">
        <v>65</v>
      </c>
      <c r="T145" s="12" t="s">
        <v>65</v>
      </c>
      <c r="U145" s="12" t="s">
        <v>65</v>
      </c>
      <c r="V145" s="12" t="s">
        <v>65</v>
      </c>
      <c r="W145" s="12" t="s">
        <v>65</v>
      </c>
      <c r="X145" s="12" t="s">
        <v>65</v>
      </c>
      <c r="Y145" s="12" t="s">
        <v>65</v>
      </c>
      <c r="Z145" s="12" t="s">
        <v>65</v>
      </c>
      <c r="AA145" s="12" t="s">
        <v>65</v>
      </c>
      <c r="AB145" s="12">
        <v>1</v>
      </c>
      <c r="AC145" s="12">
        <v>2</v>
      </c>
      <c r="AD145" s="12">
        <v>3</v>
      </c>
      <c r="AE145" s="12">
        <v>4</v>
      </c>
      <c r="AF145" s="12">
        <v>5</v>
      </c>
      <c r="AG145" s="12">
        <v>6</v>
      </c>
      <c r="AH145" s="12">
        <v>7</v>
      </c>
      <c r="AI145" s="12">
        <v>8</v>
      </c>
      <c r="AJ145" s="12">
        <v>9</v>
      </c>
      <c r="AK145" s="12">
        <v>10</v>
      </c>
      <c r="AL145" s="12">
        <v>11</v>
      </c>
      <c r="AM145" s="12">
        <v>12</v>
      </c>
      <c r="AN145" s="12">
        <v>13</v>
      </c>
      <c r="AO145" s="12">
        <v>14</v>
      </c>
      <c r="AP145" s="12">
        <v>15</v>
      </c>
      <c r="AQ145" s="12">
        <v>16</v>
      </c>
      <c r="AR145" s="12">
        <v>17</v>
      </c>
      <c r="AS145" s="12">
        <v>18</v>
      </c>
      <c r="AT145" s="2"/>
      <c r="AU145" s="2"/>
      <c r="AV145" s="55"/>
      <c r="AW145" s="70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</row>
    <row r="146" spans="2:60" ht="15.75" hidden="1" customHeight="1" x14ac:dyDescent="0.25">
      <c r="B146" s="37"/>
      <c r="C146" s="2"/>
      <c r="D146" s="2" t="s">
        <v>87</v>
      </c>
      <c r="E146" s="2"/>
      <c r="F146" s="12" t="s">
        <v>65</v>
      </c>
      <c r="G146" s="12" t="s">
        <v>65</v>
      </c>
      <c r="H146" s="12" t="s">
        <v>65</v>
      </c>
      <c r="I146" s="12" t="s">
        <v>65</v>
      </c>
      <c r="J146" s="12" t="s">
        <v>65</v>
      </c>
      <c r="K146" s="12" t="s">
        <v>65</v>
      </c>
      <c r="L146" s="12" t="s">
        <v>65</v>
      </c>
      <c r="M146" s="12" t="s">
        <v>65</v>
      </c>
      <c r="N146" s="12" t="s">
        <v>65</v>
      </c>
      <c r="O146" s="12" t="s">
        <v>65</v>
      </c>
      <c r="P146" s="12" t="s">
        <v>65</v>
      </c>
      <c r="Q146" s="12" t="s">
        <v>65</v>
      </c>
      <c r="R146" s="12" t="s">
        <v>65</v>
      </c>
      <c r="S146" s="12" t="s">
        <v>65</v>
      </c>
      <c r="T146" s="12" t="s">
        <v>65</v>
      </c>
      <c r="U146" s="12" t="s">
        <v>65</v>
      </c>
      <c r="V146" s="12" t="s">
        <v>65</v>
      </c>
      <c r="W146" s="12" t="s">
        <v>65</v>
      </c>
      <c r="X146" s="12" t="s">
        <v>65</v>
      </c>
      <c r="Y146" s="12" t="s">
        <v>65</v>
      </c>
      <c r="Z146" s="12" t="s">
        <v>65</v>
      </c>
      <c r="AA146" s="12" t="s">
        <v>65</v>
      </c>
      <c r="AB146" s="12" t="s">
        <v>65</v>
      </c>
      <c r="AC146" s="12">
        <v>1</v>
      </c>
      <c r="AD146" s="12">
        <v>2</v>
      </c>
      <c r="AE146" s="12">
        <v>3</v>
      </c>
      <c r="AF146" s="12">
        <v>4</v>
      </c>
      <c r="AG146" s="12">
        <v>5</v>
      </c>
      <c r="AH146" s="12">
        <v>6</v>
      </c>
      <c r="AI146" s="12">
        <v>7</v>
      </c>
      <c r="AJ146" s="12">
        <v>8</v>
      </c>
      <c r="AK146" s="12">
        <v>9</v>
      </c>
      <c r="AL146" s="12">
        <v>10</v>
      </c>
      <c r="AM146" s="12">
        <v>11</v>
      </c>
      <c r="AN146" s="12">
        <v>12</v>
      </c>
      <c r="AO146" s="12">
        <v>13</v>
      </c>
      <c r="AP146" s="12">
        <v>14</v>
      </c>
      <c r="AQ146" s="12">
        <v>15</v>
      </c>
      <c r="AR146" s="12">
        <v>16</v>
      </c>
      <c r="AS146" s="12">
        <v>17</v>
      </c>
      <c r="AT146" s="2"/>
      <c r="AU146" s="2"/>
      <c r="AV146" s="55"/>
      <c r="AW146" s="70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</row>
    <row r="147" spans="2:60" ht="15.75" hidden="1" customHeight="1" x14ac:dyDescent="0.25">
      <c r="B147" s="37"/>
      <c r="C147" s="2"/>
      <c r="D147" s="2" t="s">
        <v>88</v>
      </c>
      <c r="E147" s="2"/>
      <c r="F147" s="12" t="s">
        <v>65</v>
      </c>
      <c r="G147" s="12" t="s">
        <v>65</v>
      </c>
      <c r="H147" s="12" t="s">
        <v>65</v>
      </c>
      <c r="I147" s="12" t="s">
        <v>65</v>
      </c>
      <c r="J147" s="12" t="s">
        <v>65</v>
      </c>
      <c r="K147" s="12" t="s">
        <v>65</v>
      </c>
      <c r="L147" s="12" t="s">
        <v>65</v>
      </c>
      <c r="M147" s="12" t="s">
        <v>65</v>
      </c>
      <c r="N147" s="12" t="s">
        <v>65</v>
      </c>
      <c r="O147" s="12" t="s">
        <v>65</v>
      </c>
      <c r="P147" s="12" t="s">
        <v>65</v>
      </c>
      <c r="Q147" s="12" t="s">
        <v>65</v>
      </c>
      <c r="R147" s="12" t="s">
        <v>65</v>
      </c>
      <c r="S147" s="12" t="s">
        <v>65</v>
      </c>
      <c r="T147" s="12" t="s">
        <v>65</v>
      </c>
      <c r="U147" s="12" t="s">
        <v>65</v>
      </c>
      <c r="V147" s="12" t="s">
        <v>65</v>
      </c>
      <c r="W147" s="12" t="s">
        <v>65</v>
      </c>
      <c r="X147" s="12" t="s">
        <v>65</v>
      </c>
      <c r="Y147" s="12" t="s">
        <v>65</v>
      </c>
      <c r="Z147" s="12" t="s">
        <v>65</v>
      </c>
      <c r="AA147" s="12" t="s">
        <v>65</v>
      </c>
      <c r="AB147" s="12" t="s">
        <v>65</v>
      </c>
      <c r="AC147" s="12" t="s">
        <v>65</v>
      </c>
      <c r="AD147" s="12">
        <v>1</v>
      </c>
      <c r="AE147" s="12">
        <v>2</v>
      </c>
      <c r="AF147" s="12">
        <v>3</v>
      </c>
      <c r="AG147" s="12">
        <v>4</v>
      </c>
      <c r="AH147" s="12">
        <v>5</v>
      </c>
      <c r="AI147" s="12">
        <v>6</v>
      </c>
      <c r="AJ147" s="12">
        <v>7</v>
      </c>
      <c r="AK147" s="12">
        <v>8</v>
      </c>
      <c r="AL147" s="12">
        <v>9</v>
      </c>
      <c r="AM147" s="12">
        <v>10</v>
      </c>
      <c r="AN147" s="12">
        <v>11</v>
      </c>
      <c r="AO147" s="12">
        <v>12</v>
      </c>
      <c r="AP147" s="12">
        <v>13</v>
      </c>
      <c r="AQ147" s="12">
        <v>14</v>
      </c>
      <c r="AR147" s="12">
        <v>15</v>
      </c>
      <c r="AS147" s="12">
        <v>16</v>
      </c>
      <c r="AT147" s="2"/>
      <c r="AU147" s="2"/>
      <c r="AV147" s="55"/>
      <c r="AW147" s="70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</row>
    <row r="148" spans="2:60" ht="15.75" hidden="1" customHeight="1" x14ac:dyDescent="0.25">
      <c r="B148" s="37"/>
      <c r="C148" s="39"/>
      <c r="D148" s="2" t="s">
        <v>89</v>
      </c>
      <c r="E148" s="2"/>
      <c r="F148" s="12" t="s">
        <v>65</v>
      </c>
      <c r="G148" s="12" t="s">
        <v>65</v>
      </c>
      <c r="H148" s="12" t="s">
        <v>65</v>
      </c>
      <c r="I148" s="12" t="s">
        <v>65</v>
      </c>
      <c r="J148" s="12" t="s">
        <v>65</v>
      </c>
      <c r="K148" s="12" t="s">
        <v>65</v>
      </c>
      <c r="L148" s="12" t="s">
        <v>65</v>
      </c>
      <c r="M148" s="12" t="s">
        <v>65</v>
      </c>
      <c r="N148" s="12" t="s">
        <v>65</v>
      </c>
      <c r="O148" s="12" t="s">
        <v>65</v>
      </c>
      <c r="P148" s="12" t="s">
        <v>65</v>
      </c>
      <c r="Q148" s="12" t="s">
        <v>65</v>
      </c>
      <c r="R148" s="12" t="s">
        <v>65</v>
      </c>
      <c r="S148" s="12" t="s">
        <v>65</v>
      </c>
      <c r="T148" s="12" t="s">
        <v>65</v>
      </c>
      <c r="U148" s="12" t="s">
        <v>65</v>
      </c>
      <c r="V148" s="12" t="s">
        <v>65</v>
      </c>
      <c r="W148" s="12" t="s">
        <v>65</v>
      </c>
      <c r="X148" s="12" t="s">
        <v>65</v>
      </c>
      <c r="Y148" s="12" t="s">
        <v>65</v>
      </c>
      <c r="Z148" s="12" t="s">
        <v>65</v>
      </c>
      <c r="AA148" s="12" t="s">
        <v>65</v>
      </c>
      <c r="AB148" s="12" t="s">
        <v>65</v>
      </c>
      <c r="AC148" s="12" t="s">
        <v>65</v>
      </c>
      <c r="AD148" s="12" t="s">
        <v>65</v>
      </c>
      <c r="AE148" s="12">
        <v>1</v>
      </c>
      <c r="AF148" s="12">
        <v>2</v>
      </c>
      <c r="AG148" s="12">
        <v>3</v>
      </c>
      <c r="AH148" s="12">
        <v>4</v>
      </c>
      <c r="AI148" s="12">
        <v>5</v>
      </c>
      <c r="AJ148" s="12">
        <v>6</v>
      </c>
      <c r="AK148" s="12">
        <v>7</v>
      </c>
      <c r="AL148" s="12">
        <v>8</v>
      </c>
      <c r="AM148" s="12">
        <v>9</v>
      </c>
      <c r="AN148" s="12">
        <v>10</v>
      </c>
      <c r="AO148" s="12">
        <v>11</v>
      </c>
      <c r="AP148" s="12">
        <v>12</v>
      </c>
      <c r="AQ148" s="12">
        <v>13</v>
      </c>
      <c r="AR148" s="12">
        <v>14</v>
      </c>
      <c r="AS148" s="12">
        <v>15</v>
      </c>
      <c r="AT148" s="2"/>
      <c r="AU148" s="2"/>
      <c r="AV148" s="55"/>
      <c r="AW148" s="70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</row>
    <row r="149" spans="2:60" ht="15.75" hidden="1" customHeight="1" x14ac:dyDescent="0.25">
      <c r="B149" s="37"/>
      <c r="C149" s="39"/>
      <c r="D149" s="2" t="s">
        <v>90</v>
      </c>
      <c r="E149" s="2"/>
      <c r="F149" s="12" t="s">
        <v>65</v>
      </c>
      <c r="G149" s="12" t="s">
        <v>65</v>
      </c>
      <c r="H149" s="12" t="s">
        <v>65</v>
      </c>
      <c r="I149" s="12" t="s">
        <v>65</v>
      </c>
      <c r="J149" s="12" t="s">
        <v>65</v>
      </c>
      <c r="K149" s="12" t="s">
        <v>65</v>
      </c>
      <c r="L149" s="12" t="s">
        <v>65</v>
      </c>
      <c r="M149" s="12" t="s">
        <v>65</v>
      </c>
      <c r="N149" s="12" t="s">
        <v>65</v>
      </c>
      <c r="O149" s="12" t="s">
        <v>65</v>
      </c>
      <c r="P149" s="12" t="s">
        <v>65</v>
      </c>
      <c r="Q149" s="12" t="s">
        <v>65</v>
      </c>
      <c r="R149" s="12" t="s">
        <v>65</v>
      </c>
      <c r="S149" s="12" t="s">
        <v>65</v>
      </c>
      <c r="T149" s="12" t="s">
        <v>65</v>
      </c>
      <c r="U149" s="12" t="s">
        <v>65</v>
      </c>
      <c r="V149" s="12" t="s">
        <v>65</v>
      </c>
      <c r="W149" s="12" t="s">
        <v>65</v>
      </c>
      <c r="X149" s="12" t="s">
        <v>65</v>
      </c>
      <c r="Y149" s="12" t="s">
        <v>65</v>
      </c>
      <c r="Z149" s="12" t="s">
        <v>65</v>
      </c>
      <c r="AA149" s="12" t="s">
        <v>65</v>
      </c>
      <c r="AB149" s="12" t="s">
        <v>65</v>
      </c>
      <c r="AC149" s="12" t="s">
        <v>65</v>
      </c>
      <c r="AD149" s="12" t="s">
        <v>65</v>
      </c>
      <c r="AE149" s="12" t="s">
        <v>65</v>
      </c>
      <c r="AF149" s="12">
        <v>1</v>
      </c>
      <c r="AG149" s="12">
        <v>2</v>
      </c>
      <c r="AH149" s="12">
        <v>3</v>
      </c>
      <c r="AI149" s="12">
        <v>4</v>
      </c>
      <c r="AJ149" s="12">
        <v>5</v>
      </c>
      <c r="AK149" s="12">
        <v>6</v>
      </c>
      <c r="AL149" s="12">
        <v>7</v>
      </c>
      <c r="AM149" s="12">
        <v>8</v>
      </c>
      <c r="AN149" s="12">
        <v>9</v>
      </c>
      <c r="AO149" s="12">
        <v>10</v>
      </c>
      <c r="AP149" s="12">
        <v>11</v>
      </c>
      <c r="AQ149" s="12">
        <v>12</v>
      </c>
      <c r="AR149" s="12">
        <v>13</v>
      </c>
      <c r="AS149" s="12">
        <v>14</v>
      </c>
      <c r="AT149" s="2"/>
      <c r="AU149" s="2"/>
      <c r="AV149" s="55"/>
      <c r="AW149" s="70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</row>
    <row r="150" spans="2:60" ht="15.75" hidden="1" customHeight="1" x14ac:dyDescent="0.25">
      <c r="B150" s="37"/>
      <c r="C150" s="39"/>
      <c r="D150" s="2" t="s">
        <v>91</v>
      </c>
      <c r="E150" s="2"/>
      <c r="F150" s="12" t="s">
        <v>65</v>
      </c>
      <c r="G150" s="12" t="s">
        <v>65</v>
      </c>
      <c r="H150" s="12" t="s">
        <v>65</v>
      </c>
      <c r="I150" s="12" t="s">
        <v>65</v>
      </c>
      <c r="J150" s="12" t="s">
        <v>65</v>
      </c>
      <c r="K150" s="12" t="s">
        <v>65</v>
      </c>
      <c r="L150" s="12" t="s">
        <v>65</v>
      </c>
      <c r="M150" s="12" t="s">
        <v>65</v>
      </c>
      <c r="N150" s="12" t="s">
        <v>65</v>
      </c>
      <c r="O150" s="12" t="s">
        <v>65</v>
      </c>
      <c r="P150" s="12" t="s">
        <v>65</v>
      </c>
      <c r="Q150" s="12" t="s">
        <v>65</v>
      </c>
      <c r="R150" s="12" t="s">
        <v>65</v>
      </c>
      <c r="S150" s="12" t="s">
        <v>65</v>
      </c>
      <c r="T150" s="12" t="s">
        <v>65</v>
      </c>
      <c r="U150" s="12" t="s">
        <v>65</v>
      </c>
      <c r="V150" s="12" t="s">
        <v>65</v>
      </c>
      <c r="W150" s="12" t="s">
        <v>65</v>
      </c>
      <c r="X150" s="12" t="s">
        <v>65</v>
      </c>
      <c r="Y150" s="12" t="s">
        <v>65</v>
      </c>
      <c r="Z150" s="12" t="s">
        <v>65</v>
      </c>
      <c r="AA150" s="12" t="s">
        <v>65</v>
      </c>
      <c r="AB150" s="12" t="s">
        <v>65</v>
      </c>
      <c r="AC150" s="12" t="s">
        <v>65</v>
      </c>
      <c r="AD150" s="12" t="s">
        <v>65</v>
      </c>
      <c r="AE150" s="12" t="s">
        <v>65</v>
      </c>
      <c r="AF150" s="12" t="s">
        <v>65</v>
      </c>
      <c r="AG150" s="12">
        <v>1</v>
      </c>
      <c r="AH150" s="12">
        <v>2</v>
      </c>
      <c r="AI150" s="12">
        <v>3</v>
      </c>
      <c r="AJ150" s="12">
        <v>4</v>
      </c>
      <c r="AK150" s="12">
        <v>5</v>
      </c>
      <c r="AL150" s="12">
        <v>6</v>
      </c>
      <c r="AM150" s="12">
        <v>7</v>
      </c>
      <c r="AN150" s="12">
        <v>8</v>
      </c>
      <c r="AO150" s="12">
        <v>9</v>
      </c>
      <c r="AP150" s="12">
        <v>10</v>
      </c>
      <c r="AQ150" s="12">
        <v>11</v>
      </c>
      <c r="AR150" s="12">
        <v>12</v>
      </c>
      <c r="AS150" s="12">
        <v>13</v>
      </c>
      <c r="AT150" s="2"/>
      <c r="AU150" s="2"/>
      <c r="AV150" s="55"/>
      <c r="AW150" s="70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</row>
    <row r="151" spans="2:60" ht="15.75" hidden="1" customHeight="1" x14ac:dyDescent="0.25">
      <c r="B151" s="37"/>
      <c r="C151" s="39"/>
      <c r="D151" s="2" t="s">
        <v>92</v>
      </c>
      <c r="E151" s="2"/>
      <c r="F151" s="12" t="s">
        <v>65</v>
      </c>
      <c r="G151" s="12" t="s">
        <v>65</v>
      </c>
      <c r="H151" s="12" t="s">
        <v>65</v>
      </c>
      <c r="I151" s="12" t="s">
        <v>65</v>
      </c>
      <c r="J151" s="12" t="s">
        <v>65</v>
      </c>
      <c r="K151" s="12" t="s">
        <v>65</v>
      </c>
      <c r="L151" s="12" t="s">
        <v>65</v>
      </c>
      <c r="M151" s="12" t="s">
        <v>65</v>
      </c>
      <c r="N151" s="12" t="s">
        <v>65</v>
      </c>
      <c r="O151" s="12" t="s">
        <v>65</v>
      </c>
      <c r="P151" s="12" t="s">
        <v>65</v>
      </c>
      <c r="Q151" s="12" t="s">
        <v>65</v>
      </c>
      <c r="R151" s="12" t="s">
        <v>65</v>
      </c>
      <c r="S151" s="12" t="s">
        <v>65</v>
      </c>
      <c r="T151" s="12" t="s">
        <v>65</v>
      </c>
      <c r="U151" s="12" t="s">
        <v>65</v>
      </c>
      <c r="V151" s="12" t="s">
        <v>65</v>
      </c>
      <c r="W151" s="12" t="s">
        <v>65</v>
      </c>
      <c r="X151" s="12" t="s">
        <v>65</v>
      </c>
      <c r="Y151" s="12" t="s">
        <v>65</v>
      </c>
      <c r="Z151" s="12" t="s">
        <v>65</v>
      </c>
      <c r="AA151" s="12" t="s">
        <v>65</v>
      </c>
      <c r="AB151" s="12" t="s">
        <v>65</v>
      </c>
      <c r="AC151" s="12" t="s">
        <v>65</v>
      </c>
      <c r="AD151" s="12" t="s">
        <v>65</v>
      </c>
      <c r="AE151" s="12" t="s">
        <v>65</v>
      </c>
      <c r="AF151" s="12" t="s">
        <v>65</v>
      </c>
      <c r="AG151" s="12" t="s">
        <v>65</v>
      </c>
      <c r="AH151" s="12">
        <v>1</v>
      </c>
      <c r="AI151" s="12">
        <v>2</v>
      </c>
      <c r="AJ151" s="12">
        <v>3</v>
      </c>
      <c r="AK151" s="12">
        <v>4</v>
      </c>
      <c r="AL151" s="12">
        <v>5</v>
      </c>
      <c r="AM151" s="12">
        <v>6</v>
      </c>
      <c r="AN151" s="12">
        <v>7</v>
      </c>
      <c r="AO151" s="12">
        <v>8</v>
      </c>
      <c r="AP151" s="12">
        <v>9</v>
      </c>
      <c r="AQ151" s="12">
        <v>10</v>
      </c>
      <c r="AR151" s="12">
        <v>11</v>
      </c>
      <c r="AS151" s="12">
        <v>12</v>
      </c>
      <c r="AT151" s="2"/>
      <c r="AU151" s="2"/>
      <c r="AV151" s="55"/>
      <c r="AW151" s="70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</row>
    <row r="152" spans="2:60" ht="15.75" hidden="1" customHeight="1" x14ac:dyDescent="0.25">
      <c r="B152" s="37"/>
      <c r="C152" s="39"/>
      <c r="D152" s="2" t="s">
        <v>93</v>
      </c>
      <c r="E152" s="2"/>
      <c r="F152" s="12" t="s">
        <v>65</v>
      </c>
      <c r="G152" s="12" t="s">
        <v>65</v>
      </c>
      <c r="H152" s="12" t="s">
        <v>65</v>
      </c>
      <c r="I152" s="12" t="s">
        <v>65</v>
      </c>
      <c r="J152" s="12" t="s">
        <v>65</v>
      </c>
      <c r="K152" s="12" t="s">
        <v>65</v>
      </c>
      <c r="L152" s="12" t="s">
        <v>65</v>
      </c>
      <c r="M152" s="12" t="s">
        <v>65</v>
      </c>
      <c r="N152" s="12" t="s">
        <v>65</v>
      </c>
      <c r="O152" s="12" t="s">
        <v>65</v>
      </c>
      <c r="P152" s="12" t="s">
        <v>65</v>
      </c>
      <c r="Q152" s="12" t="s">
        <v>65</v>
      </c>
      <c r="R152" s="12" t="s">
        <v>65</v>
      </c>
      <c r="S152" s="12" t="s">
        <v>65</v>
      </c>
      <c r="T152" s="12" t="s">
        <v>65</v>
      </c>
      <c r="U152" s="12" t="s">
        <v>65</v>
      </c>
      <c r="V152" s="12" t="s">
        <v>65</v>
      </c>
      <c r="W152" s="12" t="s">
        <v>65</v>
      </c>
      <c r="X152" s="12" t="s">
        <v>65</v>
      </c>
      <c r="Y152" s="12" t="s">
        <v>65</v>
      </c>
      <c r="Z152" s="12" t="s">
        <v>65</v>
      </c>
      <c r="AA152" s="12" t="s">
        <v>65</v>
      </c>
      <c r="AB152" s="12" t="s">
        <v>65</v>
      </c>
      <c r="AC152" s="12" t="s">
        <v>65</v>
      </c>
      <c r="AD152" s="12" t="s">
        <v>65</v>
      </c>
      <c r="AE152" s="12" t="s">
        <v>65</v>
      </c>
      <c r="AF152" s="12" t="s">
        <v>65</v>
      </c>
      <c r="AG152" s="12" t="s">
        <v>65</v>
      </c>
      <c r="AH152" s="12" t="s">
        <v>65</v>
      </c>
      <c r="AI152" s="12">
        <v>1</v>
      </c>
      <c r="AJ152" s="12">
        <v>2</v>
      </c>
      <c r="AK152" s="12">
        <v>3</v>
      </c>
      <c r="AL152" s="12">
        <v>4</v>
      </c>
      <c r="AM152" s="12">
        <v>5</v>
      </c>
      <c r="AN152" s="12">
        <v>6</v>
      </c>
      <c r="AO152" s="12">
        <v>7</v>
      </c>
      <c r="AP152" s="12">
        <v>8</v>
      </c>
      <c r="AQ152" s="12">
        <v>9</v>
      </c>
      <c r="AR152" s="12">
        <v>10</v>
      </c>
      <c r="AS152" s="12">
        <v>11</v>
      </c>
      <c r="AT152" s="2"/>
      <c r="AU152" s="2"/>
      <c r="AV152" s="55"/>
      <c r="AW152" s="70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</row>
    <row r="153" spans="2:60" ht="15.75" hidden="1" customHeight="1" x14ac:dyDescent="0.25">
      <c r="B153" s="37"/>
      <c r="C153" s="39"/>
      <c r="D153" s="2" t="s">
        <v>94</v>
      </c>
      <c r="E153" s="2"/>
      <c r="F153" s="12" t="s">
        <v>65</v>
      </c>
      <c r="G153" s="12" t="s">
        <v>65</v>
      </c>
      <c r="H153" s="12" t="s">
        <v>65</v>
      </c>
      <c r="I153" s="12" t="s">
        <v>65</v>
      </c>
      <c r="J153" s="12" t="s">
        <v>65</v>
      </c>
      <c r="K153" s="12" t="s">
        <v>65</v>
      </c>
      <c r="L153" s="12" t="s">
        <v>65</v>
      </c>
      <c r="M153" s="12" t="s">
        <v>65</v>
      </c>
      <c r="N153" s="12" t="s">
        <v>65</v>
      </c>
      <c r="O153" s="12" t="s">
        <v>65</v>
      </c>
      <c r="P153" s="12" t="s">
        <v>65</v>
      </c>
      <c r="Q153" s="12" t="s">
        <v>65</v>
      </c>
      <c r="R153" s="12" t="s">
        <v>65</v>
      </c>
      <c r="S153" s="12" t="s">
        <v>65</v>
      </c>
      <c r="T153" s="12" t="s">
        <v>65</v>
      </c>
      <c r="U153" s="12" t="s">
        <v>65</v>
      </c>
      <c r="V153" s="12" t="s">
        <v>65</v>
      </c>
      <c r="W153" s="12" t="s">
        <v>65</v>
      </c>
      <c r="X153" s="12" t="s">
        <v>65</v>
      </c>
      <c r="Y153" s="12" t="s">
        <v>65</v>
      </c>
      <c r="Z153" s="12" t="s">
        <v>65</v>
      </c>
      <c r="AA153" s="12" t="s">
        <v>65</v>
      </c>
      <c r="AB153" s="12" t="s">
        <v>65</v>
      </c>
      <c r="AC153" s="12" t="s">
        <v>65</v>
      </c>
      <c r="AD153" s="12" t="s">
        <v>65</v>
      </c>
      <c r="AE153" s="12" t="s">
        <v>65</v>
      </c>
      <c r="AF153" s="12" t="s">
        <v>65</v>
      </c>
      <c r="AG153" s="12" t="s">
        <v>65</v>
      </c>
      <c r="AH153" s="12" t="s">
        <v>65</v>
      </c>
      <c r="AI153" s="12" t="s">
        <v>65</v>
      </c>
      <c r="AJ153" s="12">
        <v>1</v>
      </c>
      <c r="AK153" s="12">
        <v>2</v>
      </c>
      <c r="AL153" s="12">
        <v>3</v>
      </c>
      <c r="AM153" s="12">
        <v>4</v>
      </c>
      <c r="AN153" s="12">
        <v>5</v>
      </c>
      <c r="AO153" s="12">
        <v>6</v>
      </c>
      <c r="AP153" s="12">
        <v>7</v>
      </c>
      <c r="AQ153" s="12">
        <v>8</v>
      </c>
      <c r="AR153" s="12">
        <v>9</v>
      </c>
      <c r="AS153" s="12">
        <v>10</v>
      </c>
      <c r="AT153" s="2"/>
      <c r="AU153" s="2"/>
      <c r="AV153" s="55"/>
      <c r="AW153" s="70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</row>
    <row r="154" spans="2:60" ht="15.75" hidden="1" customHeight="1" x14ac:dyDescent="0.25">
      <c r="B154" s="37"/>
      <c r="C154" s="39"/>
      <c r="D154" s="2" t="s">
        <v>95</v>
      </c>
      <c r="E154" s="2"/>
      <c r="F154" s="12" t="s">
        <v>65</v>
      </c>
      <c r="G154" s="12" t="s">
        <v>65</v>
      </c>
      <c r="H154" s="12" t="s">
        <v>65</v>
      </c>
      <c r="I154" s="12" t="s">
        <v>65</v>
      </c>
      <c r="J154" s="12" t="s">
        <v>65</v>
      </c>
      <c r="K154" s="12" t="s">
        <v>65</v>
      </c>
      <c r="L154" s="12" t="s">
        <v>65</v>
      </c>
      <c r="M154" s="12" t="s">
        <v>65</v>
      </c>
      <c r="N154" s="12" t="s">
        <v>65</v>
      </c>
      <c r="O154" s="12" t="s">
        <v>65</v>
      </c>
      <c r="P154" s="12" t="s">
        <v>65</v>
      </c>
      <c r="Q154" s="12" t="s">
        <v>65</v>
      </c>
      <c r="R154" s="12" t="s">
        <v>65</v>
      </c>
      <c r="S154" s="12" t="s">
        <v>65</v>
      </c>
      <c r="T154" s="12" t="s">
        <v>65</v>
      </c>
      <c r="U154" s="12" t="s">
        <v>65</v>
      </c>
      <c r="V154" s="12" t="s">
        <v>65</v>
      </c>
      <c r="W154" s="12" t="s">
        <v>65</v>
      </c>
      <c r="X154" s="12" t="s">
        <v>65</v>
      </c>
      <c r="Y154" s="12" t="s">
        <v>65</v>
      </c>
      <c r="Z154" s="12" t="s">
        <v>65</v>
      </c>
      <c r="AA154" s="12" t="s">
        <v>65</v>
      </c>
      <c r="AB154" s="12" t="s">
        <v>65</v>
      </c>
      <c r="AC154" s="12" t="s">
        <v>65</v>
      </c>
      <c r="AD154" s="12" t="s">
        <v>65</v>
      </c>
      <c r="AE154" s="12" t="s">
        <v>65</v>
      </c>
      <c r="AF154" s="12" t="s">
        <v>65</v>
      </c>
      <c r="AG154" s="12" t="s">
        <v>65</v>
      </c>
      <c r="AH154" s="12" t="s">
        <v>65</v>
      </c>
      <c r="AI154" s="12" t="s">
        <v>65</v>
      </c>
      <c r="AJ154" s="12" t="s">
        <v>65</v>
      </c>
      <c r="AK154" s="12">
        <v>1</v>
      </c>
      <c r="AL154" s="12">
        <v>2</v>
      </c>
      <c r="AM154" s="12">
        <v>3</v>
      </c>
      <c r="AN154" s="12">
        <v>4</v>
      </c>
      <c r="AO154" s="12">
        <v>5</v>
      </c>
      <c r="AP154" s="12">
        <v>6</v>
      </c>
      <c r="AQ154" s="12">
        <v>7</v>
      </c>
      <c r="AR154" s="12">
        <v>8</v>
      </c>
      <c r="AS154" s="12">
        <v>9</v>
      </c>
      <c r="AT154" s="2"/>
      <c r="AU154" s="2"/>
      <c r="AV154" s="55"/>
      <c r="AW154" s="70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</row>
    <row r="155" spans="2:60" ht="15.75" hidden="1" customHeight="1" x14ac:dyDescent="0.25">
      <c r="B155" s="37"/>
      <c r="C155" s="39"/>
      <c r="D155" s="2" t="s">
        <v>96</v>
      </c>
      <c r="E155" s="2"/>
      <c r="F155" s="12" t="s">
        <v>65</v>
      </c>
      <c r="G155" s="12" t="s">
        <v>65</v>
      </c>
      <c r="H155" s="12" t="s">
        <v>65</v>
      </c>
      <c r="I155" s="12" t="s">
        <v>65</v>
      </c>
      <c r="J155" s="12" t="s">
        <v>65</v>
      </c>
      <c r="K155" s="12" t="s">
        <v>65</v>
      </c>
      <c r="L155" s="12" t="s">
        <v>65</v>
      </c>
      <c r="M155" s="12" t="s">
        <v>65</v>
      </c>
      <c r="N155" s="12" t="s">
        <v>65</v>
      </c>
      <c r="O155" s="12" t="s">
        <v>65</v>
      </c>
      <c r="P155" s="12" t="s">
        <v>65</v>
      </c>
      <c r="Q155" s="12" t="s">
        <v>65</v>
      </c>
      <c r="R155" s="12" t="s">
        <v>65</v>
      </c>
      <c r="S155" s="12" t="s">
        <v>65</v>
      </c>
      <c r="T155" s="12" t="s">
        <v>65</v>
      </c>
      <c r="U155" s="12" t="s">
        <v>65</v>
      </c>
      <c r="V155" s="12" t="s">
        <v>65</v>
      </c>
      <c r="W155" s="12" t="s">
        <v>65</v>
      </c>
      <c r="X155" s="12" t="s">
        <v>65</v>
      </c>
      <c r="Y155" s="12" t="s">
        <v>65</v>
      </c>
      <c r="Z155" s="12" t="s">
        <v>65</v>
      </c>
      <c r="AA155" s="12" t="s">
        <v>65</v>
      </c>
      <c r="AB155" s="12" t="s">
        <v>65</v>
      </c>
      <c r="AC155" s="12" t="s">
        <v>65</v>
      </c>
      <c r="AD155" s="12" t="s">
        <v>65</v>
      </c>
      <c r="AE155" s="12" t="s">
        <v>65</v>
      </c>
      <c r="AF155" s="12" t="s">
        <v>65</v>
      </c>
      <c r="AG155" s="12" t="s">
        <v>65</v>
      </c>
      <c r="AH155" s="12" t="s">
        <v>65</v>
      </c>
      <c r="AI155" s="12" t="s">
        <v>65</v>
      </c>
      <c r="AJ155" s="12" t="s">
        <v>65</v>
      </c>
      <c r="AK155" s="12" t="s">
        <v>65</v>
      </c>
      <c r="AL155" s="12">
        <v>1</v>
      </c>
      <c r="AM155" s="12">
        <v>2</v>
      </c>
      <c r="AN155" s="12">
        <v>3</v>
      </c>
      <c r="AO155" s="12">
        <v>4</v>
      </c>
      <c r="AP155" s="12">
        <v>5</v>
      </c>
      <c r="AQ155" s="12">
        <v>6</v>
      </c>
      <c r="AR155" s="12">
        <v>7</v>
      </c>
      <c r="AS155" s="12">
        <v>8</v>
      </c>
      <c r="AT155" s="2"/>
      <c r="AU155" s="2"/>
      <c r="AV155" s="55"/>
      <c r="AW155" s="70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</row>
    <row r="156" spans="2:60" ht="15.75" hidden="1" customHeight="1" x14ac:dyDescent="0.25">
      <c r="B156" s="37"/>
      <c r="C156" s="39"/>
      <c r="D156" s="2" t="s">
        <v>97</v>
      </c>
      <c r="E156" s="2"/>
      <c r="F156" s="12" t="s">
        <v>65</v>
      </c>
      <c r="G156" s="12" t="s">
        <v>65</v>
      </c>
      <c r="H156" s="12" t="s">
        <v>65</v>
      </c>
      <c r="I156" s="12" t="s">
        <v>65</v>
      </c>
      <c r="J156" s="12" t="s">
        <v>65</v>
      </c>
      <c r="K156" s="12" t="s">
        <v>65</v>
      </c>
      <c r="L156" s="12" t="s">
        <v>65</v>
      </c>
      <c r="M156" s="12" t="s">
        <v>65</v>
      </c>
      <c r="N156" s="12" t="s">
        <v>65</v>
      </c>
      <c r="O156" s="12" t="s">
        <v>65</v>
      </c>
      <c r="P156" s="12" t="s">
        <v>65</v>
      </c>
      <c r="Q156" s="12" t="s">
        <v>65</v>
      </c>
      <c r="R156" s="12" t="s">
        <v>65</v>
      </c>
      <c r="S156" s="12" t="s">
        <v>65</v>
      </c>
      <c r="T156" s="12" t="s">
        <v>65</v>
      </c>
      <c r="U156" s="12" t="s">
        <v>65</v>
      </c>
      <c r="V156" s="12" t="s">
        <v>65</v>
      </c>
      <c r="W156" s="12" t="s">
        <v>65</v>
      </c>
      <c r="X156" s="12" t="s">
        <v>65</v>
      </c>
      <c r="Y156" s="12" t="s">
        <v>65</v>
      </c>
      <c r="Z156" s="12" t="s">
        <v>65</v>
      </c>
      <c r="AA156" s="12" t="s">
        <v>65</v>
      </c>
      <c r="AB156" s="12" t="s">
        <v>65</v>
      </c>
      <c r="AC156" s="12" t="s">
        <v>65</v>
      </c>
      <c r="AD156" s="12" t="s">
        <v>65</v>
      </c>
      <c r="AE156" s="12" t="s">
        <v>65</v>
      </c>
      <c r="AF156" s="12" t="s">
        <v>65</v>
      </c>
      <c r="AG156" s="12" t="s">
        <v>65</v>
      </c>
      <c r="AH156" s="12" t="s">
        <v>65</v>
      </c>
      <c r="AI156" s="12" t="s">
        <v>65</v>
      </c>
      <c r="AJ156" s="12" t="s">
        <v>65</v>
      </c>
      <c r="AK156" s="12" t="s">
        <v>65</v>
      </c>
      <c r="AL156" s="12" t="s">
        <v>65</v>
      </c>
      <c r="AM156" s="12">
        <v>1</v>
      </c>
      <c r="AN156" s="12">
        <v>2</v>
      </c>
      <c r="AO156" s="12">
        <v>3</v>
      </c>
      <c r="AP156" s="12">
        <v>4</v>
      </c>
      <c r="AQ156" s="12">
        <v>5</v>
      </c>
      <c r="AR156" s="12">
        <v>6</v>
      </c>
      <c r="AS156" s="12">
        <v>7</v>
      </c>
      <c r="AT156" s="2"/>
      <c r="AU156" s="2"/>
      <c r="AV156" s="55"/>
      <c r="AW156" s="70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</row>
    <row r="157" spans="2:60" ht="15.75" hidden="1" customHeight="1" x14ac:dyDescent="0.25">
      <c r="B157" s="37"/>
      <c r="C157" s="39"/>
      <c r="D157" s="2" t="s">
        <v>98</v>
      </c>
      <c r="E157" s="2"/>
      <c r="F157" s="12" t="s">
        <v>65</v>
      </c>
      <c r="G157" s="12" t="s">
        <v>65</v>
      </c>
      <c r="H157" s="12" t="s">
        <v>65</v>
      </c>
      <c r="I157" s="12" t="s">
        <v>65</v>
      </c>
      <c r="J157" s="12" t="s">
        <v>65</v>
      </c>
      <c r="K157" s="12" t="s">
        <v>65</v>
      </c>
      <c r="L157" s="12" t="s">
        <v>65</v>
      </c>
      <c r="M157" s="12" t="s">
        <v>65</v>
      </c>
      <c r="N157" s="12" t="s">
        <v>65</v>
      </c>
      <c r="O157" s="12" t="s">
        <v>65</v>
      </c>
      <c r="P157" s="12" t="s">
        <v>65</v>
      </c>
      <c r="Q157" s="12" t="s">
        <v>65</v>
      </c>
      <c r="R157" s="12" t="s">
        <v>65</v>
      </c>
      <c r="S157" s="12" t="s">
        <v>65</v>
      </c>
      <c r="T157" s="12" t="s">
        <v>65</v>
      </c>
      <c r="U157" s="12" t="s">
        <v>65</v>
      </c>
      <c r="V157" s="12" t="s">
        <v>65</v>
      </c>
      <c r="W157" s="12" t="s">
        <v>65</v>
      </c>
      <c r="X157" s="12" t="s">
        <v>65</v>
      </c>
      <c r="Y157" s="12" t="s">
        <v>65</v>
      </c>
      <c r="Z157" s="12" t="s">
        <v>65</v>
      </c>
      <c r="AA157" s="12" t="s">
        <v>65</v>
      </c>
      <c r="AB157" s="12" t="s">
        <v>65</v>
      </c>
      <c r="AC157" s="12" t="s">
        <v>65</v>
      </c>
      <c r="AD157" s="12" t="s">
        <v>65</v>
      </c>
      <c r="AE157" s="12" t="s">
        <v>65</v>
      </c>
      <c r="AF157" s="12" t="s">
        <v>65</v>
      </c>
      <c r="AG157" s="12" t="s">
        <v>65</v>
      </c>
      <c r="AH157" s="12" t="s">
        <v>65</v>
      </c>
      <c r="AI157" s="12" t="s">
        <v>65</v>
      </c>
      <c r="AJ157" s="12" t="s">
        <v>65</v>
      </c>
      <c r="AK157" s="12" t="s">
        <v>65</v>
      </c>
      <c r="AL157" s="12" t="s">
        <v>65</v>
      </c>
      <c r="AM157" s="12" t="s">
        <v>65</v>
      </c>
      <c r="AN157" s="12">
        <v>1</v>
      </c>
      <c r="AO157" s="12">
        <v>2</v>
      </c>
      <c r="AP157" s="12">
        <v>3</v>
      </c>
      <c r="AQ157" s="12">
        <v>4</v>
      </c>
      <c r="AR157" s="12">
        <v>5</v>
      </c>
      <c r="AS157" s="12">
        <v>6</v>
      </c>
      <c r="AT157" s="2"/>
      <c r="AU157" s="2"/>
      <c r="AV157" s="55"/>
      <c r="AW157" s="70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</row>
    <row r="158" spans="2:60" ht="15.75" hidden="1" customHeight="1" x14ac:dyDescent="0.25">
      <c r="B158" s="37"/>
      <c r="C158" s="39"/>
      <c r="D158" s="2" t="s">
        <v>99</v>
      </c>
      <c r="E158" s="2"/>
      <c r="F158" s="12" t="s">
        <v>65</v>
      </c>
      <c r="G158" s="12" t="s">
        <v>65</v>
      </c>
      <c r="H158" s="12" t="s">
        <v>65</v>
      </c>
      <c r="I158" s="12" t="s">
        <v>65</v>
      </c>
      <c r="J158" s="12" t="s">
        <v>65</v>
      </c>
      <c r="K158" s="12" t="s">
        <v>65</v>
      </c>
      <c r="L158" s="12" t="s">
        <v>65</v>
      </c>
      <c r="M158" s="12" t="s">
        <v>65</v>
      </c>
      <c r="N158" s="12" t="s">
        <v>65</v>
      </c>
      <c r="O158" s="12" t="s">
        <v>65</v>
      </c>
      <c r="P158" s="12" t="s">
        <v>65</v>
      </c>
      <c r="Q158" s="12" t="s">
        <v>65</v>
      </c>
      <c r="R158" s="12" t="s">
        <v>65</v>
      </c>
      <c r="S158" s="12" t="s">
        <v>65</v>
      </c>
      <c r="T158" s="12" t="s">
        <v>65</v>
      </c>
      <c r="U158" s="12" t="s">
        <v>65</v>
      </c>
      <c r="V158" s="12" t="s">
        <v>65</v>
      </c>
      <c r="W158" s="12" t="s">
        <v>65</v>
      </c>
      <c r="X158" s="12" t="s">
        <v>65</v>
      </c>
      <c r="Y158" s="12" t="s">
        <v>65</v>
      </c>
      <c r="Z158" s="12" t="s">
        <v>65</v>
      </c>
      <c r="AA158" s="12" t="s">
        <v>65</v>
      </c>
      <c r="AB158" s="12" t="s">
        <v>65</v>
      </c>
      <c r="AC158" s="12" t="s">
        <v>65</v>
      </c>
      <c r="AD158" s="12" t="s">
        <v>65</v>
      </c>
      <c r="AE158" s="12" t="s">
        <v>65</v>
      </c>
      <c r="AF158" s="12" t="s">
        <v>65</v>
      </c>
      <c r="AG158" s="12" t="s">
        <v>65</v>
      </c>
      <c r="AH158" s="12" t="s">
        <v>65</v>
      </c>
      <c r="AI158" s="12" t="s">
        <v>65</v>
      </c>
      <c r="AJ158" s="12" t="s">
        <v>65</v>
      </c>
      <c r="AK158" s="12" t="s">
        <v>65</v>
      </c>
      <c r="AL158" s="12" t="s">
        <v>65</v>
      </c>
      <c r="AM158" s="12" t="s">
        <v>65</v>
      </c>
      <c r="AN158" s="12" t="s">
        <v>65</v>
      </c>
      <c r="AO158" s="12">
        <v>1</v>
      </c>
      <c r="AP158" s="12">
        <v>2</v>
      </c>
      <c r="AQ158" s="12">
        <v>3</v>
      </c>
      <c r="AR158" s="12">
        <v>4</v>
      </c>
      <c r="AS158" s="12">
        <v>5</v>
      </c>
      <c r="AT158" s="2"/>
      <c r="AU158" s="2"/>
      <c r="AV158" s="55"/>
      <c r="AW158" s="70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</row>
    <row r="159" spans="2:60" ht="15.75" hidden="1" customHeight="1" x14ac:dyDescent="0.25">
      <c r="B159" s="37"/>
      <c r="C159" s="39"/>
      <c r="D159" s="2" t="s">
        <v>100</v>
      </c>
      <c r="E159" s="2"/>
      <c r="F159" s="12" t="s">
        <v>65</v>
      </c>
      <c r="G159" s="12" t="s">
        <v>65</v>
      </c>
      <c r="H159" s="12" t="s">
        <v>65</v>
      </c>
      <c r="I159" s="12" t="s">
        <v>65</v>
      </c>
      <c r="J159" s="12" t="s">
        <v>65</v>
      </c>
      <c r="K159" s="12" t="s">
        <v>65</v>
      </c>
      <c r="L159" s="12" t="s">
        <v>65</v>
      </c>
      <c r="M159" s="12" t="s">
        <v>65</v>
      </c>
      <c r="N159" s="12" t="s">
        <v>65</v>
      </c>
      <c r="O159" s="12" t="s">
        <v>65</v>
      </c>
      <c r="P159" s="12" t="s">
        <v>65</v>
      </c>
      <c r="Q159" s="12" t="s">
        <v>65</v>
      </c>
      <c r="R159" s="12" t="s">
        <v>65</v>
      </c>
      <c r="S159" s="12" t="s">
        <v>65</v>
      </c>
      <c r="T159" s="12" t="s">
        <v>65</v>
      </c>
      <c r="U159" s="12" t="s">
        <v>65</v>
      </c>
      <c r="V159" s="12" t="s">
        <v>65</v>
      </c>
      <c r="W159" s="12" t="s">
        <v>65</v>
      </c>
      <c r="X159" s="12" t="s">
        <v>65</v>
      </c>
      <c r="Y159" s="12" t="s">
        <v>65</v>
      </c>
      <c r="Z159" s="12" t="s">
        <v>65</v>
      </c>
      <c r="AA159" s="12" t="s">
        <v>65</v>
      </c>
      <c r="AB159" s="12" t="s">
        <v>65</v>
      </c>
      <c r="AC159" s="12" t="s">
        <v>65</v>
      </c>
      <c r="AD159" s="12" t="s">
        <v>65</v>
      </c>
      <c r="AE159" s="12" t="s">
        <v>65</v>
      </c>
      <c r="AF159" s="12" t="s">
        <v>65</v>
      </c>
      <c r="AG159" s="12" t="s">
        <v>65</v>
      </c>
      <c r="AH159" s="12" t="s">
        <v>65</v>
      </c>
      <c r="AI159" s="12" t="s">
        <v>65</v>
      </c>
      <c r="AJ159" s="12" t="s">
        <v>65</v>
      </c>
      <c r="AK159" s="12" t="s">
        <v>65</v>
      </c>
      <c r="AL159" s="12" t="s">
        <v>65</v>
      </c>
      <c r="AM159" s="12" t="s">
        <v>65</v>
      </c>
      <c r="AN159" s="12" t="s">
        <v>65</v>
      </c>
      <c r="AO159" s="12" t="s">
        <v>65</v>
      </c>
      <c r="AP159" s="12">
        <v>1</v>
      </c>
      <c r="AQ159" s="12">
        <v>2</v>
      </c>
      <c r="AR159" s="12">
        <v>3</v>
      </c>
      <c r="AS159" s="12">
        <v>4</v>
      </c>
      <c r="AT159" s="2"/>
      <c r="AU159" s="2"/>
      <c r="AV159" s="55"/>
      <c r="AW159" s="70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</row>
    <row r="160" spans="2:60" ht="15.75" hidden="1" customHeight="1" x14ac:dyDescent="0.25">
      <c r="B160" s="37"/>
      <c r="C160" s="39"/>
      <c r="D160" s="2" t="s">
        <v>101</v>
      </c>
      <c r="E160" s="2"/>
      <c r="F160" s="12" t="s">
        <v>65</v>
      </c>
      <c r="G160" s="12" t="s">
        <v>65</v>
      </c>
      <c r="H160" s="12" t="s">
        <v>65</v>
      </c>
      <c r="I160" s="12" t="s">
        <v>65</v>
      </c>
      <c r="J160" s="12" t="s">
        <v>65</v>
      </c>
      <c r="K160" s="12" t="s">
        <v>65</v>
      </c>
      <c r="L160" s="12" t="s">
        <v>65</v>
      </c>
      <c r="M160" s="12" t="s">
        <v>65</v>
      </c>
      <c r="N160" s="12" t="s">
        <v>65</v>
      </c>
      <c r="O160" s="12" t="s">
        <v>65</v>
      </c>
      <c r="P160" s="12" t="s">
        <v>65</v>
      </c>
      <c r="Q160" s="12" t="s">
        <v>65</v>
      </c>
      <c r="R160" s="12" t="s">
        <v>65</v>
      </c>
      <c r="S160" s="12" t="s">
        <v>65</v>
      </c>
      <c r="T160" s="12" t="s">
        <v>65</v>
      </c>
      <c r="U160" s="12" t="s">
        <v>65</v>
      </c>
      <c r="V160" s="12" t="s">
        <v>65</v>
      </c>
      <c r="W160" s="12" t="s">
        <v>65</v>
      </c>
      <c r="X160" s="12" t="s">
        <v>65</v>
      </c>
      <c r="Y160" s="12" t="s">
        <v>65</v>
      </c>
      <c r="Z160" s="12" t="s">
        <v>65</v>
      </c>
      <c r="AA160" s="12" t="s">
        <v>65</v>
      </c>
      <c r="AB160" s="12" t="s">
        <v>65</v>
      </c>
      <c r="AC160" s="12" t="s">
        <v>65</v>
      </c>
      <c r="AD160" s="12" t="s">
        <v>65</v>
      </c>
      <c r="AE160" s="12" t="s">
        <v>65</v>
      </c>
      <c r="AF160" s="12" t="s">
        <v>65</v>
      </c>
      <c r="AG160" s="12" t="s">
        <v>65</v>
      </c>
      <c r="AH160" s="12" t="s">
        <v>65</v>
      </c>
      <c r="AI160" s="12" t="s">
        <v>65</v>
      </c>
      <c r="AJ160" s="12" t="s">
        <v>65</v>
      </c>
      <c r="AK160" s="12" t="s">
        <v>65</v>
      </c>
      <c r="AL160" s="12" t="s">
        <v>65</v>
      </c>
      <c r="AM160" s="12" t="s">
        <v>65</v>
      </c>
      <c r="AN160" s="12" t="s">
        <v>65</v>
      </c>
      <c r="AO160" s="12" t="s">
        <v>65</v>
      </c>
      <c r="AP160" s="12" t="s">
        <v>65</v>
      </c>
      <c r="AQ160" s="12">
        <v>1</v>
      </c>
      <c r="AR160" s="12">
        <v>2</v>
      </c>
      <c r="AS160" s="12">
        <v>3</v>
      </c>
      <c r="AT160" s="2"/>
      <c r="AU160" s="2"/>
      <c r="AV160" s="55"/>
      <c r="AW160" s="70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</row>
    <row r="161" spans="1:60" ht="15.75" hidden="1" customHeight="1" x14ac:dyDescent="0.25">
      <c r="B161" s="37"/>
      <c r="C161" s="39"/>
      <c r="D161" s="2" t="s">
        <v>102</v>
      </c>
      <c r="E161" s="2"/>
      <c r="F161" s="12" t="s">
        <v>65</v>
      </c>
      <c r="G161" s="12" t="s">
        <v>65</v>
      </c>
      <c r="H161" s="12" t="s">
        <v>65</v>
      </c>
      <c r="I161" s="12" t="s">
        <v>65</v>
      </c>
      <c r="J161" s="12" t="s">
        <v>65</v>
      </c>
      <c r="K161" s="12" t="s">
        <v>65</v>
      </c>
      <c r="L161" s="12" t="s">
        <v>65</v>
      </c>
      <c r="M161" s="12" t="s">
        <v>65</v>
      </c>
      <c r="N161" s="12" t="s">
        <v>65</v>
      </c>
      <c r="O161" s="12" t="s">
        <v>65</v>
      </c>
      <c r="P161" s="12" t="s">
        <v>65</v>
      </c>
      <c r="Q161" s="12" t="s">
        <v>65</v>
      </c>
      <c r="R161" s="12" t="s">
        <v>65</v>
      </c>
      <c r="S161" s="12" t="s">
        <v>65</v>
      </c>
      <c r="T161" s="12" t="s">
        <v>65</v>
      </c>
      <c r="U161" s="12" t="s">
        <v>65</v>
      </c>
      <c r="V161" s="12" t="s">
        <v>65</v>
      </c>
      <c r="W161" s="12" t="s">
        <v>65</v>
      </c>
      <c r="X161" s="12" t="s">
        <v>65</v>
      </c>
      <c r="Y161" s="12" t="s">
        <v>65</v>
      </c>
      <c r="Z161" s="12" t="s">
        <v>65</v>
      </c>
      <c r="AA161" s="12" t="s">
        <v>65</v>
      </c>
      <c r="AB161" s="12" t="s">
        <v>65</v>
      </c>
      <c r="AC161" s="12" t="s">
        <v>65</v>
      </c>
      <c r="AD161" s="12" t="s">
        <v>65</v>
      </c>
      <c r="AE161" s="12" t="s">
        <v>65</v>
      </c>
      <c r="AF161" s="12" t="s">
        <v>65</v>
      </c>
      <c r="AG161" s="12" t="s">
        <v>65</v>
      </c>
      <c r="AH161" s="12" t="s">
        <v>65</v>
      </c>
      <c r="AI161" s="12" t="s">
        <v>65</v>
      </c>
      <c r="AJ161" s="12" t="s">
        <v>65</v>
      </c>
      <c r="AK161" s="12" t="s">
        <v>65</v>
      </c>
      <c r="AL161" s="12" t="s">
        <v>65</v>
      </c>
      <c r="AM161" s="12" t="s">
        <v>65</v>
      </c>
      <c r="AN161" s="12" t="s">
        <v>65</v>
      </c>
      <c r="AO161" s="12" t="s">
        <v>65</v>
      </c>
      <c r="AP161" s="12" t="s">
        <v>65</v>
      </c>
      <c r="AQ161" s="12" t="s">
        <v>65</v>
      </c>
      <c r="AR161" s="12">
        <v>1</v>
      </c>
      <c r="AS161" s="12">
        <v>2</v>
      </c>
      <c r="AT161" s="2"/>
      <c r="AU161" s="2"/>
      <c r="AV161" s="55"/>
      <c r="AW161" s="70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</row>
    <row r="162" spans="1:60" ht="15.75" hidden="1" customHeight="1" x14ac:dyDescent="0.25">
      <c r="B162" s="37"/>
      <c r="C162" s="39"/>
      <c r="D162" s="2" t="s">
        <v>103</v>
      </c>
      <c r="E162" s="2"/>
      <c r="F162" s="12" t="s">
        <v>65</v>
      </c>
      <c r="G162" s="12" t="s">
        <v>65</v>
      </c>
      <c r="H162" s="12" t="s">
        <v>65</v>
      </c>
      <c r="I162" s="12" t="s">
        <v>65</v>
      </c>
      <c r="J162" s="12" t="s">
        <v>65</v>
      </c>
      <c r="K162" s="12" t="s">
        <v>65</v>
      </c>
      <c r="L162" s="12" t="s">
        <v>65</v>
      </c>
      <c r="M162" s="12" t="s">
        <v>65</v>
      </c>
      <c r="N162" s="12" t="s">
        <v>65</v>
      </c>
      <c r="O162" s="12" t="s">
        <v>65</v>
      </c>
      <c r="P162" s="12" t="s">
        <v>65</v>
      </c>
      <c r="Q162" s="12" t="s">
        <v>65</v>
      </c>
      <c r="R162" s="12" t="s">
        <v>65</v>
      </c>
      <c r="S162" s="12" t="s">
        <v>65</v>
      </c>
      <c r="T162" s="12" t="s">
        <v>65</v>
      </c>
      <c r="U162" s="12" t="s">
        <v>65</v>
      </c>
      <c r="V162" s="12" t="s">
        <v>65</v>
      </c>
      <c r="W162" s="12" t="s">
        <v>65</v>
      </c>
      <c r="X162" s="12" t="s">
        <v>65</v>
      </c>
      <c r="Y162" s="12" t="s">
        <v>65</v>
      </c>
      <c r="Z162" s="12" t="s">
        <v>65</v>
      </c>
      <c r="AA162" s="12" t="s">
        <v>65</v>
      </c>
      <c r="AB162" s="12" t="s">
        <v>65</v>
      </c>
      <c r="AC162" s="12" t="s">
        <v>65</v>
      </c>
      <c r="AD162" s="12" t="s">
        <v>65</v>
      </c>
      <c r="AE162" s="12" t="s">
        <v>65</v>
      </c>
      <c r="AF162" s="12" t="s">
        <v>65</v>
      </c>
      <c r="AG162" s="12" t="s">
        <v>65</v>
      </c>
      <c r="AH162" s="12" t="s">
        <v>65</v>
      </c>
      <c r="AI162" s="12" t="s">
        <v>65</v>
      </c>
      <c r="AJ162" s="12" t="s">
        <v>65</v>
      </c>
      <c r="AK162" s="12" t="s">
        <v>65</v>
      </c>
      <c r="AL162" s="12" t="s">
        <v>65</v>
      </c>
      <c r="AM162" s="12" t="s">
        <v>65</v>
      </c>
      <c r="AN162" s="12" t="s">
        <v>65</v>
      </c>
      <c r="AO162" s="12" t="s">
        <v>65</v>
      </c>
      <c r="AP162" s="12" t="s">
        <v>65</v>
      </c>
      <c r="AQ162" s="12" t="s">
        <v>65</v>
      </c>
      <c r="AR162" s="12" t="s">
        <v>65</v>
      </c>
      <c r="AS162" s="12">
        <v>1</v>
      </c>
      <c r="AT162" s="2"/>
      <c r="AU162" s="2"/>
      <c r="AV162" s="55"/>
      <c r="AW162" s="70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</row>
    <row r="163" spans="1:60" ht="15.75" customHeight="1" x14ac:dyDescent="0.25"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55"/>
      <c r="AW163" s="70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</row>
    <row r="164" spans="1:60" ht="15.75" customHeight="1" x14ac:dyDescent="0.25">
      <c r="B164" s="11"/>
      <c r="C164" s="86"/>
      <c r="D164" s="2"/>
      <c r="E164" s="2"/>
      <c r="F164" s="2"/>
      <c r="G164" s="39"/>
      <c r="H164" s="39"/>
      <c r="I164" s="39"/>
      <c r="J164" s="39"/>
      <c r="K164" s="39"/>
      <c r="L164" s="39"/>
      <c r="M164" s="87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55"/>
      <c r="AW164" s="24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</row>
    <row r="165" spans="1:60" ht="15.75" customHeight="1" x14ac:dyDescent="0.25">
      <c r="B165" s="11"/>
      <c r="C165" s="86"/>
      <c r="D165" s="2"/>
      <c r="E165" s="2"/>
      <c r="F165" s="2"/>
      <c r="G165" s="39"/>
      <c r="H165" s="39"/>
      <c r="I165" s="39"/>
      <c r="J165" s="39"/>
      <c r="K165" s="39"/>
      <c r="L165" s="39"/>
      <c r="M165" s="87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55"/>
      <c r="AW165" s="24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</row>
    <row r="166" spans="1:60" ht="15.75" customHeight="1" x14ac:dyDescent="0.25">
      <c r="B166" s="11"/>
      <c r="C166" s="88" t="s">
        <v>131</v>
      </c>
      <c r="D166" s="2"/>
      <c r="E166" s="2"/>
      <c r="F166" s="2"/>
      <c r="G166" s="39"/>
      <c r="H166" s="39"/>
      <c r="I166" s="39"/>
      <c r="J166" s="39"/>
      <c r="K166" s="39"/>
      <c r="L166" s="39"/>
      <c r="M166" s="87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55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</row>
    <row r="167" spans="1:60" ht="15.75" customHeight="1" x14ac:dyDescent="0.25">
      <c r="A167" s="1"/>
      <c r="B167" s="11"/>
      <c r="C167" s="11"/>
      <c r="D167" s="79"/>
      <c r="E167" s="1"/>
      <c r="F167" s="72">
        <f>Information!$F$9</f>
        <v>2024</v>
      </c>
      <c r="G167" s="2"/>
      <c r="H167" s="2"/>
      <c r="I167" s="2"/>
      <c r="J167" s="72">
        <f>F167+1</f>
        <v>2025</v>
      </c>
      <c r="K167" s="2"/>
      <c r="L167" s="2"/>
      <c r="M167" s="2"/>
      <c r="N167" s="72">
        <f>J167+1</f>
        <v>2026</v>
      </c>
      <c r="O167" s="2"/>
      <c r="P167" s="2"/>
      <c r="Q167" s="2"/>
      <c r="R167" s="72">
        <f>N167+1</f>
        <v>2027</v>
      </c>
      <c r="S167" s="2"/>
      <c r="T167" s="2"/>
      <c r="U167" s="2"/>
      <c r="V167" s="72">
        <f>R167+1</f>
        <v>2028</v>
      </c>
      <c r="W167" s="2"/>
      <c r="X167" s="39"/>
      <c r="Y167" s="39"/>
      <c r="Z167" s="72">
        <f>V167+1</f>
        <v>2029</v>
      </c>
      <c r="AA167" s="39"/>
      <c r="AB167" s="39"/>
      <c r="AC167" s="39"/>
      <c r="AD167" s="72">
        <f>Z167+1</f>
        <v>2030</v>
      </c>
      <c r="AE167" s="39"/>
      <c r="AF167" s="39"/>
      <c r="AG167" s="39"/>
      <c r="AH167" s="72">
        <f>AD167+1</f>
        <v>2031</v>
      </c>
      <c r="AI167" s="39"/>
      <c r="AJ167" s="39"/>
      <c r="AK167" s="39"/>
      <c r="AL167" s="72">
        <f>AH167+1</f>
        <v>2032</v>
      </c>
      <c r="AM167" s="39"/>
      <c r="AN167" s="39"/>
      <c r="AO167" s="39"/>
      <c r="AP167" s="72">
        <f>AL167+1</f>
        <v>2033</v>
      </c>
      <c r="AQ167" s="39"/>
      <c r="AR167" s="39"/>
      <c r="AS167" s="39"/>
      <c r="AT167" s="77"/>
      <c r="AU167" s="77"/>
      <c r="AV167" s="55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</row>
    <row r="168" spans="1:60" ht="15.75" customHeight="1" x14ac:dyDescent="0.25">
      <c r="A168" s="1"/>
      <c r="B168" s="16"/>
      <c r="C168" s="11"/>
      <c r="D168" s="20" t="s">
        <v>132</v>
      </c>
      <c r="E168" s="82" t="s">
        <v>133</v>
      </c>
      <c r="F168" s="55" t="s">
        <v>55</v>
      </c>
      <c r="G168" s="55" t="s">
        <v>56</v>
      </c>
      <c r="H168" s="55" t="s">
        <v>57</v>
      </c>
      <c r="I168" s="55" t="s">
        <v>58</v>
      </c>
      <c r="J168" s="55" t="s">
        <v>55</v>
      </c>
      <c r="K168" s="55" t="s">
        <v>56</v>
      </c>
      <c r="L168" s="55" t="s">
        <v>57</v>
      </c>
      <c r="M168" s="55" t="s">
        <v>58</v>
      </c>
      <c r="N168" s="55" t="s">
        <v>55</v>
      </c>
      <c r="O168" s="55" t="s">
        <v>56</v>
      </c>
      <c r="P168" s="55" t="s">
        <v>57</v>
      </c>
      <c r="Q168" s="55" t="s">
        <v>58</v>
      </c>
      <c r="R168" s="55" t="s">
        <v>55</v>
      </c>
      <c r="S168" s="55" t="s">
        <v>56</v>
      </c>
      <c r="T168" s="55" t="s">
        <v>57</v>
      </c>
      <c r="U168" s="55" t="s">
        <v>58</v>
      </c>
      <c r="V168" s="55" t="s">
        <v>55</v>
      </c>
      <c r="W168" s="55" t="s">
        <v>56</v>
      </c>
      <c r="X168" s="55" t="s">
        <v>57</v>
      </c>
      <c r="Y168" s="55" t="s">
        <v>58</v>
      </c>
      <c r="Z168" s="55" t="s">
        <v>55</v>
      </c>
      <c r="AA168" s="55" t="s">
        <v>56</v>
      </c>
      <c r="AB168" s="55" t="s">
        <v>57</v>
      </c>
      <c r="AC168" s="55" t="s">
        <v>58</v>
      </c>
      <c r="AD168" s="55" t="s">
        <v>55</v>
      </c>
      <c r="AE168" s="55" t="s">
        <v>56</v>
      </c>
      <c r="AF168" s="55" t="s">
        <v>57</v>
      </c>
      <c r="AG168" s="55" t="s">
        <v>58</v>
      </c>
      <c r="AH168" s="55" t="s">
        <v>55</v>
      </c>
      <c r="AI168" s="55" t="s">
        <v>56</v>
      </c>
      <c r="AJ168" s="55" t="s">
        <v>57</v>
      </c>
      <c r="AK168" s="55" t="s">
        <v>58</v>
      </c>
      <c r="AL168" s="55" t="s">
        <v>55</v>
      </c>
      <c r="AM168" s="55" t="s">
        <v>56</v>
      </c>
      <c r="AN168" s="55" t="s">
        <v>57</v>
      </c>
      <c r="AO168" s="55" t="s">
        <v>58</v>
      </c>
      <c r="AP168" s="55" t="s">
        <v>55</v>
      </c>
      <c r="AQ168" s="55" t="s">
        <v>56</v>
      </c>
      <c r="AR168" s="55" t="s">
        <v>57</v>
      </c>
      <c r="AS168" s="55" t="s">
        <v>58</v>
      </c>
      <c r="AT168" s="2"/>
      <c r="AU168" s="2"/>
      <c r="AV168" s="55"/>
      <c r="AW168" s="189" t="s">
        <v>8</v>
      </c>
      <c r="AX168" s="188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</row>
    <row r="169" spans="1:60" ht="15.75" customHeight="1" x14ac:dyDescent="0.25">
      <c r="A169" s="1"/>
      <c r="B169" s="16"/>
      <c r="C169" s="11"/>
      <c r="D169" s="64" t="s">
        <v>134</v>
      </c>
      <c r="E169" s="76">
        <v>1000000</v>
      </c>
      <c r="F169" s="77">
        <f t="shared" ref="F169:F174" si="103">$E169</f>
        <v>1000000</v>
      </c>
      <c r="G169" s="77">
        <f t="shared" ref="G169:G174" si="104">$C169</f>
        <v>0</v>
      </c>
      <c r="H169" s="77" t="s">
        <v>65</v>
      </c>
      <c r="I169" s="77" t="s">
        <v>65</v>
      </c>
      <c r="J169" s="77" t="s">
        <v>65</v>
      </c>
      <c r="K169" s="77" t="s">
        <v>65</v>
      </c>
      <c r="L169" s="77" t="s">
        <v>65</v>
      </c>
      <c r="M169" s="77" t="s">
        <v>65</v>
      </c>
      <c r="N169" s="77" t="s">
        <v>65</v>
      </c>
      <c r="O169" s="77" t="s">
        <v>65</v>
      </c>
      <c r="P169" s="77" t="s">
        <v>65</v>
      </c>
      <c r="Q169" s="77" t="s">
        <v>65</v>
      </c>
      <c r="R169" s="77" t="s">
        <v>65</v>
      </c>
      <c r="S169" s="77" t="s">
        <v>65</v>
      </c>
      <c r="T169" s="77" t="s">
        <v>65</v>
      </c>
      <c r="U169" s="77" t="s">
        <v>65</v>
      </c>
      <c r="V169" s="77" t="s">
        <v>65</v>
      </c>
      <c r="W169" s="77" t="s">
        <v>65</v>
      </c>
      <c r="X169" s="77" t="s">
        <v>65</v>
      </c>
      <c r="Y169" s="77" t="s">
        <v>65</v>
      </c>
      <c r="Z169" s="77">
        <f t="shared" ref="Z169:Z174" si="105">$E169</f>
        <v>1000000</v>
      </c>
      <c r="AA169" s="77" t="s">
        <v>65</v>
      </c>
      <c r="AB169" s="77" t="s">
        <v>65</v>
      </c>
      <c r="AC169" s="77" t="s">
        <v>65</v>
      </c>
      <c r="AD169" s="77" t="s">
        <v>65</v>
      </c>
      <c r="AE169" s="77" t="s">
        <v>65</v>
      </c>
      <c r="AF169" s="77" t="s">
        <v>65</v>
      </c>
      <c r="AG169" s="77" t="s">
        <v>65</v>
      </c>
      <c r="AH169" s="77" t="s">
        <v>65</v>
      </c>
      <c r="AI169" s="77" t="s">
        <v>65</v>
      </c>
      <c r="AJ169" s="77" t="s">
        <v>65</v>
      </c>
      <c r="AK169" s="77" t="s">
        <v>65</v>
      </c>
      <c r="AL169" s="77" t="s">
        <v>65</v>
      </c>
      <c r="AM169" s="77" t="s">
        <v>65</v>
      </c>
      <c r="AN169" s="77" t="s">
        <v>65</v>
      </c>
      <c r="AO169" s="77" t="s">
        <v>65</v>
      </c>
      <c r="AP169" s="77" t="s">
        <v>65</v>
      </c>
      <c r="AQ169" s="77" t="s">
        <v>65</v>
      </c>
      <c r="AR169" s="77" t="s">
        <v>65</v>
      </c>
      <c r="AS169" s="77" t="str">
        <f t="shared" ref="AS169:AS174" si="106">AR169</f>
        <v>-</v>
      </c>
      <c r="AT169" s="77"/>
      <c r="AU169" s="77"/>
      <c r="AV169" s="55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</row>
    <row r="170" spans="1:60" ht="15.75" customHeight="1" x14ac:dyDescent="0.25">
      <c r="A170" s="1"/>
      <c r="B170" s="16"/>
      <c r="C170" s="11"/>
      <c r="D170" s="64" t="s">
        <v>135</v>
      </c>
      <c r="E170" s="76">
        <v>800000</v>
      </c>
      <c r="F170" s="77">
        <f t="shared" si="103"/>
        <v>800000</v>
      </c>
      <c r="G170" s="77">
        <f t="shared" si="104"/>
        <v>0</v>
      </c>
      <c r="H170" s="77" t="s">
        <v>65</v>
      </c>
      <c r="I170" s="77" t="s">
        <v>65</v>
      </c>
      <c r="J170" s="77" t="s">
        <v>65</v>
      </c>
      <c r="K170" s="77" t="s">
        <v>65</v>
      </c>
      <c r="L170" s="77" t="s">
        <v>65</v>
      </c>
      <c r="M170" s="77" t="s">
        <v>65</v>
      </c>
      <c r="N170" s="77" t="s">
        <v>65</v>
      </c>
      <c r="O170" s="77" t="s">
        <v>65</v>
      </c>
      <c r="P170" s="77" t="s">
        <v>65</v>
      </c>
      <c r="Q170" s="77" t="s">
        <v>65</v>
      </c>
      <c r="R170" s="77" t="s">
        <v>65</v>
      </c>
      <c r="S170" s="77" t="s">
        <v>65</v>
      </c>
      <c r="T170" s="77" t="s">
        <v>65</v>
      </c>
      <c r="U170" s="77" t="s">
        <v>65</v>
      </c>
      <c r="V170" s="77" t="s">
        <v>65</v>
      </c>
      <c r="W170" s="77" t="s">
        <v>65</v>
      </c>
      <c r="X170" s="77" t="s">
        <v>65</v>
      </c>
      <c r="Y170" s="77" t="s">
        <v>65</v>
      </c>
      <c r="Z170" s="77">
        <f t="shared" si="105"/>
        <v>800000</v>
      </c>
      <c r="AA170" s="77" t="s">
        <v>65</v>
      </c>
      <c r="AB170" s="77" t="s">
        <v>65</v>
      </c>
      <c r="AC170" s="77" t="s">
        <v>65</v>
      </c>
      <c r="AD170" s="77" t="s">
        <v>65</v>
      </c>
      <c r="AE170" s="77" t="s">
        <v>65</v>
      </c>
      <c r="AF170" s="77" t="s">
        <v>65</v>
      </c>
      <c r="AG170" s="77" t="s">
        <v>65</v>
      </c>
      <c r="AH170" s="77" t="s">
        <v>65</v>
      </c>
      <c r="AI170" s="77" t="s">
        <v>65</v>
      </c>
      <c r="AJ170" s="77" t="s">
        <v>65</v>
      </c>
      <c r="AK170" s="77" t="s">
        <v>65</v>
      </c>
      <c r="AL170" s="77" t="s">
        <v>65</v>
      </c>
      <c r="AM170" s="77" t="s">
        <v>65</v>
      </c>
      <c r="AN170" s="77" t="s">
        <v>65</v>
      </c>
      <c r="AO170" s="77" t="s">
        <v>65</v>
      </c>
      <c r="AP170" s="77" t="s">
        <v>65</v>
      </c>
      <c r="AQ170" s="77" t="s">
        <v>65</v>
      </c>
      <c r="AR170" s="77" t="s">
        <v>65</v>
      </c>
      <c r="AS170" s="77" t="str">
        <f t="shared" si="106"/>
        <v>-</v>
      </c>
      <c r="AT170" s="77"/>
      <c r="AU170" s="77"/>
      <c r="AV170" s="55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</row>
    <row r="171" spans="1:60" ht="15.75" customHeight="1" x14ac:dyDescent="0.25">
      <c r="A171" s="1"/>
      <c r="B171" s="16"/>
      <c r="C171" s="11"/>
      <c r="D171" s="64" t="s">
        <v>136</v>
      </c>
      <c r="E171" s="76">
        <v>5000000</v>
      </c>
      <c r="F171" s="77">
        <f t="shared" si="103"/>
        <v>5000000</v>
      </c>
      <c r="G171" s="77">
        <f t="shared" si="104"/>
        <v>0</v>
      </c>
      <c r="H171" s="77" t="s">
        <v>65</v>
      </c>
      <c r="I171" s="77" t="s">
        <v>65</v>
      </c>
      <c r="J171" s="77" t="s">
        <v>65</v>
      </c>
      <c r="K171" s="77" t="s">
        <v>65</v>
      </c>
      <c r="L171" s="77" t="s">
        <v>65</v>
      </c>
      <c r="M171" s="77" t="s">
        <v>65</v>
      </c>
      <c r="N171" s="77" t="s">
        <v>65</v>
      </c>
      <c r="O171" s="77" t="s">
        <v>65</v>
      </c>
      <c r="P171" s="77" t="s">
        <v>65</v>
      </c>
      <c r="Q171" s="77" t="s">
        <v>65</v>
      </c>
      <c r="R171" s="77" t="s">
        <v>65</v>
      </c>
      <c r="S171" s="77" t="s">
        <v>65</v>
      </c>
      <c r="T171" s="77" t="s">
        <v>65</v>
      </c>
      <c r="U171" s="77" t="s">
        <v>65</v>
      </c>
      <c r="V171" s="77" t="s">
        <v>65</v>
      </c>
      <c r="W171" s="77" t="s">
        <v>65</v>
      </c>
      <c r="X171" s="77" t="s">
        <v>65</v>
      </c>
      <c r="Y171" s="77" t="s">
        <v>65</v>
      </c>
      <c r="Z171" s="77">
        <f t="shared" si="105"/>
        <v>5000000</v>
      </c>
      <c r="AA171" s="77" t="s">
        <v>65</v>
      </c>
      <c r="AB171" s="77" t="s">
        <v>65</v>
      </c>
      <c r="AC171" s="77" t="s">
        <v>65</v>
      </c>
      <c r="AD171" s="77" t="s">
        <v>65</v>
      </c>
      <c r="AE171" s="77" t="s">
        <v>65</v>
      </c>
      <c r="AF171" s="77" t="s">
        <v>65</v>
      </c>
      <c r="AG171" s="77" t="s">
        <v>65</v>
      </c>
      <c r="AH171" s="77" t="s">
        <v>65</v>
      </c>
      <c r="AI171" s="77" t="s">
        <v>65</v>
      </c>
      <c r="AJ171" s="77" t="s">
        <v>65</v>
      </c>
      <c r="AK171" s="77" t="s">
        <v>65</v>
      </c>
      <c r="AL171" s="77" t="s">
        <v>65</v>
      </c>
      <c r="AM171" s="77" t="s">
        <v>65</v>
      </c>
      <c r="AN171" s="77" t="s">
        <v>65</v>
      </c>
      <c r="AO171" s="77" t="s">
        <v>65</v>
      </c>
      <c r="AP171" s="77" t="s">
        <v>65</v>
      </c>
      <c r="AQ171" s="77" t="s">
        <v>65</v>
      </c>
      <c r="AR171" s="77" t="s">
        <v>65</v>
      </c>
      <c r="AS171" s="77" t="str">
        <f t="shared" si="106"/>
        <v>-</v>
      </c>
      <c r="AT171" s="77"/>
      <c r="AU171" s="77"/>
      <c r="AV171" s="55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</row>
    <row r="172" spans="1:60" ht="15.75" customHeight="1" x14ac:dyDescent="0.25">
      <c r="A172" s="1"/>
      <c r="B172" s="16"/>
      <c r="C172" s="11"/>
      <c r="D172" s="64" t="s">
        <v>137</v>
      </c>
      <c r="E172" s="76">
        <v>2000000</v>
      </c>
      <c r="F172" s="77">
        <f t="shared" si="103"/>
        <v>2000000</v>
      </c>
      <c r="G172" s="77">
        <f t="shared" si="104"/>
        <v>0</v>
      </c>
      <c r="H172" s="77" t="s">
        <v>65</v>
      </c>
      <c r="I172" s="77" t="s">
        <v>65</v>
      </c>
      <c r="J172" s="77" t="s">
        <v>65</v>
      </c>
      <c r="K172" s="77" t="s">
        <v>65</v>
      </c>
      <c r="L172" s="77" t="s">
        <v>65</v>
      </c>
      <c r="M172" s="77" t="s">
        <v>65</v>
      </c>
      <c r="N172" s="77" t="s">
        <v>65</v>
      </c>
      <c r="O172" s="77" t="s">
        <v>65</v>
      </c>
      <c r="P172" s="77" t="s">
        <v>65</v>
      </c>
      <c r="Q172" s="77" t="s">
        <v>65</v>
      </c>
      <c r="R172" s="77" t="s">
        <v>65</v>
      </c>
      <c r="S172" s="77" t="s">
        <v>65</v>
      </c>
      <c r="T172" s="77" t="s">
        <v>65</v>
      </c>
      <c r="U172" s="77" t="s">
        <v>65</v>
      </c>
      <c r="V172" s="77" t="s">
        <v>65</v>
      </c>
      <c r="W172" s="77" t="s">
        <v>65</v>
      </c>
      <c r="X172" s="77" t="s">
        <v>65</v>
      </c>
      <c r="Y172" s="77" t="s">
        <v>65</v>
      </c>
      <c r="Z172" s="77">
        <f t="shared" si="105"/>
        <v>2000000</v>
      </c>
      <c r="AA172" s="77" t="s">
        <v>65</v>
      </c>
      <c r="AB172" s="77" t="s">
        <v>65</v>
      </c>
      <c r="AC172" s="77" t="s">
        <v>65</v>
      </c>
      <c r="AD172" s="77" t="s">
        <v>65</v>
      </c>
      <c r="AE172" s="77" t="s">
        <v>65</v>
      </c>
      <c r="AF172" s="77" t="s">
        <v>65</v>
      </c>
      <c r="AG172" s="77" t="s">
        <v>65</v>
      </c>
      <c r="AH172" s="77" t="s">
        <v>65</v>
      </c>
      <c r="AI172" s="77" t="s">
        <v>65</v>
      </c>
      <c r="AJ172" s="77" t="s">
        <v>65</v>
      </c>
      <c r="AK172" s="77" t="s">
        <v>65</v>
      </c>
      <c r="AL172" s="77" t="s">
        <v>65</v>
      </c>
      <c r="AM172" s="77" t="s">
        <v>65</v>
      </c>
      <c r="AN172" s="77" t="s">
        <v>65</v>
      </c>
      <c r="AO172" s="77" t="s">
        <v>65</v>
      </c>
      <c r="AP172" s="77" t="s">
        <v>65</v>
      </c>
      <c r="AQ172" s="77" t="s">
        <v>65</v>
      </c>
      <c r="AR172" s="77" t="s">
        <v>65</v>
      </c>
      <c r="AS172" s="77" t="str">
        <f t="shared" si="106"/>
        <v>-</v>
      </c>
      <c r="AT172" s="77"/>
      <c r="AU172" s="77"/>
      <c r="AV172" s="55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</row>
    <row r="173" spans="1:60" ht="15.75" customHeight="1" x14ac:dyDescent="0.25">
      <c r="A173" s="1"/>
      <c r="B173" s="16"/>
      <c r="C173" s="11"/>
      <c r="D173" s="64" t="s">
        <v>138</v>
      </c>
      <c r="E173" s="76">
        <v>8000000</v>
      </c>
      <c r="F173" s="77">
        <f t="shared" si="103"/>
        <v>8000000</v>
      </c>
      <c r="G173" s="77">
        <f t="shared" si="104"/>
        <v>0</v>
      </c>
      <c r="H173" s="77" t="s">
        <v>65</v>
      </c>
      <c r="I173" s="77" t="s">
        <v>65</v>
      </c>
      <c r="J173" s="77" t="s">
        <v>65</v>
      </c>
      <c r="K173" s="77" t="s">
        <v>65</v>
      </c>
      <c r="L173" s="77" t="s">
        <v>65</v>
      </c>
      <c r="M173" s="77" t="s">
        <v>65</v>
      </c>
      <c r="N173" s="77" t="s">
        <v>65</v>
      </c>
      <c r="O173" s="77" t="s">
        <v>65</v>
      </c>
      <c r="P173" s="77" t="s">
        <v>65</v>
      </c>
      <c r="Q173" s="77" t="s">
        <v>65</v>
      </c>
      <c r="R173" s="77" t="s">
        <v>65</v>
      </c>
      <c r="S173" s="77" t="s">
        <v>65</v>
      </c>
      <c r="T173" s="77" t="s">
        <v>65</v>
      </c>
      <c r="U173" s="77" t="s">
        <v>65</v>
      </c>
      <c r="V173" s="77" t="s">
        <v>65</v>
      </c>
      <c r="W173" s="77" t="s">
        <v>65</v>
      </c>
      <c r="X173" s="77" t="s">
        <v>65</v>
      </c>
      <c r="Y173" s="77" t="s">
        <v>65</v>
      </c>
      <c r="Z173" s="77">
        <f t="shared" si="105"/>
        <v>8000000</v>
      </c>
      <c r="AA173" s="77" t="s">
        <v>65</v>
      </c>
      <c r="AB173" s="77" t="s">
        <v>65</v>
      </c>
      <c r="AC173" s="77" t="s">
        <v>65</v>
      </c>
      <c r="AD173" s="77" t="s">
        <v>65</v>
      </c>
      <c r="AE173" s="77" t="s">
        <v>65</v>
      </c>
      <c r="AF173" s="77" t="s">
        <v>65</v>
      </c>
      <c r="AG173" s="77" t="s">
        <v>65</v>
      </c>
      <c r="AH173" s="77" t="s">
        <v>65</v>
      </c>
      <c r="AI173" s="77" t="s">
        <v>65</v>
      </c>
      <c r="AJ173" s="77" t="s">
        <v>65</v>
      </c>
      <c r="AK173" s="77" t="s">
        <v>65</v>
      </c>
      <c r="AL173" s="77" t="s">
        <v>65</v>
      </c>
      <c r="AM173" s="77" t="s">
        <v>65</v>
      </c>
      <c r="AN173" s="77" t="s">
        <v>65</v>
      </c>
      <c r="AO173" s="77" t="s">
        <v>65</v>
      </c>
      <c r="AP173" s="77" t="s">
        <v>65</v>
      </c>
      <c r="AQ173" s="77" t="s">
        <v>65</v>
      </c>
      <c r="AR173" s="77" t="s">
        <v>65</v>
      </c>
      <c r="AS173" s="77" t="str">
        <f t="shared" si="106"/>
        <v>-</v>
      </c>
      <c r="AT173" s="77"/>
      <c r="AU173" s="77"/>
      <c r="AV173" s="55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</row>
    <row r="174" spans="1:60" ht="15.75" customHeight="1" x14ac:dyDescent="0.25">
      <c r="A174" s="1"/>
      <c r="B174" s="16"/>
      <c r="C174" s="11"/>
      <c r="D174" s="64" t="s">
        <v>138</v>
      </c>
      <c r="E174" s="76">
        <v>250000</v>
      </c>
      <c r="F174" s="77">
        <f t="shared" si="103"/>
        <v>250000</v>
      </c>
      <c r="G174" s="77">
        <f t="shared" si="104"/>
        <v>0</v>
      </c>
      <c r="H174" s="77" t="s">
        <v>65</v>
      </c>
      <c r="I174" s="77" t="s">
        <v>65</v>
      </c>
      <c r="J174" s="77" t="s">
        <v>65</v>
      </c>
      <c r="K174" s="77" t="s">
        <v>65</v>
      </c>
      <c r="L174" s="77" t="s">
        <v>65</v>
      </c>
      <c r="M174" s="77" t="s">
        <v>65</v>
      </c>
      <c r="N174" s="77" t="s">
        <v>65</v>
      </c>
      <c r="O174" s="77" t="s">
        <v>65</v>
      </c>
      <c r="P174" s="77" t="s">
        <v>65</v>
      </c>
      <c r="Q174" s="77" t="s">
        <v>65</v>
      </c>
      <c r="R174" s="77" t="s">
        <v>65</v>
      </c>
      <c r="S174" s="77" t="s">
        <v>65</v>
      </c>
      <c r="T174" s="77" t="s">
        <v>65</v>
      </c>
      <c r="U174" s="77" t="s">
        <v>65</v>
      </c>
      <c r="V174" s="77" t="s">
        <v>65</v>
      </c>
      <c r="W174" s="77" t="s">
        <v>65</v>
      </c>
      <c r="X174" s="77" t="s">
        <v>65</v>
      </c>
      <c r="Y174" s="77" t="s">
        <v>65</v>
      </c>
      <c r="Z174" s="77">
        <f t="shared" si="105"/>
        <v>250000</v>
      </c>
      <c r="AA174" s="77" t="s">
        <v>65</v>
      </c>
      <c r="AB174" s="77" t="s">
        <v>65</v>
      </c>
      <c r="AC174" s="77" t="s">
        <v>65</v>
      </c>
      <c r="AD174" s="77" t="s">
        <v>65</v>
      </c>
      <c r="AE174" s="77" t="s">
        <v>65</v>
      </c>
      <c r="AF174" s="77" t="s">
        <v>65</v>
      </c>
      <c r="AG174" s="77" t="s">
        <v>65</v>
      </c>
      <c r="AH174" s="77" t="s">
        <v>65</v>
      </c>
      <c r="AI174" s="77" t="s">
        <v>65</v>
      </c>
      <c r="AJ174" s="77" t="s">
        <v>65</v>
      </c>
      <c r="AK174" s="77" t="s">
        <v>65</v>
      </c>
      <c r="AL174" s="77" t="s">
        <v>65</v>
      </c>
      <c r="AM174" s="77" t="s">
        <v>65</v>
      </c>
      <c r="AN174" s="77" t="s">
        <v>65</v>
      </c>
      <c r="AO174" s="77" t="s">
        <v>65</v>
      </c>
      <c r="AP174" s="77" t="s">
        <v>65</v>
      </c>
      <c r="AQ174" s="77" t="s">
        <v>65</v>
      </c>
      <c r="AR174" s="77" t="s">
        <v>65</v>
      </c>
      <c r="AS174" s="77" t="str">
        <f t="shared" si="106"/>
        <v>-</v>
      </c>
      <c r="AT174" s="77"/>
      <c r="AU174" s="77"/>
      <c r="AV174" s="55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</row>
    <row r="175" spans="1:60" ht="15.75" customHeight="1" x14ac:dyDescent="0.25">
      <c r="A175" s="1"/>
      <c r="B175" s="16"/>
      <c r="C175" s="11"/>
      <c r="D175" s="32" t="s">
        <v>24</v>
      </c>
      <c r="E175" s="32"/>
      <c r="F175" s="78">
        <f t="shared" ref="F175:AS175" si="107">SUM(F169:F174)</f>
        <v>17050000</v>
      </c>
      <c r="G175" s="78">
        <f t="shared" si="107"/>
        <v>0</v>
      </c>
      <c r="H175" s="78">
        <f t="shared" si="107"/>
        <v>0</v>
      </c>
      <c r="I175" s="78">
        <f t="shared" si="107"/>
        <v>0</v>
      </c>
      <c r="J175" s="78">
        <f t="shared" si="107"/>
        <v>0</v>
      </c>
      <c r="K175" s="78">
        <f t="shared" si="107"/>
        <v>0</v>
      </c>
      <c r="L175" s="78">
        <f t="shared" si="107"/>
        <v>0</v>
      </c>
      <c r="M175" s="78">
        <f t="shared" si="107"/>
        <v>0</v>
      </c>
      <c r="N175" s="78">
        <f t="shared" si="107"/>
        <v>0</v>
      </c>
      <c r="O175" s="78">
        <f t="shared" si="107"/>
        <v>0</v>
      </c>
      <c r="P175" s="78">
        <f t="shared" si="107"/>
        <v>0</v>
      </c>
      <c r="Q175" s="78">
        <f t="shared" si="107"/>
        <v>0</v>
      </c>
      <c r="R175" s="78">
        <f t="shared" si="107"/>
        <v>0</v>
      </c>
      <c r="S175" s="78">
        <f t="shared" si="107"/>
        <v>0</v>
      </c>
      <c r="T175" s="78">
        <f t="shared" si="107"/>
        <v>0</v>
      </c>
      <c r="U175" s="78">
        <f t="shared" si="107"/>
        <v>0</v>
      </c>
      <c r="V175" s="78">
        <f t="shared" si="107"/>
        <v>0</v>
      </c>
      <c r="W175" s="78">
        <f t="shared" si="107"/>
        <v>0</v>
      </c>
      <c r="X175" s="78">
        <f t="shared" si="107"/>
        <v>0</v>
      </c>
      <c r="Y175" s="78">
        <f t="shared" si="107"/>
        <v>0</v>
      </c>
      <c r="Z175" s="78">
        <f t="shared" si="107"/>
        <v>17050000</v>
      </c>
      <c r="AA175" s="78">
        <f t="shared" si="107"/>
        <v>0</v>
      </c>
      <c r="AB175" s="78">
        <f t="shared" si="107"/>
        <v>0</v>
      </c>
      <c r="AC175" s="78">
        <f t="shared" si="107"/>
        <v>0</v>
      </c>
      <c r="AD175" s="78">
        <f t="shared" si="107"/>
        <v>0</v>
      </c>
      <c r="AE175" s="78">
        <f t="shared" si="107"/>
        <v>0</v>
      </c>
      <c r="AF175" s="78">
        <f t="shared" si="107"/>
        <v>0</v>
      </c>
      <c r="AG175" s="78">
        <f t="shared" si="107"/>
        <v>0</v>
      </c>
      <c r="AH175" s="78">
        <f t="shared" si="107"/>
        <v>0</v>
      </c>
      <c r="AI175" s="78">
        <f t="shared" si="107"/>
        <v>0</v>
      </c>
      <c r="AJ175" s="78">
        <f t="shared" si="107"/>
        <v>0</v>
      </c>
      <c r="AK175" s="78">
        <f t="shared" si="107"/>
        <v>0</v>
      </c>
      <c r="AL175" s="78">
        <f t="shared" si="107"/>
        <v>0</v>
      </c>
      <c r="AM175" s="78">
        <f t="shared" si="107"/>
        <v>0</v>
      </c>
      <c r="AN175" s="78">
        <f t="shared" si="107"/>
        <v>0</v>
      </c>
      <c r="AO175" s="78">
        <f t="shared" si="107"/>
        <v>0</v>
      </c>
      <c r="AP175" s="78">
        <f t="shared" si="107"/>
        <v>0</v>
      </c>
      <c r="AQ175" s="78">
        <f t="shared" si="107"/>
        <v>0</v>
      </c>
      <c r="AR175" s="78">
        <f t="shared" si="107"/>
        <v>0</v>
      </c>
      <c r="AS175" s="78">
        <f t="shared" si="107"/>
        <v>0</v>
      </c>
      <c r="AT175" s="78"/>
      <c r="AU175" s="78"/>
      <c r="AV175" s="55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</row>
    <row r="176" spans="1:60" ht="15.75" customHeight="1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</row>
    <row r="177" spans="1:60" ht="15.75" customHeight="1" x14ac:dyDescent="0.25"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</row>
    <row r="178" spans="1:60" ht="15.75" customHeight="1" x14ac:dyDescent="0.25"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</row>
    <row r="179" spans="1:60" ht="15.75" customHeight="1" x14ac:dyDescent="0.25"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</row>
    <row r="180" spans="1:60" ht="15.75" customHeight="1" x14ac:dyDescent="0.25">
      <c r="B180" s="2"/>
      <c r="C180" s="88" t="s">
        <v>139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</row>
    <row r="181" spans="1:60" ht="15.75" customHeight="1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</row>
    <row r="182" spans="1:60" ht="15.75" customHeight="1" x14ac:dyDescent="0.25">
      <c r="A182" s="1"/>
      <c r="B182" s="16"/>
      <c r="C182" s="2"/>
      <c r="D182" s="20" t="s">
        <v>140</v>
      </c>
      <c r="E182" s="2"/>
      <c r="F182" s="55">
        <v>2022</v>
      </c>
      <c r="G182" s="55">
        <f t="shared" ref="G182:O182" si="108">F182+1</f>
        <v>2023</v>
      </c>
      <c r="H182" s="55">
        <f t="shared" si="108"/>
        <v>2024</v>
      </c>
      <c r="I182" s="55">
        <f t="shared" si="108"/>
        <v>2025</v>
      </c>
      <c r="J182" s="55">
        <f t="shared" si="108"/>
        <v>2026</v>
      </c>
      <c r="K182" s="55">
        <f t="shared" si="108"/>
        <v>2027</v>
      </c>
      <c r="L182" s="55">
        <f t="shared" si="108"/>
        <v>2028</v>
      </c>
      <c r="M182" s="55">
        <f t="shared" si="108"/>
        <v>2029</v>
      </c>
      <c r="N182" s="55">
        <f t="shared" si="108"/>
        <v>2030</v>
      </c>
      <c r="O182" s="55">
        <f t="shared" si="108"/>
        <v>2031</v>
      </c>
      <c r="P182" s="2"/>
      <c r="Q182" s="2"/>
      <c r="R182" s="190" t="s">
        <v>8</v>
      </c>
      <c r="S182" s="191"/>
      <c r="T182" s="191"/>
      <c r="U182" s="15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</row>
    <row r="183" spans="1:60" ht="15.75" customHeight="1" x14ac:dyDescent="0.25">
      <c r="A183" s="1"/>
      <c r="B183" s="16"/>
      <c r="C183" s="2"/>
      <c r="D183" s="60" t="s">
        <v>141</v>
      </c>
      <c r="E183" s="12" t="s">
        <v>65</v>
      </c>
      <c r="F183" s="77">
        <f>SUM(F63:I63)</f>
        <v>2310000</v>
      </c>
      <c r="G183" s="77">
        <f>SUM(J63:M63)</f>
        <v>4372500</v>
      </c>
      <c r="H183" s="77">
        <f>SUM(N63:Q63)</f>
        <v>4550000</v>
      </c>
      <c r="I183" s="77">
        <f>SUM(R63:U63)</f>
        <v>5095000</v>
      </c>
      <c r="J183" s="77">
        <f>SUM(V63:Y63)</f>
        <v>6080000</v>
      </c>
      <c r="K183" s="77">
        <f>SUM(Z63:AC63)</f>
        <v>6232000</v>
      </c>
      <c r="L183" s="77">
        <f>SUM(AD63:AG63)</f>
        <v>6720000</v>
      </c>
      <c r="M183" s="77">
        <f>SUM(AH63:AK63)</f>
        <v>8260000</v>
      </c>
      <c r="N183" s="77">
        <f>SUM(AL63:AO63)</f>
        <v>12485000</v>
      </c>
      <c r="O183" s="77">
        <f>SUM(AP63:AS63)</f>
        <v>17462500</v>
      </c>
      <c r="P183" s="2"/>
      <c r="Q183" s="2"/>
      <c r="R183" s="2" t="s">
        <v>142</v>
      </c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</row>
    <row r="184" spans="1:60" ht="15.75" customHeight="1" x14ac:dyDescent="0.25">
      <c r="A184" s="1"/>
      <c r="B184" s="16"/>
      <c r="C184" s="2"/>
      <c r="D184" s="60" t="s">
        <v>143</v>
      </c>
      <c r="E184" s="12" t="s">
        <v>65</v>
      </c>
      <c r="F184" s="77">
        <f>SUM(F117:I117)</f>
        <v>2058026.9750000001</v>
      </c>
      <c r="G184" s="77">
        <f>SUM(J117:M117)</f>
        <v>3664099.6312500001</v>
      </c>
      <c r="H184" s="77">
        <f>SUM(N117:Q117)</f>
        <v>3816005.375</v>
      </c>
      <c r="I184" s="77">
        <f>SUM(R117:U117)</f>
        <v>4222107.7375000007</v>
      </c>
      <c r="J184" s="77">
        <f>SUM(V117:Y117)</f>
        <v>4820395.6928000003</v>
      </c>
      <c r="K184" s="77">
        <f>SUM(Z117:AC117)</f>
        <v>4987060.4924224</v>
      </c>
      <c r="L184" s="77">
        <f>SUM(AD117:AG117)</f>
        <v>5298889.9236725764</v>
      </c>
      <c r="M184" s="77">
        <f>SUM(AH117:AK117)</f>
        <v>6222759.0533376373</v>
      </c>
      <c r="N184" s="77">
        <f>SUM(AL117:AO117)</f>
        <v>8626139.2421664782</v>
      </c>
      <c r="O184" s="77">
        <f>SUM(AP117:AS117)</f>
        <v>11324494.81784087</v>
      </c>
      <c r="P184" s="2"/>
      <c r="Q184" s="2"/>
      <c r="R184" s="2" t="s">
        <v>144</v>
      </c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</row>
    <row r="185" spans="1:60" ht="15.75" customHeight="1" x14ac:dyDescent="0.25">
      <c r="A185" s="1"/>
      <c r="B185" s="16"/>
      <c r="C185" s="2"/>
      <c r="D185" s="59" t="s">
        <v>145</v>
      </c>
      <c r="E185" s="29"/>
      <c r="F185" s="78">
        <f t="shared" ref="F185:O185" si="109">F183-F184</f>
        <v>251973.02499999991</v>
      </c>
      <c r="G185" s="78">
        <f t="shared" si="109"/>
        <v>708400.36874999991</v>
      </c>
      <c r="H185" s="78">
        <f t="shared" si="109"/>
        <v>733994.625</v>
      </c>
      <c r="I185" s="78">
        <f t="shared" si="109"/>
        <v>872892.26249999925</v>
      </c>
      <c r="J185" s="78">
        <f t="shared" si="109"/>
        <v>1259604.3071999997</v>
      </c>
      <c r="K185" s="78">
        <f t="shared" si="109"/>
        <v>1244939.5075776</v>
      </c>
      <c r="L185" s="78">
        <f t="shared" si="109"/>
        <v>1421110.0763274236</v>
      </c>
      <c r="M185" s="78">
        <f t="shared" si="109"/>
        <v>2037240.9466623627</v>
      </c>
      <c r="N185" s="78">
        <f t="shared" si="109"/>
        <v>3858860.7578335218</v>
      </c>
      <c r="O185" s="78">
        <f t="shared" si="109"/>
        <v>6138005.1821591295</v>
      </c>
      <c r="P185" s="2"/>
      <c r="Q185" s="2"/>
      <c r="R185" s="2" t="s">
        <v>146</v>
      </c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</row>
    <row r="186" spans="1:60" ht="15.75" customHeight="1" x14ac:dyDescent="0.25"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</row>
    <row r="187" spans="1:60" ht="15.75" customHeight="1" x14ac:dyDescent="0.25"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</row>
    <row r="188" spans="1:60" ht="15.75" customHeight="1" x14ac:dyDescent="0.25"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</row>
    <row r="189" spans="1:60" ht="15.75" customHeight="1" x14ac:dyDescent="0.25"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</row>
    <row r="190" spans="1:60" ht="15.75" customHeight="1" x14ac:dyDescent="0.25"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</row>
    <row r="191" spans="1:60" ht="15.75" customHeight="1" x14ac:dyDescent="0.25"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</row>
    <row r="192" spans="1:60" ht="15.75" customHeight="1" x14ac:dyDescent="0.25"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</row>
    <row r="193" spans="2:60" ht="15.75" customHeight="1" x14ac:dyDescent="0.25"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</row>
    <row r="194" spans="2:60" ht="15.75" customHeight="1" x14ac:dyDescent="0.25"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</row>
    <row r="195" spans="2:60" ht="15.75" customHeight="1" x14ac:dyDescent="0.25"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</row>
    <row r="196" spans="2:60" ht="15.75" customHeight="1" x14ac:dyDescent="0.25"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</row>
    <row r="197" spans="2:60" ht="15.75" customHeight="1" x14ac:dyDescent="0.25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</row>
    <row r="198" spans="2:60" ht="15.75" customHeight="1" x14ac:dyDescent="0.25"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</row>
    <row r="199" spans="2:60" ht="15.75" customHeight="1" x14ac:dyDescent="0.25"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</row>
    <row r="200" spans="2:60" ht="15.75" customHeight="1" x14ac:dyDescent="0.25"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</row>
    <row r="201" spans="2:60" ht="15.75" customHeight="1" x14ac:dyDescent="0.25"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</row>
    <row r="202" spans="2:60" ht="15.75" customHeight="1" x14ac:dyDescent="0.25"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</row>
    <row r="203" spans="2:60" ht="15.75" customHeight="1" x14ac:dyDescent="0.25"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</row>
    <row r="204" spans="2:60" ht="15.75" customHeight="1" x14ac:dyDescent="0.25"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</row>
    <row r="205" spans="2:60" ht="15.75" customHeight="1" x14ac:dyDescent="0.25"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</row>
    <row r="206" spans="2:60" ht="15.75" customHeight="1" x14ac:dyDescent="0.25"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</row>
    <row r="207" spans="2:60" ht="15.75" customHeight="1" x14ac:dyDescent="0.25"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</row>
    <row r="208" spans="2:60" ht="15.75" customHeight="1" x14ac:dyDescent="0.25"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</row>
    <row r="209" spans="2:60" ht="15.75" customHeight="1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</row>
    <row r="210" spans="2:60" ht="15.75" customHeight="1" x14ac:dyDescent="0.25"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</row>
    <row r="211" spans="2:60" ht="15.75" customHeight="1" x14ac:dyDescent="0.25"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</row>
    <row r="212" spans="2:60" ht="15.75" customHeight="1" x14ac:dyDescent="0.25"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</row>
    <row r="213" spans="2:60" ht="15.75" customHeight="1" x14ac:dyDescent="0.25"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</row>
    <row r="214" spans="2:60" ht="15.75" customHeight="1" x14ac:dyDescent="0.25"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</row>
    <row r="215" spans="2:60" ht="15.75" customHeight="1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</row>
    <row r="216" spans="2:60" ht="15.75" customHeight="1" x14ac:dyDescent="0.25"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</row>
    <row r="217" spans="2:60" ht="15.75" customHeight="1" x14ac:dyDescent="0.25"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</row>
    <row r="218" spans="2:60" ht="15.75" customHeight="1" x14ac:dyDescent="0.25"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</row>
    <row r="219" spans="2:60" ht="15.75" customHeight="1" x14ac:dyDescent="0.25"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</row>
    <row r="220" spans="2:60" ht="15.75" customHeight="1" x14ac:dyDescent="0.25"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</row>
    <row r="221" spans="2:60" ht="15.75" customHeight="1" x14ac:dyDescent="0.25"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</row>
    <row r="222" spans="2:60" ht="15.75" customHeight="1" x14ac:dyDescent="0.25"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</row>
    <row r="223" spans="2:60" ht="15.75" customHeight="1" x14ac:dyDescent="0.25"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</row>
    <row r="224" spans="2:60" ht="15.75" customHeight="1" x14ac:dyDescent="0.25"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</row>
    <row r="225" spans="2:60" ht="15.75" customHeight="1" x14ac:dyDescent="0.25"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</row>
    <row r="226" spans="2:60" ht="15.75" customHeight="1" x14ac:dyDescent="0.25"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</row>
    <row r="227" spans="2:60" ht="15.75" customHeight="1" x14ac:dyDescent="0.25"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</row>
    <row r="228" spans="2:60" ht="15.75" customHeight="1" x14ac:dyDescent="0.25"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</row>
    <row r="229" spans="2:60" ht="15.75" customHeight="1" x14ac:dyDescent="0.25"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</row>
    <row r="230" spans="2:60" ht="15.75" customHeight="1" x14ac:dyDescent="0.25"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</row>
    <row r="231" spans="2:60" ht="15.75" customHeight="1" x14ac:dyDescent="0.25">
      <c r="B231" s="37"/>
      <c r="C231" s="1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</row>
    <row r="232" spans="2:60" ht="15.75" customHeight="1" x14ac:dyDescent="0.25">
      <c r="B232" s="37"/>
      <c r="C232" s="39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</row>
    <row r="233" spans="2:60" ht="15.75" customHeight="1" x14ac:dyDescent="0.25">
      <c r="B233" s="37"/>
      <c r="C233" s="39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</row>
    <row r="234" spans="2:60" ht="15.75" customHeight="1" x14ac:dyDescent="0.25">
      <c r="B234" s="37"/>
      <c r="C234" s="39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</row>
    <row r="235" spans="2:60" ht="15.75" customHeight="1" x14ac:dyDescent="0.25">
      <c r="B235" s="37"/>
      <c r="C235" s="39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</row>
    <row r="236" spans="2:60" ht="15.75" customHeight="1" x14ac:dyDescent="0.25">
      <c r="B236" s="37"/>
      <c r="C236" s="39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</row>
    <row r="237" spans="2:60" ht="15.75" customHeight="1" x14ac:dyDescent="0.25">
      <c r="B237" s="37"/>
      <c r="C237" s="39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</row>
    <row r="238" spans="2:60" ht="15.75" customHeight="1" x14ac:dyDescent="0.25">
      <c r="B238" s="37"/>
      <c r="C238" s="39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</row>
    <row r="239" spans="2:60" ht="15.75" customHeight="1" x14ac:dyDescent="0.25">
      <c r="B239" s="37"/>
      <c r="C239" s="39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</row>
    <row r="240" spans="2:60" ht="15.75" customHeight="1" x14ac:dyDescent="0.25">
      <c r="B240" s="37"/>
      <c r="C240" s="39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</row>
    <row r="241" spans="2:60" ht="15.75" customHeight="1" x14ac:dyDescent="0.25">
      <c r="B241" s="37"/>
      <c r="C241" s="1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</row>
    <row r="242" spans="2:60" ht="15.75" customHeight="1" x14ac:dyDescent="0.25">
      <c r="B242" s="37"/>
      <c r="C242" s="39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</row>
    <row r="243" spans="2:60" ht="15.75" customHeight="1" x14ac:dyDescent="0.25">
      <c r="B243" s="37"/>
      <c r="C243" s="39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</row>
    <row r="244" spans="2:60" ht="15.75" customHeight="1" x14ac:dyDescent="0.25">
      <c r="B244" s="37"/>
      <c r="C244" s="39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</row>
    <row r="245" spans="2:60" ht="15.75" customHeight="1" x14ac:dyDescent="0.25">
      <c r="B245" s="37"/>
      <c r="C245" s="39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</row>
    <row r="246" spans="2:60" ht="15.75" customHeight="1" x14ac:dyDescent="0.25">
      <c r="B246" s="37"/>
      <c r="C246" s="39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</row>
    <row r="247" spans="2:60" ht="15.75" customHeight="1" x14ac:dyDescent="0.25">
      <c r="B247" s="37"/>
      <c r="C247" s="39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</row>
    <row r="248" spans="2:60" ht="15.75" customHeight="1" x14ac:dyDescent="0.25">
      <c r="B248" s="37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</row>
    <row r="249" spans="2:60" ht="15.75" customHeight="1" x14ac:dyDescent="0.25">
      <c r="B249" s="37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</row>
    <row r="250" spans="2:60" ht="15.75" customHeight="1" x14ac:dyDescent="0.25">
      <c r="B250" s="37"/>
      <c r="C250" s="39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</row>
    <row r="251" spans="2:60" ht="15.75" customHeight="1" x14ac:dyDescent="0.25">
      <c r="B251" s="37"/>
      <c r="C251" s="39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</row>
    <row r="252" spans="2:60" ht="15.75" customHeight="1" x14ac:dyDescent="0.25">
      <c r="B252" s="37"/>
      <c r="C252" s="39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</row>
    <row r="253" spans="2:60" ht="15.75" customHeight="1" x14ac:dyDescent="0.25">
      <c r="B253" s="37"/>
      <c r="C253" s="39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</row>
    <row r="254" spans="2:60" ht="15.75" customHeight="1" x14ac:dyDescent="0.25">
      <c r="B254" s="37"/>
      <c r="C254" s="39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</row>
    <row r="255" spans="2:60" ht="15.75" customHeight="1" x14ac:dyDescent="0.25">
      <c r="B255" s="37"/>
      <c r="C255" s="39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</row>
    <row r="256" spans="2:60" ht="15.75" customHeight="1" x14ac:dyDescent="0.25">
      <c r="B256" s="37"/>
      <c r="C256" s="39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</row>
    <row r="257" spans="2:60" ht="15.75" customHeight="1" x14ac:dyDescent="0.25">
      <c r="B257" s="37"/>
      <c r="C257" s="39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</row>
    <row r="258" spans="2:60" ht="15.75" customHeight="1" x14ac:dyDescent="0.25">
      <c r="B258" s="37"/>
      <c r="C258" s="39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</row>
    <row r="259" spans="2:60" ht="15.75" customHeight="1" x14ac:dyDescent="0.25">
      <c r="B259" s="37"/>
      <c r="C259" s="1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</row>
    <row r="260" spans="2:60" ht="15.75" customHeight="1" x14ac:dyDescent="0.25">
      <c r="B260" s="37"/>
      <c r="C260" s="1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</row>
    <row r="261" spans="2:60" ht="15.75" customHeight="1" x14ac:dyDescent="0.25">
      <c r="B261" s="37"/>
      <c r="C261" s="1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11"/>
      <c r="O261" s="11"/>
      <c r="P261" s="61"/>
      <c r="Q261" s="61"/>
      <c r="R261" s="61"/>
      <c r="S261" s="61"/>
      <c r="T261" s="61"/>
      <c r="U261" s="61"/>
      <c r="V261" s="61"/>
      <c r="W261" s="61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</row>
    <row r="262" spans="2:60" ht="15.75" customHeight="1" x14ac:dyDescent="0.25">
      <c r="B262" s="37"/>
      <c r="C262" s="1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11"/>
      <c r="O262" s="11"/>
      <c r="P262" s="61"/>
      <c r="Q262" s="61"/>
      <c r="R262" s="61"/>
      <c r="S262" s="61"/>
      <c r="T262" s="61"/>
      <c r="U262" s="61"/>
      <c r="V262" s="61"/>
      <c r="W262" s="61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</row>
    <row r="263" spans="2:60" ht="15.75" customHeight="1" x14ac:dyDescent="0.25">
      <c r="B263" s="37"/>
      <c r="C263" s="1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11"/>
      <c r="O263" s="11"/>
      <c r="P263" s="61"/>
      <c r="Q263" s="61"/>
      <c r="R263" s="61"/>
      <c r="S263" s="61"/>
      <c r="T263" s="61"/>
      <c r="U263" s="61"/>
      <c r="V263" s="61"/>
      <c r="W263" s="61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</row>
    <row r="264" spans="2:60" ht="15.75" customHeight="1" x14ac:dyDescent="0.25">
      <c r="B264" s="37"/>
      <c r="C264" s="1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11"/>
      <c r="O264" s="11"/>
      <c r="P264" s="61"/>
      <c r="Q264" s="61"/>
      <c r="R264" s="61"/>
      <c r="S264" s="61"/>
      <c r="T264" s="61"/>
      <c r="U264" s="61"/>
      <c r="V264" s="61"/>
      <c r="W264" s="61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</row>
    <row r="265" spans="2:60" ht="15.75" customHeight="1" x14ac:dyDescent="0.25">
      <c r="B265" s="37"/>
      <c r="C265" s="1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11"/>
      <c r="O265" s="11"/>
      <c r="P265" s="61"/>
      <c r="Q265" s="61"/>
      <c r="R265" s="61"/>
      <c r="S265" s="61"/>
      <c r="T265" s="61"/>
      <c r="U265" s="61"/>
      <c r="V265" s="61"/>
      <c r="W265" s="61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</row>
    <row r="266" spans="2:60" ht="15.75" customHeight="1" x14ac:dyDescent="0.25">
      <c r="B266" s="37"/>
      <c r="C266" s="1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11"/>
      <c r="O266" s="11"/>
      <c r="P266" s="61"/>
      <c r="Q266" s="61"/>
      <c r="R266" s="61"/>
      <c r="S266" s="61"/>
      <c r="T266" s="61"/>
      <c r="U266" s="61"/>
      <c r="V266" s="61"/>
      <c r="W266" s="61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</row>
    <row r="267" spans="2:60" ht="15.75" customHeight="1" x14ac:dyDescent="0.25">
      <c r="B267" s="37"/>
      <c r="C267" s="1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11"/>
      <c r="O267" s="11"/>
      <c r="P267" s="61"/>
      <c r="Q267" s="61"/>
      <c r="R267" s="61"/>
      <c r="S267" s="61"/>
      <c r="T267" s="61"/>
      <c r="U267" s="61"/>
      <c r="V267" s="61"/>
      <c r="W267" s="61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</row>
    <row r="268" spans="2:60" ht="15.75" customHeight="1" x14ac:dyDescent="0.25">
      <c r="B268" s="37"/>
      <c r="C268" s="1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11"/>
      <c r="O268" s="11"/>
      <c r="P268" s="61"/>
      <c r="Q268" s="61"/>
      <c r="R268" s="61"/>
      <c r="S268" s="61"/>
      <c r="T268" s="61"/>
      <c r="U268" s="61"/>
      <c r="V268" s="61"/>
      <c r="W268" s="61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</row>
    <row r="269" spans="2:60" ht="15.75" customHeight="1" x14ac:dyDescent="0.25">
      <c r="B269" s="37"/>
      <c r="C269" s="1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11"/>
      <c r="O269" s="11"/>
      <c r="P269" s="61"/>
      <c r="Q269" s="61"/>
      <c r="R269" s="61"/>
      <c r="S269" s="61"/>
      <c r="T269" s="61"/>
      <c r="U269" s="61"/>
      <c r="V269" s="61"/>
      <c r="W269" s="61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</row>
    <row r="270" spans="2:60" ht="15.75" customHeight="1" x14ac:dyDescent="0.25">
      <c r="B270" s="37"/>
      <c r="C270" s="1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11"/>
      <c r="O270" s="11"/>
      <c r="P270" s="61"/>
      <c r="Q270" s="61"/>
      <c r="R270" s="61"/>
      <c r="S270" s="61"/>
      <c r="T270" s="61"/>
      <c r="U270" s="61"/>
      <c r="V270" s="61"/>
      <c r="W270" s="61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</row>
    <row r="271" spans="2:60" ht="15.75" customHeight="1" x14ac:dyDescent="0.25">
      <c r="B271" s="37"/>
      <c r="C271" s="1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11"/>
      <c r="O271" s="11"/>
      <c r="P271" s="61"/>
      <c r="Q271" s="61"/>
      <c r="R271" s="61"/>
      <c r="S271" s="61"/>
      <c r="T271" s="61"/>
      <c r="U271" s="61"/>
      <c r="V271" s="61"/>
      <c r="W271" s="61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</row>
    <row r="272" spans="2:60" ht="15.75" customHeight="1" x14ac:dyDescent="0.25">
      <c r="B272" s="37"/>
      <c r="C272" s="1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11"/>
      <c r="O272" s="11"/>
      <c r="P272" s="61"/>
      <c r="Q272" s="61"/>
      <c r="R272" s="61"/>
      <c r="S272" s="61"/>
      <c r="T272" s="61"/>
      <c r="U272" s="61"/>
      <c r="V272" s="61"/>
      <c r="W272" s="6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</row>
    <row r="273" spans="2:60" ht="15.75" customHeight="1" x14ac:dyDescent="0.25">
      <c r="B273" s="37"/>
      <c r="C273" s="1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11"/>
      <c r="O273" s="11"/>
      <c r="P273" s="61"/>
      <c r="Q273" s="61"/>
      <c r="R273" s="61"/>
      <c r="S273" s="61"/>
      <c r="T273" s="61"/>
      <c r="U273" s="61"/>
      <c r="V273" s="61"/>
      <c r="W273" s="6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</row>
    <row r="274" spans="2:60" ht="15.75" customHeight="1" x14ac:dyDescent="0.25">
      <c r="B274" s="37"/>
      <c r="C274" s="1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11"/>
      <c r="O274" s="11"/>
      <c r="P274" s="61"/>
      <c r="Q274" s="61"/>
      <c r="R274" s="61"/>
      <c r="S274" s="61"/>
      <c r="T274" s="61"/>
      <c r="U274" s="61"/>
      <c r="V274" s="61"/>
      <c r="W274" s="6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</row>
    <row r="275" spans="2:60" ht="15.75" customHeight="1" x14ac:dyDescent="0.25">
      <c r="B275" s="37"/>
      <c r="C275" s="1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11"/>
      <c r="O275" s="11"/>
      <c r="P275" s="61"/>
      <c r="Q275" s="61"/>
      <c r="R275" s="61"/>
      <c r="S275" s="61"/>
      <c r="T275" s="61"/>
      <c r="U275" s="61"/>
      <c r="V275" s="61"/>
      <c r="W275" s="6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</row>
    <row r="276" spans="2:60" ht="15.75" customHeight="1" x14ac:dyDescent="0.25">
      <c r="B276" s="37"/>
      <c r="C276" s="1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11"/>
      <c r="O276" s="11"/>
      <c r="P276" s="61"/>
      <c r="Q276" s="61"/>
      <c r="R276" s="61"/>
      <c r="S276" s="61"/>
      <c r="T276" s="61"/>
      <c r="U276" s="61"/>
      <c r="V276" s="61"/>
      <c r="W276" s="6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</row>
    <row r="277" spans="2:60" ht="15.75" customHeight="1" x14ac:dyDescent="0.25">
      <c r="B277" s="37"/>
      <c r="C277" s="1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11"/>
      <c r="O277" s="11"/>
      <c r="P277" s="61"/>
      <c r="Q277" s="61"/>
      <c r="R277" s="61"/>
      <c r="S277" s="61"/>
      <c r="T277" s="61"/>
      <c r="U277" s="61"/>
      <c r="V277" s="61"/>
      <c r="W277" s="6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</row>
    <row r="278" spans="2:60" ht="15.75" customHeight="1" x14ac:dyDescent="0.25">
      <c r="B278" s="37"/>
      <c r="C278" s="1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11"/>
      <c r="O278" s="11"/>
      <c r="P278" s="61"/>
      <c r="Q278" s="61"/>
      <c r="R278" s="61"/>
      <c r="S278" s="61"/>
      <c r="T278" s="61"/>
      <c r="U278" s="61"/>
      <c r="V278" s="61"/>
      <c r="W278" s="6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</row>
    <row r="279" spans="2:60" ht="15.75" customHeight="1" x14ac:dyDescent="0.25">
      <c r="B279" s="37"/>
      <c r="C279" s="1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11"/>
      <c r="O279" s="11"/>
      <c r="P279" s="61"/>
      <c r="Q279" s="61"/>
      <c r="R279" s="61"/>
      <c r="S279" s="61"/>
      <c r="T279" s="61"/>
      <c r="U279" s="61"/>
      <c r="V279" s="61"/>
      <c r="W279" s="6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</row>
    <row r="280" spans="2:60" ht="15.75" customHeight="1" x14ac:dyDescent="0.25">
      <c r="B280" s="37"/>
      <c r="C280" s="1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11"/>
      <c r="O280" s="11"/>
      <c r="P280" s="61"/>
      <c r="Q280" s="61"/>
      <c r="R280" s="61"/>
      <c r="S280" s="61"/>
      <c r="T280" s="61"/>
      <c r="U280" s="61"/>
      <c r="V280" s="61"/>
      <c r="W280" s="6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</row>
    <row r="281" spans="2:60" ht="15.75" customHeight="1" x14ac:dyDescent="0.25">
      <c r="B281" s="37"/>
      <c r="C281" s="1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11"/>
      <c r="O281" s="11"/>
      <c r="P281" s="61"/>
      <c r="Q281" s="61"/>
      <c r="R281" s="61"/>
      <c r="S281" s="61"/>
      <c r="T281" s="61"/>
      <c r="U281" s="61"/>
      <c r="V281" s="61"/>
      <c r="W281" s="6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</row>
    <row r="282" spans="2:60" ht="15.75" customHeight="1" x14ac:dyDescent="0.25">
      <c r="B282" s="37"/>
      <c r="C282" s="1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11"/>
      <c r="O282" s="11"/>
      <c r="P282" s="61"/>
      <c r="Q282" s="61"/>
      <c r="R282" s="61"/>
      <c r="S282" s="61"/>
      <c r="T282" s="61"/>
      <c r="U282" s="61"/>
      <c r="V282" s="61"/>
      <c r="W282" s="6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</row>
    <row r="283" spans="2:60" ht="15.75" customHeight="1" x14ac:dyDescent="0.25">
      <c r="B283" s="37"/>
      <c r="C283" s="1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11"/>
      <c r="O283" s="11"/>
      <c r="P283" s="61"/>
      <c r="Q283" s="61"/>
      <c r="R283" s="61"/>
      <c r="S283" s="61"/>
      <c r="T283" s="61"/>
      <c r="U283" s="61"/>
      <c r="V283" s="61"/>
      <c r="W283" s="6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</row>
    <row r="284" spans="2:60" ht="15.75" customHeight="1" x14ac:dyDescent="0.25">
      <c r="B284" s="37"/>
      <c r="C284" s="1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11"/>
      <c r="O284" s="11"/>
      <c r="P284" s="61"/>
      <c r="Q284" s="61"/>
      <c r="R284" s="61"/>
      <c r="S284" s="61"/>
      <c r="T284" s="61"/>
      <c r="U284" s="61"/>
      <c r="V284" s="61"/>
      <c r="W284" s="6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</row>
    <row r="285" spans="2:60" ht="15.75" customHeight="1" x14ac:dyDescent="0.25">
      <c r="B285" s="37"/>
      <c r="C285" s="1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11"/>
      <c r="O285" s="11"/>
      <c r="P285" s="61"/>
      <c r="Q285" s="61"/>
      <c r="R285" s="61"/>
      <c r="S285" s="61"/>
      <c r="T285" s="61"/>
      <c r="U285" s="61"/>
      <c r="V285" s="61"/>
      <c r="W285" s="6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</row>
    <row r="286" spans="2:60" ht="15.75" customHeight="1" x14ac:dyDescent="0.25">
      <c r="B286" s="37"/>
      <c r="C286" s="1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11"/>
      <c r="O286" s="11"/>
      <c r="P286" s="61"/>
      <c r="Q286" s="61"/>
      <c r="R286" s="61"/>
      <c r="S286" s="61"/>
      <c r="T286" s="61"/>
      <c r="U286" s="61"/>
      <c r="V286" s="61"/>
      <c r="W286" s="6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</row>
    <row r="287" spans="2:60" ht="15.75" customHeight="1" x14ac:dyDescent="0.25">
      <c r="B287" s="37"/>
      <c r="C287" s="1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11"/>
      <c r="O287" s="11"/>
      <c r="P287" s="61"/>
      <c r="Q287" s="61"/>
      <c r="R287" s="61"/>
      <c r="S287" s="61"/>
      <c r="T287" s="61"/>
      <c r="U287" s="61"/>
      <c r="V287" s="61"/>
      <c r="W287" s="6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</row>
    <row r="288" spans="2:60" ht="15.75" customHeight="1" x14ac:dyDescent="0.25">
      <c r="B288" s="37"/>
      <c r="C288" s="1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11"/>
      <c r="O288" s="11"/>
      <c r="P288" s="61"/>
      <c r="Q288" s="61"/>
      <c r="R288" s="61"/>
      <c r="S288" s="61"/>
      <c r="T288" s="61"/>
      <c r="U288" s="61"/>
      <c r="V288" s="61"/>
      <c r="W288" s="6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</row>
    <row r="289" spans="2:60" ht="15.75" customHeight="1" x14ac:dyDescent="0.25">
      <c r="B289" s="37"/>
      <c r="C289" s="1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11"/>
      <c r="O289" s="11"/>
      <c r="P289" s="61"/>
      <c r="Q289" s="61"/>
      <c r="R289" s="61"/>
      <c r="S289" s="61"/>
      <c r="T289" s="61"/>
      <c r="U289" s="61"/>
      <c r="V289" s="61"/>
      <c r="W289" s="6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</row>
    <row r="290" spans="2:60" ht="15.75" customHeight="1" x14ac:dyDescent="0.25">
      <c r="B290" s="37"/>
      <c r="C290" s="1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11"/>
      <c r="O290" s="11"/>
      <c r="P290" s="61"/>
      <c r="Q290" s="61"/>
      <c r="R290" s="61"/>
      <c r="S290" s="61"/>
      <c r="T290" s="61"/>
      <c r="U290" s="61"/>
      <c r="V290" s="61"/>
      <c r="W290" s="6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</row>
    <row r="291" spans="2:60" ht="15.75" customHeight="1" x14ac:dyDescent="0.25">
      <c r="B291" s="37"/>
      <c r="C291" s="1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11"/>
      <c r="O291" s="11"/>
      <c r="P291" s="61"/>
      <c r="Q291" s="61"/>
      <c r="R291" s="61"/>
      <c r="S291" s="61"/>
      <c r="T291" s="61"/>
      <c r="U291" s="61"/>
      <c r="V291" s="61"/>
      <c r="W291" s="6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</row>
    <row r="292" spans="2:60" ht="15.75" customHeight="1" x14ac:dyDescent="0.25">
      <c r="B292" s="37"/>
      <c r="C292" s="1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11"/>
      <c r="O292" s="11"/>
      <c r="P292" s="61"/>
      <c r="Q292" s="61"/>
      <c r="R292" s="61"/>
      <c r="S292" s="61"/>
      <c r="T292" s="61"/>
      <c r="U292" s="61"/>
      <c r="V292" s="61"/>
      <c r="W292" s="6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</row>
    <row r="293" spans="2:60" ht="15.75" customHeight="1" x14ac:dyDescent="0.25">
      <c r="B293" s="37"/>
      <c r="C293" s="1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11"/>
      <c r="O293" s="11"/>
      <c r="P293" s="61"/>
      <c r="Q293" s="61"/>
      <c r="R293" s="61"/>
      <c r="S293" s="61"/>
      <c r="T293" s="61"/>
      <c r="U293" s="61"/>
      <c r="V293" s="61"/>
      <c r="W293" s="6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</row>
    <row r="294" spans="2:60" ht="15.75" customHeight="1" x14ac:dyDescent="0.25">
      <c r="B294" s="37"/>
      <c r="C294" s="1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11"/>
      <c r="O294" s="11"/>
      <c r="P294" s="61"/>
      <c r="Q294" s="61"/>
      <c r="R294" s="61"/>
      <c r="S294" s="61"/>
      <c r="T294" s="61"/>
      <c r="U294" s="61"/>
      <c r="V294" s="61"/>
      <c r="W294" s="6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</row>
    <row r="295" spans="2:60" ht="15.75" customHeight="1" x14ac:dyDescent="0.25">
      <c r="B295" s="37"/>
      <c r="C295" s="1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11"/>
      <c r="O295" s="11"/>
      <c r="P295" s="61"/>
      <c r="Q295" s="61"/>
      <c r="R295" s="61"/>
      <c r="S295" s="61"/>
      <c r="T295" s="61"/>
      <c r="U295" s="61"/>
      <c r="V295" s="61"/>
      <c r="W295" s="6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</row>
    <row r="296" spans="2:60" ht="15.75" customHeight="1" x14ac:dyDescent="0.25">
      <c r="B296" s="37"/>
      <c r="C296" s="1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11"/>
      <c r="O296" s="11"/>
      <c r="P296" s="61"/>
      <c r="Q296" s="61"/>
      <c r="R296" s="61"/>
      <c r="S296" s="61"/>
      <c r="T296" s="61"/>
      <c r="U296" s="61"/>
      <c r="V296" s="61"/>
      <c r="W296" s="6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</row>
    <row r="297" spans="2:60" ht="15.75" customHeight="1" x14ac:dyDescent="0.25">
      <c r="B297" s="37"/>
      <c r="C297" s="1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11"/>
      <c r="O297" s="11"/>
      <c r="P297" s="61"/>
      <c r="Q297" s="61"/>
      <c r="R297" s="61"/>
      <c r="S297" s="61"/>
      <c r="T297" s="61"/>
      <c r="U297" s="61"/>
      <c r="V297" s="61"/>
      <c r="W297" s="6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</row>
    <row r="298" spans="2:60" ht="15.75" customHeight="1" x14ac:dyDescent="0.25">
      <c r="B298" s="37"/>
      <c r="C298" s="1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11"/>
      <c r="O298" s="11"/>
      <c r="P298" s="61"/>
      <c r="Q298" s="61"/>
      <c r="R298" s="61"/>
      <c r="S298" s="61"/>
      <c r="T298" s="61"/>
      <c r="U298" s="61"/>
      <c r="V298" s="61"/>
      <c r="W298" s="6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</row>
    <row r="299" spans="2:60" ht="15.75" customHeight="1" x14ac:dyDescent="0.25">
      <c r="B299" s="37"/>
      <c r="C299" s="1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11"/>
      <c r="O299" s="11"/>
      <c r="P299" s="61"/>
      <c r="Q299" s="61"/>
      <c r="R299" s="61"/>
      <c r="S299" s="61"/>
      <c r="T299" s="61"/>
      <c r="U299" s="61"/>
      <c r="V299" s="61"/>
      <c r="W299" s="6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</row>
    <row r="300" spans="2:60" ht="15.75" customHeight="1" x14ac:dyDescent="0.25">
      <c r="B300" s="37"/>
      <c r="C300" s="1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11"/>
      <c r="O300" s="11"/>
      <c r="P300" s="61"/>
      <c r="Q300" s="61"/>
      <c r="R300" s="61"/>
      <c r="S300" s="61"/>
      <c r="T300" s="61"/>
      <c r="U300" s="61"/>
      <c r="V300" s="61"/>
      <c r="W300" s="6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</row>
    <row r="301" spans="2:60" ht="15.75" customHeight="1" x14ac:dyDescent="0.25">
      <c r="B301" s="37"/>
      <c r="C301" s="1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11"/>
      <c r="O301" s="11"/>
      <c r="P301" s="61"/>
      <c r="Q301" s="61"/>
      <c r="R301" s="61"/>
      <c r="S301" s="61"/>
      <c r="T301" s="61"/>
      <c r="U301" s="61"/>
      <c r="V301" s="61"/>
      <c r="W301" s="6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</row>
    <row r="302" spans="2:60" ht="15.75" customHeight="1" x14ac:dyDescent="0.25">
      <c r="B302" s="37"/>
      <c r="C302" s="1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11"/>
      <c r="O302" s="11"/>
      <c r="P302" s="61"/>
      <c r="Q302" s="61"/>
      <c r="R302" s="61"/>
      <c r="S302" s="61"/>
      <c r="T302" s="61"/>
      <c r="U302" s="61"/>
      <c r="V302" s="61"/>
      <c r="W302" s="6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</row>
    <row r="303" spans="2:60" ht="15.75" customHeight="1" x14ac:dyDescent="0.25">
      <c r="B303" s="37"/>
      <c r="C303" s="1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11"/>
      <c r="O303" s="11"/>
      <c r="P303" s="61"/>
      <c r="Q303" s="61"/>
      <c r="R303" s="61"/>
      <c r="S303" s="61"/>
      <c r="T303" s="61"/>
      <c r="U303" s="61"/>
      <c r="V303" s="61"/>
      <c r="W303" s="6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</row>
    <row r="304" spans="2:60" ht="15.75" customHeight="1" x14ac:dyDescent="0.25">
      <c r="B304" s="37"/>
      <c r="C304" s="1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11"/>
      <c r="O304" s="11"/>
      <c r="P304" s="61"/>
      <c r="Q304" s="61"/>
      <c r="R304" s="61"/>
      <c r="S304" s="61"/>
      <c r="T304" s="61"/>
      <c r="U304" s="61"/>
      <c r="V304" s="61"/>
      <c r="W304" s="6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</row>
    <row r="305" spans="2:60" ht="15.75" customHeight="1" x14ac:dyDescent="0.25">
      <c r="B305" s="37"/>
      <c r="C305" s="1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11"/>
      <c r="O305" s="11"/>
      <c r="P305" s="61"/>
      <c r="Q305" s="61"/>
      <c r="R305" s="61"/>
      <c r="S305" s="61"/>
      <c r="T305" s="61"/>
      <c r="U305" s="61"/>
      <c r="V305" s="61"/>
      <c r="W305" s="6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</row>
    <row r="306" spans="2:60" ht="15.75" customHeight="1" x14ac:dyDescent="0.25">
      <c r="B306" s="37"/>
      <c r="C306" s="1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11"/>
      <c r="O306" s="11"/>
      <c r="P306" s="61"/>
      <c r="Q306" s="61"/>
      <c r="R306" s="61"/>
      <c r="S306" s="61"/>
      <c r="T306" s="61"/>
      <c r="U306" s="61"/>
      <c r="V306" s="61"/>
      <c r="W306" s="6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</row>
    <row r="307" spans="2:60" ht="15.75" customHeight="1" x14ac:dyDescent="0.25">
      <c r="B307" s="37"/>
      <c r="C307" s="1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11"/>
      <c r="O307" s="11"/>
      <c r="P307" s="61"/>
      <c r="Q307" s="61"/>
      <c r="R307" s="61"/>
      <c r="S307" s="61"/>
      <c r="T307" s="61"/>
      <c r="U307" s="61"/>
      <c r="V307" s="61"/>
      <c r="W307" s="6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</row>
    <row r="308" spans="2:60" ht="15.75" customHeight="1" x14ac:dyDescent="0.25">
      <c r="B308" s="37"/>
      <c r="C308" s="1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11"/>
      <c r="O308" s="11"/>
      <c r="P308" s="61"/>
      <c r="Q308" s="61"/>
      <c r="R308" s="61"/>
      <c r="S308" s="61"/>
      <c r="T308" s="61"/>
      <c r="U308" s="61"/>
      <c r="V308" s="61"/>
      <c r="W308" s="6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</row>
    <row r="309" spans="2:60" ht="15.75" customHeight="1" x14ac:dyDescent="0.25">
      <c r="B309" s="37"/>
      <c r="C309" s="1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11"/>
      <c r="O309" s="11"/>
      <c r="P309" s="61"/>
      <c r="Q309" s="61"/>
      <c r="R309" s="61"/>
      <c r="S309" s="61"/>
      <c r="T309" s="61"/>
      <c r="U309" s="61"/>
      <c r="V309" s="61"/>
      <c r="W309" s="6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</row>
    <row r="310" spans="2:60" ht="15.75" customHeight="1" x14ac:dyDescent="0.25">
      <c r="B310" s="37"/>
      <c r="C310" s="1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11"/>
      <c r="O310" s="11"/>
      <c r="P310" s="61"/>
      <c r="Q310" s="61"/>
      <c r="R310" s="61"/>
      <c r="S310" s="61"/>
      <c r="T310" s="61"/>
      <c r="U310" s="61"/>
      <c r="V310" s="61"/>
      <c r="W310" s="6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</row>
    <row r="311" spans="2:60" ht="15.75" customHeight="1" x14ac:dyDescent="0.25">
      <c r="B311" s="37"/>
      <c r="C311" s="1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11"/>
      <c r="O311" s="11"/>
      <c r="P311" s="61"/>
      <c r="Q311" s="61"/>
      <c r="R311" s="61"/>
      <c r="S311" s="61"/>
      <c r="T311" s="61"/>
      <c r="U311" s="61"/>
      <c r="V311" s="61"/>
      <c r="W311" s="6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</row>
    <row r="312" spans="2:60" ht="15.75" customHeight="1" x14ac:dyDescent="0.25">
      <c r="B312" s="37"/>
      <c r="C312" s="1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11"/>
      <c r="O312" s="11"/>
      <c r="P312" s="61"/>
      <c r="Q312" s="61"/>
      <c r="R312" s="61"/>
      <c r="S312" s="61"/>
      <c r="T312" s="61"/>
      <c r="U312" s="61"/>
      <c r="V312" s="61"/>
      <c r="W312" s="6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</row>
    <row r="313" spans="2:60" ht="15.75" customHeight="1" x14ac:dyDescent="0.25">
      <c r="B313" s="37"/>
      <c r="C313" s="1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11"/>
      <c r="O313" s="11"/>
      <c r="P313" s="61"/>
      <c r="Q313" s="61"/>
      <c r="R313" s="61"/>
      <c r="S313" s="61"/>
      <c r="T313" s="61"/>
      <c r="U313" s="61"/>
      <c r="V313" s="61"/>
      <c r="W313" s="6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</row>
    <row r="314" spans="2:60" ht="15.75" customHeight="1" x14ac:dyDescent="0.25">
      <c r="B314" s="37"/>
      <c r="C314" s="1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11"/>
      <c r="O314" s="11"/>
      <c r="P314" s="61"/>
      <c r="Q314" s="61"/>
      <c r="R314" s="61"/>
      <c r="S314" s="61"/>
      <c r="T314" s="61"/>
      <c r="U314" s="61"/>
      <c r="V314" s="61"/>
      <c r="W314" s="6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</row>
    <row r="315" spans="2:60" ht="15.75" customHeight="1" x14ac:dyDescent="0.25">
      <c r="B315" s="37"/>
      <c r="C315" s="1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11"/>
      <c r="O315" s="11"/>
      <c r="P315" s="61"/>
      <c r="Q315" s="61"/>
      <c r="R315" s="61"/>
      <c r="S315" s="61"/>
      <c r="T315" s="61"/>
      <c r="U315" s="61"/>
      <c r="V315" s="61"/>
      <c r="W315" s="6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</row>
    <row r="316" spans="2:60" ht="15.75" customHeight="1" x14ac:dyDescent="0.25">
      <c r="B316" s="37"/>
      <c r="C316" s="1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11"/>
      <c r="O316" s="11"/>
      <c r="P316" s="61"/>
      <c r="Q316" s="61"/>
      <c r="R316" s="61"/>
      <c r="S316" s="61"/>
      <c r="T316" s="61"/>
      <c r="U316" s="61"/>
      <c r="V316" s="61"/>
      <c r="W316" s="6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</row>
    <row r="317" spans="2:60" ht="15.75" customHeight="1" x14ac:dyDescent="0.25">
      <c r="B317" s="37"/>
      <c r="C317" s="1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11"/>
      <c r="O317" s="11"/>
      <c r="P317" s="61"/>
      <c r="Q317" s="61"/>
      <c r="R317" s="61"/>
      <c r="S317" s="61"/>
      <c r="T317" s="61"/>
      <c r="U317" s="61"/>
      <c r="V317" s="61"/>
      <c r="W317" s="6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</row>
    <row r="318" spans="2:60" ht="15.75" customHeight="1" x14ac:dyDescent="0.25">
      <c r="B318" s="37"/>
      <c r="C318" s="1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11"/>
      <c r="O318" s="11"/>
      <c r="P318" s="61"/>
      <c r="Q318" s="61"/>
      <c r="R318" s="61"/>
      <c r="S318" s="61"/>
      <c r="T318" s="61"/>
      <c r="U318" s="61"/>
      <c r="V318" s="61"/>
      <c r="W318" s="6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</row>
    <row r="319" spans="2:60" ht="15.75" customHeight="1" x14ac:dyDescent="0.25">
      <c r="B319" s="37"/>
      <c r="C319" s="1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11"/>
      <c r="O319" s="11"/>
      <c r="P319" s="61"/>
      <c r="Q319" s="61"/>
      <c r="R319" s="61"/>
      <c r="S319" s="61"/>
      <c r="T319" s="61"/>
      <c r="U319" s="61"/>
      <c r="V319" s="61"/>
      <c r="W319" s="6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</row>
    <row r="320" spans="2:60" ht="15.75" customHeight="1" x14ac:dyDescent="0.25">
      <c r="B320" s="37"/>
      <c r="C320" s="1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11"/>
      <c r="O320" s="11"/>
      <c r="P320" s="61"/>
      <c r="Q320" s="61"/>
      <c r="R320" s="61"/>
      <c r="S320" s="61"/>
      <c r="T320" s="61"/>
      <c r="U320" s="61"/>
      <c r="V320" s="61"/>
      <c r="W320" s="6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</row>
    <row r="321" spans="2:60" ht="15.75" customHeight="1" x14ac:dyDescent="0.25">
      <c r="B321" s="37"/>
      <c r="C321" s="1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11"/>
      <c r="O321" s="11"/>
      <c r="P321" s="61"/>
      <c r="Q321" s="61"/>
      <c r="R321" s="61"/>
      <c r="S321" s="61"/>
      <c r="T321" s="61"/>
      <c r="U321" s="61"/>
      <c r="V321" s="61"/>
      <c r="W321" s="6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</row>
    <row r="322" spans="2:60" ht="15.75" customHeight="1" x14ac:dyDescent="0.25">
      <c r="B322" s="37"/>
      <c r="C322" s="1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11"/>
      <c r="O322" s="11"/>
      <c r="P322" s="61"/>
      <c r="Q322" s="61"/>
      <c r="R322" s="61"/>
      <c r="S322" s="61"/>
      <c r="T322" s="61"/>
      <c r="U322" s="61"/>
      <c r="V322" s="61"/>
      <c r="W322" s="6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</row>
    <row r="323" spans="2:60" ht="15.75" customHeight="1" x14ac:dyDescent="0.25">
      <c r="B323" s="37"/>
      <c r="C323" s="1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11"/>
      <c r="O323" s="11"/>
      <c r="P323" s="61"/>
      <c r="Q323" s="61"/>
      <c r="R323" s="61"/>
      <c r="S323" s="61"/>
      <c r="T323" s="61"/>
      <c r="U323" s="61"/>
      <c r="V323" s="61"/>
      <c r="W323" s="6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</row>
    <row r="324" spans="2:60" ht="15.75" customHeight="1" x14ac:dyDescent="0.25">
      <c r="B324" s="37"/>
      <c r="C324" s="1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11"/>
      <c r="O324" s="11"/>
      <c r="P324" s="61"/>
      <c r="Q324" s="61"/>
      <c r="R324" s="61"/>
      <c r="S324" s="61"/>
      <c r="T324" s="61"/>
      <c r="U324" s="61"/>
      <c r="V324" s="61"/>
      <c r="W324" s="6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</row>
    <row r="325" spans="2:60" ht="15.75" customHeight="1" x14ac:dyDescent="0.25">
      <c r="B325" s="37"/>
      <c r="C325" s="1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11"/>
      <c r="O325" s="11"/>
      <c r="P325" s="61"/>
      <c r="Q325" s="61"/>
      <c r="R325" s="61"/>
      <c r="S325" s="61"/>
      <c r="T325" s="61"/>
      <c r="U325" s="61"/>
      <c r="V325" s="61"/>
      <c r="W325" s="6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</row>
    <row r="326" spans="2:60" ht="15.75" customHeight="1" x14ac:dyDescent="0.25">
      <c r="B326" s="37"/>
      <c r="C326" s="1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11"/>
      <c r="O326" s="11"/>
      <c r="P326" s="61"/>
      <c r="Q326" s="61"/>
      <c r="R326" s="61"/>
      <c r="S326" s="61"/>
      <c r="T326" s="61"/>
      <c r="U326" s="61"/>
      <c r="V326" s="61"/>
      <c r="W326" s="6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</row>
    <row r="327" spans="2:60" ht="15.75" customHeight="1" x14ac:dyDescent="0.25">
      <c r="B327" s="37"/>
      <c r="C327" s="1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11"/>
      <c r="O327" s="11"/>
      <c r="P327" s="61"/>
      <c r="Q327" s="61"/>
      <c r="R327" s="61"/>
      <c r="S327" s="61"/>
      <c r="T327" s="61"/>
      <c r="U327" s="61"/>
      <c r="V327" s="61"/>
      <c r="W327" s="6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</row>
    <row r="328" spans="2:60" ht="15.75" customHeight="1" x14ac:dyDescent="0.25">
      <c r="B328" s="37"/>
      <c r="C328" s="1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11"/>
      <c r="O328" s="11"/>
      <c r="P328" s="61"/>
      <c r="Q328" s="61"/>
      <c r="R328" s="61"/>
      <c r="S328" s="61"/>
      <c r="T328" s="61"/>
      <c r="U328" s="61"/>
      <c r="V328" s="61"/>
      <c r="W328" s="6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</row>
    <row r="329" spans="2:60" ht="15.75" customHeight="1" x14ac:dyDescent="0.25">
      <c r="B329" s="37"/>
      <c r="C329" s="1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11"/>
      <c r="O329" s="11"/>
      <c r="P329" s="61"/>
      <c r="Q329" s="61"/>
      <c r="R329" s="61"/>
      <c r="S329" s="61"/>
      <c r="T329" s="61"/>
      <c r="U329" s="61"/>
      <c r="V329" s="61"/>
      <c r="W329" s="6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</row>
    <row r="330" spans="2:60" ht="15.75" customHeight="1" x14ac:dyDescent="0.25">
      <c r="B330" s="37"/>
      <c r="C330" s="1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11"/>
      <c r="O330" s="11"/>
      <c r="P330" s="61"/>
      <c r="Q330" s="61"/>
      <c r="R330" s="61"/>
      <c r="S330" s="61"/>
      <c r="T330" s="61"/>
      <c r="U330" s="61"/>
      <c r="V330" s="61"/>
      <c r="W330" s="6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</row>
    <row r="331" spans="2:60" ht="15.75" customHeight="1" x14ac:dyDescent="0.25">
      <c r="B331" s="37"/>
      <c r="C331" s="1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11"/>
      <c r="O331" s="11"/>
      <c r="P331" s="61"/>
      <c r="Q331" s="61"/>
      <c r="R331" s="61"/>
      <c r="S331" s="61"/>
      <c r="T331" s="61"/>
      <c r="U331" s="61"/>
      <c r="V331" s="61"/>
      <c r="W331" s="6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</row>
    <row r="332" spans="2:60" ht="15.75" customHeight="1" x14ac:dyDescent="0.25">
      <c r="B332" s="37"/>
      <c r="C332" s="1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11"/>
      <c r="O332" s="11"/>
      <c r="P332" s="61"/>
      <c r="Q332" s="61"/>
      <c r="R332" s="61"/>
      <c r="S332" s="61"/>
      <c r="T332" s="61"/>
      <c r="U332" s="61"/>
      <c r="V332" s="61"/>
      <c r="W332" s="6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</row>
    <row r="333" spans="2:60" ht="15.75" customHeight="1" x14ac:dyDescent="0.25">
      <c r="B333" s="37"/>
      <c r="C333" s="1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11"/>
      <c r="O333" s="11"/>
      <c r="P333" s="61"/>
      <c r="Q333" s="61"/>
      <c r="R333" s="61"/>
      <c r="S333" s="61"/>
      <c r="T333" s="61"/>
      <c r="U333" s="61"/>
      <c r="V333" s="61"/>
      <c r="W333" s="6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</row>
    <row r="334" spans="2:60" ht="15.75" customHeight="1" x14ac:dyDescent="0.25">
      <c r="B334" s="37"/>
      <c r="C334" s="1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11"/>
      <c r="O334" s="11"/>
      <c r="P334" s="61"/>
      <c r="Q334" s="61"/>
      <c r="R334" s="61"/>
      <c r="S334" s="61"/>
      <c r="T334" s="61"/>
      <c r="U334" s="61"/>
      <c r="V334" s="61"/>
      <c r="W334" s="6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</row>
    <row r="335" spans="2:60" ht="15.75" customHeight="1" x14ac:dyDescent="0.25">
      <c r="B335" s="37"/>
      <c r="C335" s="1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11"/>
      <c r="O335" s="11"/>
      <c r="P335" s="61"/>
      <c r="Q335" s="61"/>
      <c r="R335" s="61"/>
      <c r="S335" s="61"/>
      <c r="T335" s="61"/>
      <c r="U335" s="61"/>
      <c r="V335" s="61"/>
      <c r="W335" s="6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</row>
    <row r="336" spans="2:60" ht="15.75" customHeight="1" x14ac:dyDescent="0.25">
      <c r="B336" s="37"/>
      <c r="C336" s="1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11"/>
      <c r="O336" s="11"/>
      <c r="P336" s="61"/>
      <c r="Q336" s="61"/>
      <c r="R336" s="61"/>
      <c r="S336" s="61"/>
      <c r="T336" s="61"/>
      <c r="U336" s="61"/>
      <c r="V336" s="61"/>
      <c r="W336" s="6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</row>
    <row r="337" spans="2:60" ht="15.75" customHeight="1" x14ac:dyDescent="0.25">
      <c r="B337" s="37"/>
      <c r="C337" s="1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11"/>
      <c r="O337" s="11"/>
      <c r="P337" s="61"/>
      <c r="Q337" s="61"/>
      <c r="R337" s="61"/>
      <c r="S337" s="61"/>
      <c r="T337" s="61"/>
      <c r="U337" s="61"/>
      <c r="V337" s="61"/>
      <c r="W337" s="6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</row>
    <row r="338" spans="2:60" ht="15.75" customHeight="1" x14ac:dyDescent="0.25">
      <c r="B338" s="37"/>
      <c r="C338" s="1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11"/>
      <c r="O338" s="11"/>
      <c r="P338" s="61"/>
      <c r="Q338" s="61"/>
      <c r="R338" s="61"/>
      <c r="S338" s="61"/>
      <c r="T338" s="61"/>
      <c r="U338" s="61"/>
      <c r="V338" s="61"/>
      <c r="W338" s="6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</row>
    <row r="339" spans="2:60" ht="15.75" customHeight="1" x14ac:dyDescent="0.25">
      <c r="B339" s="37"/>
      <c r="C339" s="1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11"/>
      <c r="O339" s="11"/>
      <c r="P339" s="61"/>
      <c r="Q339" s="61"/>
      <c r="R339" s="61"/>
      <c r="S339" s="61"/>
      <c r="T339" s="61"/>
      <c r="U339" s="61"/>
      <c r="V339" s="61"/>
      <c r="W339" s="6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</row>
    <row r="340" spans="2:60" ht="15.75" customHeight="1" x14ac:dyDescent="0.25">
      <c r="B340" s="37"/>
      <c r="C340" s="1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11"/>
      <c r="O340" s="11"/>
      <c r="P340" s="61"/>
      <c r="Q340" s="61"/>
      <c r="R340" s="61"/>
      <c r="S340" s="61"/>
      <c r="T340" s="61"/>
      <c r="U340" s="61"/>
      <c r="V340" s="61"/>
      <c r="W340" s="6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</row>
    <row r="341" spans="2:60" ht="15.75" customHeight="1" x14ac:dyDescent="0.25">
      <c r="B341" s="37"/>
      <c r="C341" s="1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11"/>
      <c r="O341" s="11"/>
      <c r="P341" s="61"/>
      <c r="Q341" s="61"/>
      <c r="R341" s="61"/>
      <c r="S341" s="61"/>
      <c r="T341" s="61"/>
      <c r="U341" s="61"/>
      <c r="V341" s="61"/>
      <c r="W341" s="6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</row>
    <row r="342" spans="2:60" ht="15.75" customHeight="1" x14ac:dyDescent="0.25">
      <c r="B342" s="37"/>
      <c r="C342" s="1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11"/>
      <c r="O342" s="11"/>
      <c r="P342" s="61"/>
      <c r="Q342" s="61"/>
      <c r="R342" s="61"/>
      <c r="S342" s="61"/>
      <c r="T342" s="61"/>
      <c r="U342" s="61"/>
      <c r="V342" s="61"/>
      <c r="W342" s="6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</row>
    <row r="343" spans="2:60" ht="15.75" customHeight="1" x14ac:dyDescent="0.25">
      <c r="B343" s="37"/>
      <c r="C343" s="1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11"/>
      <c r="O343" s="11"/>
      <c r="P343" s="61"/>
      <c r="Q343" s="61"/>
      <c r="R343" s="61"/>
      <c r="S343" s="61"/>
      <c r="T343" s="61"/>
      <c r="U343" s="61"/>
      <c r="V343" s="61"/>
      <c r="W343" s="6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</row>
    <row r="344" spans="2:60" ht="15.75" customHeight="1" x14ac:dyDescent="0.25">
      <c r="B344" s="37"/>
      <c r="C344" s="1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11"/>
      <c r="O344" s="11"/>
      <c r="P344" s="61"/>
      <c r="Q344" s="61"/>
      <c r="R344" s="61"/>
      <c r="S344" s="61"/>
      <c r="T344" s="61"/>
      <c r="U344" s="61"/>
      <c r="V344" s="61"/>
      <c r="W344" s="6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</row>
    <row r="345" spans="2:60" ht="15.75" customHeight="1" x14ac:dyDescent="0.25">
      <c r="B345" s="37"/>
      <c r="C345" s="1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11"/>
      <c r="O345" s="11"/>
      <c r="P345" s="61"/>
      <c r="Q345" s="61"/>
      <c r="R345" s="61"/>
      <c r="S345" s="61"/>
      <c r="T345" s="61"/>
      <c r="U345" s="61"/>
      <c r="V345" s="61"/>
      <c r="W345" s="6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</row>
    <row r="346" spans="2:60" ht="15.75" customHeight="1" x14ac:dyDescent="0.25">
      <c r="B346" s="37"/>
      <c r="C346" s="1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11"/>
      <c r="O346" s="11"/>
      <c r="P346" s="61"/>
      <c r="Q346" s="61"/>
      <c r="R346" s="61"/>
      <c r="S346" s="61"/>
      <c r="T346" s="61"/>
      <c r="U346" s="61"/>
      <c r="V346" s="61"/>
      <c r="W346" s="6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</row>
    <row r="347" spans="2:60" ht="15.75" customHeight="1" x14ac:dyDescent="0.25">
      <c r="B347" s="37"/>
      <c r="C347" s="1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11"/>
      <c r="O347" s="11"/>
      <c r="P347" s="61"/>
      <c r="Q347" s="61"/>
      <c r="R347" s="61"/>
      <c r="S347" s="61"/>
      <c r="T347" s="61"/>
      <c r="U347" s="61"/>
      <c r="V347" s="61"/>
      <c r="W347" s="6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</row>
    <row r="348" spans="2:60" ht="15.75" customHeight="1" x14ac:dyDescent="0.25">
      <c r="B348" s="37"/>
      <c r="C348" s="1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11"/>
      <c r="O348" s="11"/>
      <c r="P348" s="61"/>
      <c r="Q348" s="61"/>
      <c r="R348" s="61"/>
      <c r="S348" s="61"/>
      <c r="T348" s="61"/>
      <c r="U348" s="61"/>
      <c r="V348" s="61"/>
      <c r="W348" s="6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</row>
    <row r="349" spans="2:60" ht="15.75" customHeight="1" x14ac:dyDescent="0.25">
      <c r="B349" s="37"/>
      <c r="C349" s="1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11"/>
      <c r="O349" s="11"/>
      <c r="P349" s="61"/>
      <c r="Q349" s="61"/>
      <c r="R349" s="61"/>
      <c r="S349" s="61"/>
      <c r="T349" s="61"/>
      <c r="U349" s="61"/>
      <c r="V349" s="61"/>
      <c r="W349" s="6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</row>
    <row r="350" spans="2:60" ht="15.75" customHeight="1" x14ac:dyDescent="0.25">
      <c r="B350" s="37"/>
      <c r="C350" s="1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11"/>
      <c r="O350" s="11"/>
      <c r="P350" s="61"/>
      <c r="Q350" s="61"/>
      <c r="R350" s="61"/>
      <c r="S350" s="61"/>
      <c r="T350" s="61"/>
      <c r="U350" s="61"/>
      <c r="V350" s="61"/>
      <c r="W350" s="6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</row>
    <row r="351" spans="2:60" ht="15.75" customHeight="1" x14ac:dyDescent="0.25">
      <c r="B351" s="37"/>
      <c r="C351" s="1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11"/>
      <c r="O351" s="11"/>
      <c r="P351" s="61"/>
      <c r="Q351" s="61"/>
      <c r="R351" s="61"/>
      <c r="S351" s="61"/>
      <c r="T351" s="61"/>
      <c r="U351" s="61"/>
      <c r="V351" s="61"/>
      <c r="W351" s="6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</row>
    <row r="352" spans="2:60" ht="15.75" customHeight="1" x14ac:dyDescent="0.25">
      <c r="B352" s="37"/>
      <c r="C352" s="1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11"/>
      <c r="O352" s="11"/>
      <c r="P352" s="61"/>
      <c r="Q352" s="61"/>
      <c r="R352" s="61"/>
      <c r="S352" s="61"/>
      <c r="T352" s="61"/>
      <c r="U352" s="61"/>
      <c r="V352" s="61"/>
      <c r="W352" s="6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</row>
    <row r="353" spans="2:60" ht="15.75" customHeight="1" x14ac:dyDescent="0.25">
      <c r="B353" s="37"/>
      <c r="C353" s="1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11"/>
      <c r="O353" s="11"/>
      <c r="P353" s="61"/>
      <c r="Q353" s="61"/>
      <c r="R353" s="61"/>
      <c r="S353" s="61"/>
      <c r="T353" s="61"/>
      <c r="U353" s="61"/>
      <c r="V353" s="61"/>
      <c r="W353" s="6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</row>
    <row r="354" spans="2:60" ht="15.75" customHeight="1" x14ac:dyDescent="0.25">
      <c r="B354" s="37"/>
      <c r="C354" s="1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11"/>
      <c r="O354" s="11"/>
      <c r="P354" s="61"/>
      <c r="Q354" s="61"/>
      <c r="R354" s="61"/>
      <c r="S354" s="61"/>
      <c r="T354" s="61"/>
      <c r="U354" s="61"/>
      <c r="V354" s="61"/>
      <c r="W354" s="6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</row>
    <row r="355" spans="2:60" ht="15.75" customHeight="1" x14ac:dyDescent="0.25">
      <c r="B355" s="37"/>
      <c r="C355" s="1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11"/>
      <c r="O355" s="11"/>
      <c r="P355" s="61"/>
      <c r="Q355" s="61"/>
      <c r="R355" s="61"/>
      <c r="S355" s="61"/>
      <c r="T355" s="61"/>
      <c r="U355" s="61"/>
      <c r="V355" s="61"/>
      <c r="W355" s="6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</row>
    <row r="356" spans="2:60" ht="15.75" customHeight="1" x14ac:dyDescent="0.25">
      <c r="B356" s="37"/>
      <c r="C356" s="1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11"/>
      <c r="O356" s="11"/>
      <c r="P356" s="61"/>
      <c r="Q356" s="61"/>
      <c r="R356" s="61"/>
      <c r="S356" s="61"/>
      <c r="T356" s="61"/>
      <c r="U356" s="61"/>
      <c r="V356" s="61"/>
      <c r="W356" s="6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</row>
    <row r="357" spans="2:60" ht="15.75" customHeight="1" x14ac:dyDescent="0.25">
      <c r="B357" s="37"/>
      <c r="C357" s="1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11"/>
      <c r="O357" s="11"/>
      <c r="P357" s="61"/>
      <c r="Q357" s="61"/>
      <c r="R357" s="61"/>
      <c r="S357" s="61"/>
      <c r="T357" s="61"/>
      <c r="U357" s="61"/>
      <c r="V357" s="61"/>
      <c r="W357" s="6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</row>
    <row r="358" spans="2:60" ht="15.75" customHeight="1" x14ac:dyDescent="0.25">
      <c r="B358" s="37"/>
      <c r="C358" s="1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11"/>
      <c r="O358" s="11"/>
      <c r="P358" s="61"/>
      <c r="Q358" s="61"/>
      <c r="R358" s="61"/>
      <c r="S358" s="61"/>
      <c r="T358" s="61"/>
      <c r="U358" s="61"/>
      <c r="V358" s="61"/>
      <c r="W358" s="6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</row>
    <row r="359" spans="2:60" ht="15.75" customHeight="1" x14ac:dyDescent="0.25">
      <c r="B359" s="37"/>
      <c r="C359" s="1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11"/>
      <c r="O359" s="11"/>
      <c r="P359" s="61"/>
      <c r="Q359" s="61"/>
      <c r="R359" s="61"/>
      <c r="S359" s="61"/>
      <c r="T359" s="61"/>
      <c r="U359" s="61"/>
      <c r="V359" s="61"/>
      <c r="W359" s="6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</row>
    <row r="360" spans="2:60" ht="15.75" customHeight="1" x14ac:dyDescent="0.25">
      <c r="B360" s="37"/>
      <c r="C360" s="1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11"/>
      <c r="O360" s="11"/>
      <c r="P360" s="61"/>
      <c r="Q360" s="61"/>
      <c r="R360" s="61"/>
      <c r="S360" s="61"/>
      <c r="T360" s="61"/>
      <c r="U360" s="61"/>
      <c r="V360" s="61"/>
      <c r="W360" s="6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</row>
    <row r="361" spans="2:60" ht="15.75" customHeight="1" x14ac:dyDescent="0.25">
      <c r="B361" s="37"/>
      <c r="C361" s="1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11"/>
      <c r="O361" s="11"/>
      <c r="P361" s="61"/>
      <c r="Q361" s="61"/>
      <c r="R361" s="61"/>
      <c r="S361" s="61"/>
      <c r="T361" s="61"/>
      <c r="U361" s="61"/>
      <c r="V361" s="61"/>
      <c r="W361" s="6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</row>
    <row r="362" spans="2:60" ht="15.75" customHeight="1" x14ac:dyDescent="0.25">
      <c r="B362" s="37"/>
      <c r="C362" s="1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11"/>
      <c r="O362" s="11"/>
      <c r="P362" s="61"/>
      <c r="Q362" s="61"/>
      <c r="R362" s="61"/>
      <c r="S362" s="61"/>
      <c r="T362" s="61"/>
      <c r="U362" s="61"/>
      <c r="V362" s="61"/>
      <c r="W362" s="6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</row>
    <row r="363" spans="2:60" ht="15.75" customHeight="1" x14ac:dyDescent="0.25">
      <c r="B363" s="37"/>
      <c r="C363" s="1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11"/>
      <c r="O363" s="11"/>
      <c r="P363" s="61"/>
      <c r="Q363" s="61"/>
      <c r="R363" s="61"/>
      <c r="S363" s="61"/>
      <c r="T363" s="61"/>
      <c r="U363" s="61"/>
      <c r="V363" s="61"/>
      <c r="W363" s="6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</row>
    <row r="364" spans="2:60" ht="15.75" customHeight="1" x14ac:dyDescent="0.25">
      <c r="B364" s="37"/>
      <c r="C364" s="1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11"/>
      <c r="O364" s="11"/>
      <c r="P364" s="61"/>
      <c r="Q364" s="61"/>
      <c r="R364" s="61"/>
      <c r="S364" s="61"/>
      <c r="T364" s="61"/>
      <c r="U364" s="61"/>
      <c r="V364" s="61"/>
      <c r="W364" s="6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</row>
    <row r="365" spans="2:60" ht="15.75" customHeight="1" x14ac:dyDescent="0.25">
      <c r="B365" s="37"/>
      <c r="C365" s="1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11"/>
      <c r="O365" s="11"/>
      <c r="P365" s="61"/>
      <c r="Q365" s="61"/>
      <c r="R365" s="61"/>
      <c r="S365" s="61"/>
      <c r="T365" s="61"/>
      <c r="U365" s="61"/>
      <c r="V365" s="61"/>
      <c r="W365" s="6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</row>
    <row r="366" spans="2:60" ht="15.75" customHeight="1" x14ac:dyDescent="0.25">
      <c r="B366" s="37"/>
      <c r="C366" s="1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11"/>
      <c r="O366" s="11"/>
      <c r="P366" s="61"/>
      <c r="Q366" s="61"/>
      <c r="R366" s="61"/>
      <c r="S366" s="61"/>
      <c r="T366" s="61"/>
      <c r="U366" s="61"/>
      <c r="V366" s="61"/>
      <c r="W366" s="6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</row>
    <row r="367" spans="2:60" ht="15.75" customHeight="1" x14ac:dyDescent="0.25">
      <c r="B367" s="37"/>
      <c r="C367" s="1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11"/>
      <c r="O367" s="11"/>
      <c r="P367" s="61"/>
      <c r="Q367" s="61"/>
      <c r="R367" s="61"/>
      <c r="S367" s="61"/>
      <c r="T367" s="61"/>
      <c r="U367" s="61"/>
      <c r="V367" s="61"/>
      <c r="W367" s="6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</row>
    <row r="368" spans="2:60" ht="15.75" customHeight="1" x14ac:dyDescent="0.25">
      <c r="B368" s="37"/>
      <c r="C368" s="1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11"/>
      <c r="O368" s="11"/>
      <c r="P368" s="61"/>
      <c r="Q368" s="61"/>
      <c r="R368" s="61"/>
      <c r="S368" s="61"/>
      <c r="T368" s="61"/>
      <c r="U368" s="61"/>
      <c r="V368" s="61"/>
      <c r="W368" s="6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</row>
    <row r="369" spans="2:60" ht="15.75" customHeight="1" x14ac:dyDescent="0.25">
      <c r="B369" s="37"/>
      <c r="C369" s="1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11"/>
      <c r="O369" s="11"/>
      <c r="P369" s="61"/>
      <c r="Q369" s="61"/>
      <c r="R369" s="61"/>
      <c r="S369" s="61"/>
      <c r="T369" s="61"/>
      <c r="U369" s="61"/>
      <c r="V369" s="61"/>
      <c r="W369" s="6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</row>
    <row r="370" spans="2:60" ht="15.75" customHeight="1" x14ac:dyDescent="0.25">
      <c r="B370" s="37"/>
      <c r="C370" s="1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11"/>
      <c r="O370" s="11"/>
      <c r="P370" s="61"/>
      <c r="Q370" s="61"/>
      <c r="R370" s="61"/>
      <c r="S370" s="61"/>
      <c r="T370" s="61"/>
      <c r="U370" s="61"/>
      <c r="V370" s="61"/>
      <c r="W370" s="6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</row>
    <row r="371" spans="2:60" ht="15.75" customHeight="1" x14ac:dyDescent="0.25">
      <c r="B371" s="37"/>
      <c r="C371" s="1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11"/>
      <c r="O371" s="11"/>
      <c r="P371" s="61"/>
      <c r="Q371" s="61"/>
      <c r="R371" s="61"/>
      <c r="S371" s="61"/>
      <c r="T371" s="61"/>
      <c r="U371" s="61"/>
      <c r="V371" s="61"/>
      <c r="W371" s="6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</row>
    <row r="372" spans="2:60" ht="15.75" customHeight="1" x14ac:dyDescent="0.25">
      <c r="B372" s="37"/>
      <c r="C372" s="1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11"/>
      <c r="O372" s="11"/>
      <c r="P372" s="61"/>
      <c r="Q372" s="61"/>
      <c r="R372" s="61"/>
      <c r="S372" s="61"/>
      <c r="T372" s="61"/>
      <c r="U372" s="61"/>
      <c r="V372" s="61"/>
      <c r="W372" s="6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</row>
    <row r="373" spans="2:60" ht="15.75" customHeight="1" x14ac:dyDescent="0.25">
      <c r="B373" s="37"/>
      <c r="C373" s="1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11"/>
      <c r="O373" s="11"/>
      <c r="P373" s="61"/>
      <c r="Q373" s="61"/>
      <c r="R373" s="61"/>
      <c r="S373" s="61"/>
      <c r="T373" s="61"/>
      <c r="U373" s="61"/>
      <c r="V373" s="61"/>
      <c r="W373" s="6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</row>
    <row r="374" spans="2:60" ht="15.75" customHeight="1" x14ac:dyDescent="0.25">
      <c r="B374" s="37"/>
      <c r="C374" s="1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11"/>
      <c r="O374" s="11"/>
      <c r="P374" s="61"/>
      <c r="Q374" s="61"/>
      <c r="R374" s="61"/>
      <c r="S374" s="61"/>
      <c r="T374" s="61"/>
      <c r="U374" s="61"/>
      <c r="V374" s="61"/>
      <c r="W374" s="6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</row>
    <row r="375" spans="2:60" ht="15.75" customHeight="1" x14ac:dyDescent="0.25">
      <c r="B375" s="37"/>
      <c r="C375" s="1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11"/>
      <c r="O375" s="11"/>
      <c r="P375" s="61"/>
      <c r="Q375" s="61"/>
      <c r="R375" s="61"/>
      <c r="S375" s="61"/>
      <c r="T375" s="61"/>
      <c r="U375" s="61"/>
      <c r="V375" s="61"/>
      <c r="W375" s="6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</row>
    <row r="376" spans="2:60" ht="15.75" customHeight="1" x14ac:dyDescent="0.25">
      <c r="B376" s="37"/>
      <c r="C376" s="1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11"/>
      <c r="O376" s="11"/>
      <c r="P376" s="61"/>
      <c r="Q376" s="61"/>
      <c r="R376" s="61"/>
      <c r="S376" s="61"/>
      <c r="T376" s="61"/>
      <c r="U376" s="61"/>
      <c r="V376" s="61"/>
      <c r="W376" s="6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</row>
    <row r="377" spans="2:60" ht="15.75" customHeight="1" x14ac:dyDescent="0.25">
      <c r="B377" s="37"/>
      <c r="C377" s="1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11"/>
      <c r="O377" s="11"/>
      <c r="P377" s="61"/>
      <c r="Q377" s="61"/>
      <c r="R377" s="61"/>
      <c r="S377" s="61"/>
      <c r="T377" s="61"/>
      <c r="U377" s="61"/>
      <c r="V377" s="61"/>
      <c r="W377" s="6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</row>
    <row r="378" spans="2:60" ht="15.75" customHeight="1" x14ac:dyDescent="0.25">
      <c r="B378" s="37"/>
      <c r="C378" s="1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11"/>
      <c r="O378" s="11"/>
      <c r="P378" s="61"/>
      <c r="Q378" s="61"/>
      <c r="R378" s="61"/>
      <c r="S378" s="61"/>
      <c r="T378" s="61"/>
      <c r="U378" s="61"/>
      <c r="V378" s="61"/>
      <c r="W378" s="6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</row>
    <row r="379" spans="2:60" ht="15.75" customHeight="1" x14ac:dyDescent="0.25">
      <c r="B379" s="37"/>
      <c r="C379" s="1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11"/>
      <c r="O379" s="11"/>
      <c r="P379" s="61"/>
      <c r="Q379" s="61"/>
      <c r="R379" s="61"/>
      <c r="S379" s="61"/>
      <c r="T379" s="61"/>
      <c r="U379" s="61"/>
      <c r="V379" s="61"/>
      <c r="W379" s="6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</row>
    <row r="380" spans="2:60" ht="15.75" customHeight="1" x14ac:dyDescent="0.25">
      <c r="B380" s="37"/>
      <c r="C380" s="1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11"/>
      <c r="O380" s="11"/>
      <c r="P380" s="61"/>
      <c r="Q380" s="61"/>
      <c r="R380" s="61"/>
      <c r="S380" s="61"/>
      <c r="T380" s="61"/>
      <c r="U380" s="61"/>
      <c r="V380" s="61"/>
      <c r="W380" s="6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</row>
    <row r="381" spans="2:60" ht="15.75" customHeight="1" x14ac:dyDescent="0.25">
      <c r="B381" s="37"/>
      <c r="C381" s="1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11"/>
      <c r="O381" s="11"/>
      <c r="P381" s="61"/>
      <c r="Q381" s="61"/>
      <c r="R381" s="61"/>
      <c r="S381" s="61"/>
      <c r="T381" s="61"/>
      <c r="U381" s="61"/>
      <c r="V381" s="61"/>
      <c r="W381" s="6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</row>
    <row r="382" spans="2:60" ht="15.75" customHeight="1" x14ac:dyDescent="0.25">
      <c r="B382" s="37"/>
      <c r="C382" s="1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11"/>
      <c r="O382" s="11"/>
      <c r="P382" s="61"/>
      <c r="Q382" s="61"/>
      <c r="R382" s="61"/>
      <c r="S382" s="61"/>
      <c r="T382" s="61"/>
      <c r="U382" s="61"/>
      <c r="V382" s="61"/>
      <c r="W382" s="6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</row>
    <row r="383" spans="2:60" ht="15.75" customHeight="1" x14ac:dyDescent="0.25">
      <c r="B383" s="37"/>
      <c r="C383" s="1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11"/>
      <c r="O383" s="11"/>
      <c r="P383" s="61"/>
      <c r="Q383" s="61"/>
      <c r="R383" s="61"/>
      <c r="S383" s="61"/>
      <c r="T383" s="61"/>
      <c r="U383" s="61"/>
      <c r="V383" s="61"/>
      <c r="W383" s="6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</row>
    <row r="384" spans="2:60" ht="15.75" customHeight="1" x14ac:dyDescent="0.25">
      <c r="B384" s="37"/>
      <c r="C384" s="1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11"/>
      <c r="O384" s="11"/>
      <c r="P384" s="61"/>
      <c r="Q384" s="61"/>
      <c r="R384" s="61"/>
      <c r="S384" s="61"/>
      <c r="T384" s="61"/>
      <c r="U384" s="61"/>
      <c r="V384" s="61"/>
      <c r="W384" s="6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</row>
    <row r="385" spans="2:60" ht="15.75" customHeight="1" x14ac:dyDescent="0.25">
      <c r="B385" s="37"/>
      <c r="C385" s="1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11"/>
      <c r="O385" s="11"/>
      <c r="P385" s="61"/>
      <c r="Q385" s="61"/>
      <c r="R385" s="61"/>
      <c r="S385" s="61"/>
      <c r="T385" s="61"/>
      <c r="U385" s="61"/>
      <c r="V385" s="61"/>
      <c r="W385" s="6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</row>
    <row r="386" spans="2:60" ht="15.75" customHeight="1" x14ac:dyDescent="0.25"/>
    <row r="387" spans="2:60" ht="15.75" customHeight="1" x14ac:dyDescent="0.25"/>
    <row r="388" spans="2:60" ht="15.75" customHeight="1" x14ac:dyDescent="0.25"/>
    <row r="389" spans="2:60" ht="15.75" customHeight="1" x14ac:dyDescent="0.25"/>
    <row r="390" spans="2:60" ht="15.75" customHeight="1" x14ac:dyDescent="0.25"/>
    <row r="391" spans="2:60" ht="15.75" customHeight="1" x14ac:dyDescent="0.25"/>
    <row r="392" spans="2:60" ht="15.75" customHeight="1" x14ac:dyDescent="0.25"/>
    <row r="393" spans="2:60" ht="15.75" customHeight="1" x14ac:dyDescent="0.25"/>
    <row r="394" spans="2:60" ht="15.75" customHeight="1" x14ac:dyDescent="0.25"/>
    <row r="395" spans="2:60" ht="15.75" customHeight="1" x14ac:dyDescent="0.25"/>
    <row r="396" spans="2:60" ht="15.75" customHeight="1" x14ac:dyDescent="0.25"/>
    <row r="397" spans="2:60" ht="15.75" customHeight="1" x14ac:dyDescent="0.25"/>
    <row r="398" spans="2:60" ht="15.75" customHeight="1" x14ac:dyDescent="0.25"/>
    <row r="399" spans="2:60" ht="15.75" customHeight="1" x14ac:dyDescent="0.25"/>
    <row r="400" spans="2:6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7">
    <mergeCell ref="AW168:AX168"/>
    <mergeCell ref="R182:T182"/>
    <mergeCell ref="C3:D3"/>
    <mergeCell ref="J5:L5"/>
    <mergeCell ref="J6:L6"/>
    <mergeCell ref="J7:L7"/>
    <mergeCell ref="J8:L8"/>
  </mergeCells>
  <conditionalFormatting sqref="F183:O185">
    <cfRule type="expression" dxfId="28" priority="1">
      <formula>NOT(_xludf.ISFORMULA(F183))</formula>
    </cfRule>
  </conditionalFormatting>
  <conditionalFormatting sqref="F13:AS62 F70:AS91 F96:AS117">
    <cfRule type="expression" dxfId="27" priority="2">
      <formula>NOT(_xludf.ISFORMULA(F13))</formula>
    </cfRule>
  </conditionalFormatting>
  <conditionalFormatting sqref="Z169:Z174">
    <cfRule type="expression" dxfId="26" priority="3">
      <formula>NOT(_xludf.ISFORMULA(Z169))</formula>
    </cfRule>
  </conditionalFormatting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BH1000"/>
  <sheetViews>
    <sheetView showGridLines="0" topLeftCell="A14" workbookViewId="0"/>
  </sheetViews>
  <sheetFormatPr defaultColWidth="12.6328125" defaultRowHeight="15" customHeight="1" x14ac:dyDescent="0.25"/>
  <cols>
    <col min="1" max="1" width="3.1796875" customWidth="1"/>
    <col min="2" max="2" width="0.36328125" customWidth="1"/>
    <col min="3" max="3" width="3.453125" customWidth="1"/>
    <col min="4" max="4" width="36.1796875" customWidth="1"/>
    <col min="5" max="5" width="20.453125" customWidth="1"/>
    <col min="6" max="7" width="14.1796875" customWidth="1"/>
    <col min="8" max="8" width="13.1796875" customWidth="1"/>
    <col min="9" max="9" width="15.36328125" customWidth="1"/>
    <col min="10" max="10" width="17.6328125" customWidth="1"/>
    <col min="11" max="11" width="16.453125" customWidth="1"/>
    <col min="12" max="14" width="14.1796875" customWidth="1"/>
    <col min="15" max="15" width="15.453125" customWidth="1"/>
    <col min="16" max="16" width="15.6328125" customWidth="1"/>
    <col min="17" max="17" width="14.36328125" customWidth="1"/>
    <col min="18" max="18" width="14.1796875" customWidth="1"/>
    <col min="19" max="19" width="15.6328125" customWidth="1"/>
    <col min="20" max="20" width="14.1796875" customWidth="1"/>
    <col min="46" max="46" width="14.6328125" customWidth="1"/>
    <col min="47" max="47" width="15.6328125" customWidth="1"/>
    <col min="48" max="48" width="3.6328125" customWidth="1"/>
    <col min="49" max="49" width="33.1796875" customWidth="1"/>
  </cols>
  <sheetData>
    <row r="1" spans="1:60" ht="18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AA1" s="4"/>
      <c r="AB1" s="4"/>
      <c r="AC1" s="4"/>
      <c r="AD1" s="4"/>
      <c r="AE1" s="4"/>
      <c r="AF1" s="4"/>
      <c r="AG1" s="2"/>
      <c r="AH1" s="2"/>
      <c r="AI1" s="2"/>
      <c r="AJ1" s="2"/>
      <c r="AK1" s="2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</row>
    <row r="2" spans="1:60" ht="25" x14ac:dyDescent="0.5">
      <c r="A2" s="2"/>
      <c r="B2" s="11"/>
      <c r="C2" s="53" t="s">
        <v>1</v>
      </c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5"/>
      <c r="BC2" s="55"/>
      <c r="BD2" s="55"/>
      <c r="BE2" s="55"/>
      <c r="BF2" s="55"/>
      <c r="BG2" s="55"/>
      <c r="BH2" s="55"/>
    </row>
    <row r="3" spans="1:60" ht="20" x14ac:dyDescent="0.25">
      <c r="A3" s="2"/>
      <c r="B3" s="11"/>
      <c r="C3" s="185" t="str">
        <f>Information!F8</f>
        <v>Good Company</v>
      </c>
      <c r="D3" s="186"/>
      <c r="E3" s="9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5"/>
      <c r="BC3" s="55"/>
      <c r="BD3" s="55"/>
      <c r="BE3" s="55"/>
      <c r="BF3" s="55"/>
      <c r="BG3" s="55"/>
      <c r="BH3" s="55"/>
    </row>
    <row r="4" spans="1:60" ht="16.5" customHeight="1" x14ac:dyDescent="0.25">
      <c r="A4" s="2"/>
      <c r="B4" s="11"/>
      <c r="C4" s="11"/>
      <c r="D4" s="57"/>
      <c r="E4" s="57"/>
      <c r="F4" s="58"/>
      <c r="G4" s="11"/>
      <c r="H4" s="59"/>
      <c r="I4" s="60"/>
      <c r="J4" s="11"/>
      <c r="K4" s="61"/>
      <c r="L4" s="11"/>
      <c r="M4" s="11"/>
      <c r="N4" s="11"/>
      <c r="O4" s="11"/>
      <c r="P4" s="11"/>
      <c r="Q4" s="11"/>
      <c r="R4" s="11"/>
      <c r="S4" s="11"/>
      <c r="T4" s="11"/>
      <c r="U4" s="6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</row>
    <row r="5" spans="1:60" ht="15.75" customHeight="1" x14ac:dyDescent="0.25">
      <c r="A5" s="2"/>
      <c r="B5" s="11"/>
      <c r="C5" s="11"/>
      <c r="D5" s="62" t="s">
        <v>45</v>
      </c>
      <c r="E5" s="20"/>
      <c r="F5" s="63" t="s">
        <v>46</v>
      </c>
      <c r="G5" s="2"/>
      <c r="H5" s="2"/>
      <c r="I5" s="2"/>
      <c r="J5" s="190" t="s">
        <v>8</v>
      </c>
      <c r="K5" s="191"/>
      <c r="L5" s="191"/>
      <c r="M5" s="2"/>
      <c r="U5" s="2"/>
      <c r="V5" s="2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</row>
    <row r="6" spans="1:60" ht="15.75" customHeight="1" x14ac:dyDescent="0.25">
      <c r="A6" s="2"/>
      <c r="B6" s="11"/>
      <c r="C6" s="11"/>
      <c r="D6" s="64" t="s">
        <v>1</v>
      </c>
      <c r="E6" s="64"/>
      <c r="F6" s="65" t="s">
        <v>47</v>
      </c>
      <c r="G6" s="66"/>
      <c r="H6" s="67">
        <v>0.3</v>
      </c>
      <c r="I6" s="2"/>
      <c r="J6" s="192" t="s">
        <v>48</v>
      </c>
      <c r="K6" s="193"/>
      <c r="L6" s="193"/>
      <c r="M6" s="2"/>
      <c r="U6" s="2"/>
      <c r="V6" s="2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</row>
    <row r="7" spans="1:60" ht="15.75" customHeight="1" x14ac:dyDescent="0.25">
      <c r="A7" s="2"/>
      <c r="B7" s="11"/>
      <c r="C7" s="11"/>
      <c r="D7" s="64"/>
      <c r="E7" s="64"/>
      <c r="F7" s="68" t="s">
        <v>49</v>
      </c>
      <c r="G7" s="2"/>
      <c r="H7" s="69">
        <v>0.1</v>
      </c>
      <c r="I7" s="2"/>
      <c r="J7" s="192" t="s">
        <v>50</v>
      </c>
      <c r="K7" s="193"/>
      <c r="L7" s="193"/>
      <c r="M7" s="2"/>
      <c r="U7" s="2"/>
      <c r="V7" s="2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55"/>
      <c r="AW7" s="73" t="s">
        <v>8</v>
      </c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</row>
    <row r="8" spans="1:60" ht="15.75" customHeight="1" x14ac:dyDescent="0.25">
      <c r="A8" s="2"/>
      <c r="B8" s="11"/>
      <c r="C8" s="11"/>
      <c r="D8" s="64"/>
      <c r="E8" s="64"/>
      <c r="F8" s="29" t="s">
        <v>51</v>
      </c>
      <c r="G8" s="2"/>
      <c r="H8" s="69">
        <v>0.7</v>
      </c>
      <c r="I8" s="2"/>
      <c r="J8" s="192" t="s">
        <v>52</v>
      </c>
      <c r="K8" s="193"/>
      <c r="L8" s="193"/>
      <c r="M8" s="2"/>
      <c r="U8" s="2"/>
      <c r="V8" s="2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</row>
    <row r="9" spans="1:60" ht="15.75" customHeight="1" x14ac:dyDescent="0.25">
      <c r="A9" s="2"/>
      <c r="B9" s="37"/>
      <c r="C9" s="39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</row>
    <row r="10" spans="1:60" ht="15.75" customHeight="1" x14ac:dyDescent="0.25">
      <c r="A10" s="2"/>
      <c r="B10" s="37"/>
      <c r="C10" s="39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</row>
    <row r="11" spans="1:60" ht="15.75" customHeight="1" x14ac:dyDescent="0.25">
      <c r="A11" s="2"/>
      <c r="B11" s="37"/>
      <c r="C11" s="39"/>
      <c r="D11" s="2"/>
      <c r="E11" s="71"/>
      <c r="F11" s="72">
        <f>Information!$F$9</f>
        <v>2024</v>
      </c>
      <c r="G11" s="2"/>
      <c r="H11" s="2"/>
      <c r="I11" s="2"/>
      <c r="J11" s="72">
        <f>F11+1</f>
        <v>2025</v>
      </c>
      <c r="K11" s="2"/>
      <c r="L11" s="2"/>
      <c r="M11" s="2"/>
      <c r="N11" s="72">
        <f>J11+1</f>
        <v>2026</v>
      </c>
      <c r="O11" s="2"/>
      <c r="P11" s="2"/>
      <c r="Q11" s="2"/>
      <c r="R11" s="72">
        <f>N11+1</f>
        <v>2027</v>
      </c>
      <c r="S11" s="39"/>
      <c r="T11" s="39"/>
      <c r="U11" s="39"/>
      <c r="V11" s="72">
        <f>R11+1</f>
        <v>2028</v>
      </c>
      <c r="W11" s="39"/>
      <c r="X11" s="39"/>
      <c r="Y11" s="39"/>
      <c r="Z11" s="72">
        <f>V11+1</f>
        <v>2029</v>
      </c>
      <c r="AA11" s="39"/>
      <c r="AB11" s="39"/>
      <c r="AC11" s="39"/>
      <c r="AD11" s="72">
        <f>Z11+1</f>
        <v>2030</v>
      </c>
      <c r="AE11" s="39"/>
      <c r="AF11" s="39"/>
      <c r="AG11" s="39"/>
      <c r="AH11" s="72">
        <f>AD11+1</f>
        <v>2031</v>
      </c>
      <c r="AI11" s="39"/>
      <c r="AJ11" s="39"/>
      <c r="AK11" s="39"/>
      <c r="AL11" s="72">
        <f>AH11+1</f>
        <v>2032</v>
      </c>
      <c r="AM11" s="39"/>
      <c r="AN11" s="39"/>
      <c r="AO11" s="39"/>
      <c r="AP11" s="72">
        <f>AL11+1</f>
        <v>2033</v>
      </c>
      <c r="AQ11" s="39"/>
      <c r="AR11" s="39"/>
      <c r="AS11" s="39"/>
      <c r="AT11" s="2"/>
      <c r="AU11" s="2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</row>
    <row r="12" spans="1:60" ht="15.75" customHeight="1" x14ac:dyDescent="0.25">
      <c r="A12" s="2"/>
      <c r="B12" s="16"/>
      <c r="C12" s="2"/>
      <c r="D12" s="20" t="s">
        <v>54</v>
      </c>
      <c r="E12" s="2"/>
      <c r="F12" s="55" t="s">
        <v>55</v>
      </c>
      <c r="G12" s="55" t="s">
        <v>56</v>
      </c>
      <c r="H12" s="55" t="s">
        <v>57</v>
      </c>
      <c r="I12" s="55" t="s">
        <v>58</v>
      </c>
      <c r="J12" s="55" t="s">
        <v>55</v>
      </c>
      <c r="K12" s="55" t="s">
        <v>56</v>
      </c>
      <c r="L12" s="55" t="s">
        <v>57</v>
      </c>
      <c r="M12" s="55" t="s">
        <v>58</v>
      </c>
      <c r="N12" s="55" t="s">
        <v>55</v>
      </c>
      <c r="O12" s="55" t="s">
        <v>56</v>
      </c>
      <c r="P12" s="55" t="s">
        <v>57</v>
      </c>
      <c r="Q12" s="55" t="s">
        <v>58</v>
      </c>
      <c r="R12" s="55" t="s">
        <v>55</v>
      </c>
      <c r="S12" s="55" t="s">
        <v>56</v>
      </c>
      <c r="T12" s="55" t="s">
        <v>57</v>
      </c>
      <c r="U12" s="55" t="s">
        <v>58</v>
      </c>
      <c r="V12" s="55" t="s">
        <v>55</v>
      </c>
      <c r="W12" s="55" t="s">
        <v>56</v>
      </c>
      <c r="X12" s="55" t="s">
        <v>57</v>
      </c>
      <c r="Y12" s="55" t="s">
        <v>58</v>
      </c>
      <c r="Z12" s="55" t="s">
        <v>55</v>
      </c>
      <c r="AA12" s="55" t="s">
        <v>56</v>
      </c>
      <c r="AB12" s="55" t="s">
        <v>57</v>
      </c>
      <c r="AC12" s="55" t="s">
        <v>58</v>
      </c>
      <c r="AD12" s="55" t="s">
        <v>55</v>
      </c>
      <c r="AE12" s="55" t="s">
        <v>56</v>
      </c>
      <c r="AF12" s="55" t="s">
        <v>57</v>
      </c>
      <c r="AG12" s="55" t="s">
        <v>58</v>
      </c>
      <c r="AH12" s="55" t="s">
        <v>55</v>
      </c>
      <c r="AI12" s="55" t="s">
        <v>56</v>
      </c>
      <c r="AJ12" s="55" t="s">
        <v>57</v>
      </c>
      <c r="AK12" s="55" t="s">
        <v>58</v>
      </c>
      <c r="AL12" s="55" t="s">
        <v>55</v>
      </c>
      <c r="AM12" s="55" t="s">
        <v>56</v>
      </c>
      <c r="AN12" s="55" t="s">
        <v>57</v>
      </c>
      <c r="AO12" s="55" t="s">
        <v>58</v>
      </c>
      <c r="AP12" s="55" t="s">
        <v>55</v>
      </c>
      <c r="AQ12" s="55" t="s">
        <v>56</v>
      </c>
      <c r="AR12" s="55" t="s">
        <v>57</v>
      </c>
      <c r="AS12" s="55" t="s">
        <v>58</v>
      </c>
      <c r="AT12" s="2"/>
      <c r="AU12" s="2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</row>
    <row r="13" spans="1:60" ht="15.75" customHeight="1" x14ac:dyDescent="0.25">
      <c r="A13" s="2"/>
      <c r="B13" s="16"/>
      <c r="C13" s="2"/>
      <c r="D13" s="2" t="s">
        <v>59</v>
      </c>
      <c r="E13" s="74">
        <v>4000</v>
      </c>
      <c r="F13" s="75">
        <f>$E$13</f>
        <v>4000</v>
      </c>
      <c r="G13" s="75">
        <f t="shared" ref="G13:H13" si="0">F13</f>
        <v>4000</v>
      </c>
      <c r="H13" s="75">
        <f t="shared" si="0"/>
        <v>4000</v>
      </c>
      <c r="I13" s="75">
        <v>4200</v>
      </c>
      <c r="J13" s="75">
        <f t="shared" ref="J13:L13" si="1">I13</f>
        <v>4200</v>
      </c>
      <c r="K13" s="75">
        <f t="shared" si="1"/>
        <v>4200</v>
      </c>
      <c r="L13" s="75">
        <f t="shared" si="1"/>
        <v>4200</v>
      </c>
      <c r="M13" s="75">
        <v>4350</v>
      </c>
      <c r="N13" s="75">
        <f t="shared" ref="N13:R13" si="2">M13</f>
        <v>4350</v>
      </c>
      <c r="O13" s="75">
        <f t="shared" si="2"/>
        <v>4350</v>
      </c>
      <c r="P13" s="75">
        <f t="shared" si="2"/>
        <v>4350</v>
      </c>
      <c r="Q13" s="75">
        <f t="shared" si="2"/>
        <v>4350</v>
      </c>
      <c r="R13" s="75">
        <f t="shared" si="2"/>
        <v>4350</v>
      </c>
      <c r="S13" s="75">
        <v>4700</v>
      </c>
      <c r="T13" s="75">
        <f t="shared" ref="T13:AB13" si="3">S13</f>
        <v>4700</v>
      </c>
      <c r="U13" s="75">
        <f t="shared" si="3"/>
        <v>4700</v>
      </c>
      <c r="V13" s="75">
        <f t="shared" si="3"/>
        <v>4700</v>
      </c>
      <c r="W13" s="75">
        <f t="shared" si="3"/>
        <v>4700</v>
      </c>
      <c r="X13" s="75">
        <f t="shared" si="3"/>
        <v>4700</v>
      </c>
      <c r="Y13" s="75">
        <f t="shared" si="3"/>
        <v>4700</v>
      </c>
      <c r="Z13" s="75">
        <f t="shared" si="3"/>
        <v>4700</v>
      </c>
      <c r="AA13" s="75">
        <f t="shared" si="3"/>
        <v>4700</v>
      </c>
      <c r="AB13" s="75">
        <f t="shared" si="3"/>
        <v>4700</v>
      </c>
      <c r="AC13" s="75">
        <v>4950</v>
      </c>
      <c r="AD13" s="75">
        <f t="shared" ref="AD13:AG13" si="4">AC13</f>
        <v>4950</v>
      </c>
      <c r="AE13" s="75">
        <f t="shared" si="4"/>
        <v>4950</v>
      </c>
      <c r="AF13" s="75">
        <f t="shared" si="4"/>
        <v>4950</v>
      </c>
      <c r="AG13" s="75">
        <f t="shared" si="4"/>
        <v>4950</v>
      </c>
      <c r="AH13" s="75">
        <v>5050</v>
      </c>
      <c r="AI13" s="75">
        <f t="shared" ref="AI13:AK13" si="5">AH13</f>
        <v>5050</v>
      </c>
      <c r="AJ13" s="75">
        <f t="shared" si="5"/>
        <v>5050</v>
      </c>
      <c r="AK13" s="75">
        <f t="shared" si="5"/>
        <v>5050</v>
      </c>
      <c r="AL13" s="75">
        <v>5200</v>
      </c>
      <c r="AM13" s="75">
        <f t="shared" ref="AM13:AO13" si="6">AL13</f>
        <v>5200</v>
      </c>
      <c r="AN13" s="75">
        <f t="shared" si="6"/>
        <v>5200</v>
      </c>
      <c r="AO13" s="75">
        <f t="shared" si="6"/>
        <v>5200</v>
      </c>
      <c r="AP13" s="75">
        <v>5500</v>
      </c>
      <c r="AQ13" s="75">
        <f>AP13</f>
        <v>5500</v>
      </c>
      <c r="AR13" s="75">
        <v>5800</v>
      </c>
      <c r="AS13" s="75">
        <f>AR13</f>
        <v>5800</v>
      </c>
      <c r="AT13" s="2"/>
      <c r="AU13" s="2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</row>
    <row r="14" spans="1:60" ht="15.75" customHeight="1" x14ac:dyDescent="0.25">
      <c r="A14" s="2"/>
      <c r="B14" s="16"/>
      <c r="C14" s="2"/>
      <c r="D14" s="2" t="s">
        <v>60</v>
      </c>
      <c r="E14" s="76">
        <v>200</v>
      </c>
      <c r="F14" s="77">
        <f>$E$14</f>
        <v>200</v>
      </c>
      <c r="G14" s="77">
        <f t="shared" ref="G14:I14" si="7">F14</f>
        <v>200</v>
      </c>
      <c r="H14" s="77">
        <f t="shared" si="7"/>
        <v>200</v>
      </c>
      <c r="I14" s="77">
        <f t="shared" si="7"/>
        <v>200</v>
      </c>
      <c r="J14" s="77">
        <v>225</v>
      </c>
      <c r="K14" s="77">
        <f t="shared" ref="K14:M14" si="8">J14</f>
        <v>225</v>
      </c>
      <c r="L14" s="77">
        <f t="shared" si="8"/>
        <v>225</v>
      </c>
      <c r="M14" s="77">
        <f t="shared" si="8"/>
        <v>225</v>
      </c>
      <c r="N14" s="77">
        <v>240</v>
      </c>
      <c r="O14" s="77">
        <f t="shared" ref="O14:S14" si="9">N14</f>
        <v>240</v>
      </c>
      <c r="P14" s="77">
        <f t="shared" si="9"/>
        <v>240</v>
      </c>
      <c r="Q14" s="77">
        <f t="shared" si="9"/>
        <v>240</v>
      </c>
      <c r="R14" s="77">
        <f t="shared" si="9"/>
        <v>240</v>
      </c>
      <c r="S14" s="77">
        <f t="shared" si="9"/>
        <v>240</v>
      </c>
      <c r="T14" s="77">
        <v>270</v>
      </c>
      <c r="U14" s="77">
        <f t="shared" ref="U14:AC14" si="10">T14</f>
        <v>270</v>
      </c>
      <c r="V14" s="77">
        <f t="shared" si="10"/>
        <v>270</v>
      </c>
      <c r="W14" s="77">
        <f t="shared" si="10"/>
        <v>270</v>
      </c>
      <c r="X14" s="77">
        <f t="shared" si="10"/>
        <v>270</v>
      </c>
      <c r="Y14" s="77">
        <f t="shared" si="10"/>
        <v>270</v>
      </c>
      <c r="Z14" s="77">
        <f t="shared" si="10"/>
        <v>270</v>
      </c>
      <c r="AA14" s="77">
        <f t="shared" si="10"/>
        <v>270</v>
      </c>
      <c r="AB14" s="77">
        <f t="shared" si="10"/>
        <v>270</v>
      </c>
      <c r="AC14" s="77">
        <f t="shared" si="10"/>
        <v>270</v>
      </c>
      <c r="AD14" s="77">
        <v>315</v>
      </c>
      <c r="AE14" s="77">
        <f t="shared" ref="AE14:AH14" si="11">AD14</f>
        <v>315</v>
      </c>
      <c r="AF14" s="77">
        <f t="shared" si="11"/>
        <v>315</v>
      </c>
      <c r="AG14" s="77">
        <f t="shared" si="11"/>
        <v>315</v>
      </c>
      <c r="AH14" s="77">
        <f t="shared" si="11"/>
        <v>315</v>
      </c>
      <c r="AI14" s="77">
        <v>330</v>
      </c>
      <c r="AJ14" s="77">
        <f t="shared" ref="AJ14:AL14" si="12">AI14</f>
        <v>330</v>
      </c>
      <c r="AK14" s="77">
        <f t="shared" si="12"/>
        <v>330</v>
      </c>
      <c r="AL14" s="77">
        <f t="shared" si="12"/>
        <v>330</v>
      </c>
      <c r="AM14" s="77">
        <v>375</v>
      </c>
      <c r="AN14" s="77">
        <f t="shared" ref="AN14:AP14" si="13">AM14</f>
        <v>375</v>
      </c>
      <c r="AO14" s="77">
        <f t="shared" si="13"/>
        <v>375</v>
      </c>
      <c r="AP14" s="77">
        <f t="shared" si="13"/>
        <v>375</v>
      </c>
      <c r="AQ14" s="77">
        <v>399</v>
      </c>
      <c r="AR14" s="77">
        <f>AQ14</f>
        <v>399</v>
      </c>
      <c r="AS14" s="77">
        <v>439</v>
      </c>
      <c r="AT14" s="2"/>
      <c r="AU14" s="2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</row>
    <row r="15" spans="1:60" ht="15.75" customHeight="1" x14ac:dyDescent="0.25">
      <c r="A15" s="2"/>
      <c r="B15" s="16"/>
      <c r="C15" s="2"/>
      <c r="D15" s="2" t="s">
        <v>61</v>
      </c>
      <c r="E15" s="27">
        <v>4</v>
      </c>
      <c r="F15" s="12">
        <f>$E$15</f>
        <v>4</v>
      </c>
      <c r="G15" s="75">
        <f t="shared" ref="G15:AS15" si="14">F15</f>
        <v>4</v>
      </c>
      <c r="H15" s="75">
        <f t="shared" si="14"/>
        <v>4</v>
      </c>
      <c r="I15" s="75">
        <f t="shared" si="14"/>
        <v>4</v>
      </c>
      <c r="J15" s="75">
        <f t="shared" si="14"/>
        <v>4</v>
      </c>
      <c r="K15" s="75">
        <f t="shared" si="14"/>
        <v>4</v>
      </c>
      <c r="L15" s="75">
        <f t="shared" si="14"/>
        <v>4</v>
      </c>
      <c r="M15" s="75">
        <f t="shared" si="14"/>
        <v>4</v>
      </c>
      <c r="N15" s="75">
        <f t="shared" si="14"/>
        <v>4</v>
      </c>
      <c r="O15" s="75">
        <f t="shared" si="14"/>
        <v>4</v>
      </c>
      <c r="P15" s="75">
        <f t="shared" si="14"/>
        <v>4</v>
      </c>
      <c r="Q15" s="75">
        <f t="shared" si="14"/>
        <v>4</v>
      </c>
      <c r="R15" s="75">
        <f t="shared" si="14"/>
        <v>4</v>
      </c>
      <c r="S15" s="75">
        <f t="shared" si="14"/>
        <v>4</v>
      </c>
      <c r="T15" s="75">
        <f t="shared" si="14"/>
        <v>4</v>
      </c>
      <c r="U15" s="75">
        <f t="shared" si="14"/>
        <v>4</v>
      </c>
      <c r="V15" s="75">
        <f t="shared" si="14"/>
        <v>4</v>
      </c>
      <c r="W15" s="75">
        <f t="shared" si="14"/>
        <v>4</v>
      </c>
      <c r="X15" s="75">
        <f t="shared" si="14"/>
        <v>4</v>
      </c>
      <c r="Y15" s="75">
        <f t="shared" si="14"/>
        <v>4</v>
      </c>
      <c r="Z15" s="75">
        <f t="shared" si="14"/>
        <v>4</v>
      </c>
      <c r="AA15" s="75">
        <f t="shared" si="14"/>
        <v>4</v>
      </c>
      <c r="AB15" s="75">
        <f t="shared" si="14"/>
        <v>4</v>
      </c>
      <c r="AC15" s="75">
        <f t="shared" si="14"/>
        <v>4</v>
      </c>
      <c r="AD15" s="75">
        <f t="shared" si="14"/>
        <v>4</v>
      </c>
      <c r="AE15" s="75">
        <f t="shared" si="14"/>
        <v>4</v>
      </c>
      <c r="AF15" s="75">
        <f t="shared" si="14"/>
        <v>4</v>
      </c>
      <c r="AG15" s="75">
        <f t="shared" si="14"/>
        <v>4</v>
      </c>
      <c r="AH15" s="75">
        <f t="shared" si="14"/>
        <v>4</v>
      </c>
      <c r="AI15" s="75">
        <f t="shared" si="14"/>
        <v>4</v>
      </c>
      <c r="AJ15" s="75">
        <f t="shared" si="14"/>
        <v>4</v>
      </c>
      <c r="AK15" s="75">
        <f t="shared" si="14"/>
        <v>4</v>
      </c>
      <c r="AL15" s="75">
        <f t="shared" si="14"/>
        <v>4</v>
      </c>
      <c r="AM15" s="75">
        <f t="shared" si="14"/>
        <v>4</v>
      </c>
      <c r="AN15" s="75">
        <f t="shared" si="14"/>
        <v>4</v>
      </c>
      <c r="AO15" s="75">
        <f t="shared" si="14"/>
        <v>4</v>
      </c>
      <c r="AP15" s="75">
        <f t="shared" si="14"/>
        <v>4</v>
      </c>
      <c r="AQ15" s="75">
        <f t="shared" si="14"/>
        <v>4</v>
      </c>
      <c r="AR15" s="75">
        <f t="shared" si="14"/>
        <v>4</v>
      </c>
      <c r="AS15" s="75">
        <f t="shared" si="14"/>
        <v>4</v>
      </c>
      <c r="AT15" s="2"/>
      <c r="AU15" s="2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</row>
    <row r="16" spans="1:60" ht="15.7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</row>
    <row r="17" spans="1:60" ht="15.75" hidden="1" customHeight="1" x14ac:dyDescent="0.25">
      <c r="A17" s="2"/>
      <c r="B17" s="2"/>
      <c r="C17" s="2"/>
      <c r="D17" s="20" t="s">
        <v>62</v>
      </c>
      <c r="E17" s="2"/>
      <c r="F17" s="55" t="s">
        <v>55</v>
      </c>
      <c r="G17" s="55" t="s">
        <v>56</v>
      </c>
      <c r="H17" s="55" t="s">
        <v>57</v>
      </c>
      <c r="I17" s="55" t="s">
        <v>58</v>
      </c>
      <c r="J17" s="55" t="s">
        <v>55</v>
      </c>
      <c r="K17" s="55" t="s">
        <v>56</v>
      </c>
      <c r="L17" s="55" t="s">
        <v>57</v>
      </c>
      <c r="M17" s="55" t="s">
        <v>58</v>
      </c>
      <c r="N17" s="55" t="s">
        <v>55</v>
      </c>
      <c r="O17" s="55" t="s">
        <v>56</v>
      </c>
      <c r="P17" s="55" t="s">
        <v>57</v>
      </c>
      <c r="Q17" s="55" t="s">
        <v>58</v>
      </c>
      <c r="R17" s="55" t="s">
        <v>55</v>
      </c>
      <c r="S17" s="55" t="s">
        <v>56</v>
      </c>
      <c r="T17" s="55" t="s">
        <v>57</v>
      </c>
      <c r="U17" s="55" t="s">
        <v>58</v>
      </c>
      <c r="V17" s="55" t="s">
        <v>55</v>
      </c>
      <c r="W17" s="55" t="s">
        <v>56</v>
      </c>
      <c r="X17" s="55" t="s">
        <v>57</v>
      </c>
      <c r="Y17" s="55" t="s">
        <v>58</v>
      </c>
      <c r="Z17" s="55" t="s">
        <v>55</v>
      </c>
      <c r="AA17" s="55" t="s">
        <v>56</v>
      </c>
      <c r="AB17" s="55" t="s">
        <v>57</v>
      </c>
      <c r="AC17" s="55" t="s">
        <v>58</v>
      </c>
      <c r="AD17" s="55" t="s">
        <v>55</v>
      </c>
      <c r="AE17" s="55" t="s">
        <v>56</v>
      </c>
      <c r="AF17" s="55" t="s">
        <v>57</v>
      </c>
      <c r="AG17" s="55" t="s">
        <v>58</v>
      </c>
      <c r="AH17" s="55" t="s">
        <v>55</v>
      </c>
      <c r="AI17" s="55" t="s">
        <v>56</v>
      </c>
      <c r="AJ17" s="55" t="s">
        <v>57</v>
      </c>
      <c r="AK17" s="55" t="s">
        <v>58</v>
      </c>
      <c r="AL17" s="55" t="s">
        <v>55</v>
      </c>
      <c r="AM17" s="55" t="s">
        <v>56</v>
      </c>
      <c r="AN17" s="55" t="s">
        <v>57</v>
      </c>
      <c r="AO17" s="55" t="s">
        <v>58</v>
      </c>
      <c r="AP17" s="55" t="s">
        <v>55</v>
      </c>
      <c r="AQ17" s="55" t="s">
        <v>56</v>
      </c>
      <c r="AR17" s="55" t="s">
        <v>57</v>
      </c>
      <c r="AS17" s="55" t="s">
        <v>58</v>
      </c>
      <c r="AT17" s="2"/>
      <c r="AU17" s="2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</row>
    <row r="18" spans="1:60" ht="15.75" hidden="1" customHeight="1" x14ac:dyDescent="0.25">
      <c r="A18" s="2"/>
      <c r="B18" s="2"/>
      <c r="C18" s="2"/>
      <c r="D18" s="2" t="s">
        <v>63</v>
      </c>
      <c r="E18" s="2"/>
      <c r="F18" s="77">
        <f t="shared" ref="F18:N18" si="15">IF((F123&lt;=F$15),(F$14/F$15)*F$13,0)</f>
        <v>200000</v>
      </c>
      <c r="G18" s="77">
        <f t="shared" si="15"/>
        <v>200000</v>
      </c>
      <c r="H18" s="77">
        <f t="shared" si="15"/>
        <v>200000</v>
      </c>
      <c r="I18" s="77">
        <f t="shared" si="15"/>
        <v>210000</v>
      </c>
      <c r="J18" s="12">
        <f t="shared" si="15"/>
        <v>0</v>
      </c>
      <c r="K18" s="12">
        <f t="shared" si="15"/>
        <v>0</v>
      </c>
      <c r="L18" s="12">
        <f t="shared" si="15"/>
        <v>0</v>
      </c>
      <c r="M18" s="77">
        <f t="shared" si="15"/>
        <v>0</v>
      </c>
      <c r="N18" s="77">
        <f t="shared" si="15"/>
        <v>0</v>
      </c>
      <c r="O18" s="77">
        <f t="shared" ref="O18:AS18" si="16">IF(O123&lt;=O15,((O14/O15)*O13),0)</f>
        <v>0</v>
      </c>
      <c r="P18" s="77">
        <f t="shared" si="16"/>
        <v>0</v>
      </c>
      <c r="Q18" s="77">
        <f t="shared" si="16"/>
        <v>0</v>
      </c>
      <c r="R18" s="77">
        <f t="shared" si="16"/>
        <v>0</v>
      </c>
      <c r="S18" s="77">
        <f t="shared" si="16"/>
        <v>0</v>
      </c>
      <c r="T18" s="77">
        <f t="shared" si="16"/>
        <v>0</v>
      </c>
      <c r="U18" s="77">
        <f t="shared" si="16"/>
        <v>0</v>
      </c>
      <c r="V18" s="77">
        <f t="shared" si="16"/>
        <v>0</v>
      </c>
      <c r="W18" s="77">
        <f t="shared" si="16"/>
        <v>0</v>
      </c>
      <c r="X18" s="77">
        <f t="shared" si="16"/>
        <v>0</v>
      </c>
      <c r="Y18" s="77">
        <f t="shared" si="16"/>
        <v>0</v>
      </c>
      <c r="Z18" s="77">
        <f t="shared" si="16"/>
        <v>0</v>
      </c>
      <c r="AA18" s="77">
        <f t="shared" si="16"/>
        <v>0</v>
      </c>
      <c r="AB18" s="77">
        <f t="shared" si="16"/>
        <v>0</v>
      </c>
      <c r="AC18" s="77">
        <f t="shared" si="16"/>
        <v>0</v>
      </c>
      <c r="AD18" s="77">
        <f t="shared" si="16"/>
        <v>0</v>
      </c>
      <c r="AE18" s="77">
        <f t="shared" si="16"/>
        <v>0</v>
      </c>
      <c r="AF18" s="77">
        <f t="shared" si="16"/>
        <v>0</v>
      </c>
      <c r="AG18" s="77">
        <f t="shared" si="16"/>
        <v>0</v>
      </c>
      <c r="AH18" s="77">
        <f t="shared" si="16"/>
        <v>0</v>
      </c>
      <c r="AI18" s="77">
        <f t="shared" si="16"/>
        <v>0</v>
      </c>
      <c r="AJ18" s="77">
        <f t="shared" si="16"/>
        <v>0</v>
      </c>
      <c r="AK18" s="77">
        <f t="shared" si="16"/>
        <v>0</v>
      </c>
      <c r="AL18" s="77">
        <f t="shared" si="16"/>
        <v>0</v>
      </c>
      <c r="AM18" s="77">
        <f t="shared" si="16"/>
        <v>0</v>
      </c>
      <c r="AN18" s="77">
        <f t="shared" si="16"/>
        <v>0</v>
      </c>
      <c r="AO18" s="77">
        <f t="shared" si="16"/>
        <v>0</v>
      </c>
      <c r="AP18" s="77">
        <f t="shared" si="16"/>
        <v>0</v>
      </c>
      <c r="AQ18" s="77">
        <f t="shared" si="16"/>
        <v>0</v>
      </c>
      <c r="AR18" s="77">
        <f t="shared" si="16"/>
        <v>0</v>
      </c>
      <c r="AS18" s="77">
        <f t="shared" si="16"/>
        <v>0</v>
      </c>
      <c r="AT18" s="2"/>
      <c r="AU18" s="2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</row>
    <row r="19" spans="1:60" ht="15.75" hidden="1" customHeight="1" x14ac:dyDescent="0.25">
      <c r="A19" s="2"/>
      <c r="B19" s="2"/>
      <c r="C19" s="2"/>
      <c r="D19" s="2" t="s">
        <v>64</v>
      </c>
      <c r="E19" s="2"/>
      <c r="F19" s="12" t="s">
        <v>65</v>
      </c>
      <c r="G19" s="77">
        <f t="shared" ref="G19:AS19" si="17">IF(G124&lt;=G$15,((G$14/G$15)*G$13),0)</f>
        <v>200000</v>
      </c>
      <c r="H19" s="77">
        <f t="shared" si="17"/>
        <v>200000</v>
      </c>
      <c r="I19" s="77">
        <f t="shared" si="17"/>
        <v>210000</v>
      </c>
      <c r="J19" s="77">
        <f t="shared" si="17"/>
        <v>236250</v>
      </c>
      <c r="K19" s="12">
        <f t="shared" si="17"/>
        <v>0</v>
      </c>
      <c r="L19" s="12">
        <f t="shared" si="17"/>
        <v>0</v>
      </c>
      <c r="M19" s="77">
        <f t="shared" si="17"/>
        <v>0</v>
      </c>
      <c r="N19" s="77">
        <f t="shared" si="17"/>
        <v>0</v>
      </c>
      <c r="O19" s="77">
        <f t="shared" si="17"/>
        <v>0</v>
      </c>
      <c r="P19" s="77">
        <f t="shared" si="17"/>
        <v>0</v>
      </c>
      <c r="Q19" s="77">
        <f t="shared" si="17"/>
        <v>0</v>
      </c>
      <c r="R19" s="77">
        <f t="shared" si="17"/>
        <v>0</v>
      </c>
      <c r="S19" s="77">
        <f t="shared" si="17"/>
        <v>0</v>
      </c>
      <c r="T19" s="77">
        <f t="shared" si="17"/>
        <v>0</v>
      </c>
      <c r="U19" s="77">
        <f t="shared" si="17"/>
        <v>0</v>
      </c>
      <c r="V19" s="77">
        <f t="shared" si="17"/>
        <v>0</v>
      </c>
      <c r="W19" s="77">
        <f t="shared" si="17"/>
        <v>0</v>
      </c>
      <c r="X19" s="77">
        <f t="shared" si="17"/>
        <v>0</v>
      </c>
      <c r="Y19" s="77">
        <f t="shared" si="17"/>
        <v>0</v>
      </c>
      <c r="Z19" s="77">
        <f t="shared" si="17"/>
        <v>0</v>
      </c>
      <c r="AA19" s="77">
        <f t="shared" si="17"/>
        <v>0</v>
      </c>
      <c r="AB19" s="77">
        <f t="shared" si="17"/>
        <v>0</v>
      </c>
      <c r="AC19" s="77">
        <f t="shared" si="17"/>
        <v>0</v>
      </c>
      <c r="AD19" s="77">
        <f t="shared" si="17"/>
        <v>0</v>
      </c>
      <c r="AE19" s="77">
        <f t="shared" si="17"/>
        <v>0</v>
      </c>
      <c r="AF19" s="77">
        <f t="shared" si="17"/>
        <v>0</v>
      </c>
      <c r="AG19" s="77">
        <f t="shared" si="17"/>
        <v>0</v>
      </c>
      <c r="AH19" s="77">
        <f t="shared" si="17"/>
        <v>0</v>
      </c>
      <c r="AI19" s="77">
        <f t="shared" si="17"/>
        <v>0</v>
      </c>
      <c r="AJ19" s="77">
        <f t="shared" si="17"/>
        <v>0</v>
      </c>
      <c r="AK19" s="77">
        <f t="shared" si="17"/>
        <v>0</v>
      </c>
      <c r="AL19" s="77">
        <f t="shared" si="17"/>
        <v>0</v>
      </c>
      <c r="AM19" s="77">
        <f t="shared" si="17"/>
        <v>0</v>
      </c>
      <c r="AN19" s="77">
        <f t="shared" si="17"/>
        <v>0</v>
      </c>
      <c r="AO19" s="77">
        <f t="shared" si="17"/>
        <v>0</v>
      </c>
      <c r="AP19" s="77">
        <f t="shared" si="17"/>
        <v>0</v>
      </c>
      <c r="AQ19" s="77">
        <f t="shared" si="17"/>
        <v>0</v>
      </c>
      <c r="AR19" s="77">
        <f t="shared" si="17"/>
        <v>0</v>
      </c>
      <c r="AS19" s="77">
        <f t="shared" si="17"/>
        <v>0</v>
      </c>
      <c r="AT19" s="2"/>
      <c r="AU19" s="2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</row>
    <row r="20" spans="1:60" ht="15.75" hidden="1" customHeight="1" x14ac:dyDescent="0.25">
      <c r="A20" s="2"/>
      <c r="B20" s="2"/>
      <c r="C20" s="2"/>
      <c r="D20" s="2" t="s">
        <v>66</v>
      </c>
      <c r="E20" s="2"/>
      <c r="F20" s="12" t="s">
        <v>65</v>
      </c>
      <c r="G20" s="12" t="s">
        <v>65</v>
      </c>
      <c r="H20" s="77">
        <f t="shared" ref="H20:AS20" si="18">IF(H125&lt;=H$15,((H$14/H$15)*H$13),0)</f>
        <v>200000</v>
      </c>
      <c r="I20" s="77">
        <f t="shared" si="18"/>
        <v>210000</v>
      </c>
      <c r="J20" s="77">
        <f t="shared" si="18"/>
        <v>236250</v>
      </c>
      <c r="K20" s="77">
        <f t="shared" si="18"/>
        <v>236250</v>
      </c>
      <c r="L20" s="12">
        <f t="shared" si="18"/>
        <v>0</v>
      </c>
      <c r="M20" s="77">
        <f t="shared" si="18"/>
        <v>0</v>
      </c>
      <c r="N20" s="77">
        <f t="shared" si="18"/>
        <v>0</v>
      </c>
      <c r="O20" s="77">
        <f t="shared" si="18"/>
        <v>0</v>
      </c>
      <c r="P20" s="77">
        <f t="shared" si="18"/>
        <v>0</v>
      </c>
      <c r="Q20" s="77">
        <f t="shared" si="18"/>
        <v>0</v>
      </c>
      <c r="R20" s="77">
        <f t="shared" si="18"/>
        <v>0</v>
      </c>
      <c r="S20" s="77">
        <f t="shared" si="18"/>
        <v>0</v>
      </c>
      <c r="T20" s="77">
        <f t="shared" si="18"/>
        <v>0</v>
      </c>
      <c r="U20" s="77">
        <f t="shared" si="18"/>
        <v>0</v>
      </c>
      <c r="V20" s="77">
        <f t="shared" si="18"/>
        <v>0</v>
      </c>
      <c r="W20" s="77">
        <f t="shared" si="18"/>
        <v>0</v>
      </c>
      <c r="X20" s="77">
        <f t="shared" si="18"/>
        <v>0</v>
      </c>
      <c r="Y20" s="77">
        <f t="shared" si="18"/>
        <v>0</v>
      </c>
      <c r="Z20" s="77">
        <f t="shared" si="18"/>
        <v>0</v>
      </c>
      <c r="AA20" s="77">
        <f t="shared" si="18"/>
        <v>0</v>
      </c>
      <c r="AB20" s="77">
        <f t="shared" si="18"/>
        <v>0</v>
      </c>
      <c r="AC20" s="77">
        <f t="shared" si="18"/>
        <v>0</v>
      </c>
      <c r="AD20" s="77">
        <f t="shared" si="18"/>
        <v>0</v>
      </c>
      <c r="AE20" s="77">
        <f t="shared" si="18"/>
        <v>0</v>
      </c>
      <c r="AF20" s="77">
        <f t="shared" si="18"/>
        <v>0</v>
      </c>
      <c r="AG20" s="77">
        <f t="shared" si="18"/>
        <v>0</v>
      </c>
      <c r="AH20" s="77">
        <f t="shared" si="18"/>
        <v>0</v>
      </c>
      <c r="AI20" s="77">
        <f t="shared" si="18"/>
        <v>0</v>
      </c>
      <c r="AJ20" s="77">
        <f t="shared" si="18"/>
        <v>0</v>
      </c>
      <c r="AK20" s="77">
        <f t="shared" si="18"/>
        <v>0</v>
      </c>
      <c r="AL20" s="77">
        <f t="shared" si="18"/>
        <v>0</v>
      </c>
      <c r="AM20" s="77">
        <f t="shared" si="18"/>
        <v>0</v>
      </c>
      <c r="AN20" s="77">
        <f t="shared" si="18"/>
        <v>0</v>
      </c>
      <c r="AO20" s="77">
        <f t="shared" si="18"/>
        <v>0</v>
      </c>
      <c r="AP20" s="77">
        <f t="shared" si="18"/>
        <v>0</v>
      </c>
      <c r="AQ20" s="77">
        <f t="shared" si="18"/>
        <v>0</v>
      </c>
      <c r="AR20" s="77">
        <f t="shared" si="18"/>
        <v>0</v>
      </c>
      <c r="AS20" s="77">
        <f t="shared" si="18"/>
        <v>0</v>
      </c>
      <c r="AT20" s="2"/>
      <c r="AU20" s="2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</row>
    <row r="21" spans="1:60" ht="15.75" hidden="1" customHeight="1" x14ac:dyDescent="0.25">
      <c r="A21" s="2"/>
      <c r="B21" s="2"/>
      <c r="C21" s="2"/>
      <c r="D21" s="2" t="s">
        <v>67</v>
      </c>
      <c r="E21" s="2"/>
      <c r="F21" s="12" t="s">
        <v>65</v>
      </c>
      <c r="G21" s="12" t="s">
        <v>65</v>
      </c>
      <c r="H21" s="12" t="s">
        <v>65</v>
      </c>
      <c r="I21" s="77">
        <f t="shared" ref="I21:AS21" si="19">IF(I126&lt;=I$15,((I$14/I$15)*I$13),0)</f>
        <v>210000</v>
      </c>
      <c r="J21" s="77">
        <f t="shared" si="19"/>
        <v>236250</v>
      </c>
      <c r="K21" s="77">
        <f t="shared" si="19"/>
        <v>236250</v>
      </c>
      <c r="L21" s="77">
        <f t="shared" si="19"/>
        <v>236250</v>
      </c>
      <c r="M21" s="77">
        <f t="shared" si="19"/>
        <v>0</v>
      </c>
      <c r="N21" s="77">
        <f t="shared" si="19"/>
        <v>0</v>
      </c>
      <c r="O21" s="77">
        <f t="shared" si="19"/>
        <v>0</v>
      </c>
      <c r="P21" s="77">
        <f t="shared" si="19"/>
        <v>0</v>
      </c>
      <c r="Q21" s="77">
        <f t="shared" si="19"/>
        <v>0</v>
      </c>
      <c r="R21" s="77">
        <f t="shared" si="19"/>
        <v>0</v>
      </c>
      <c r="S21" s="77">
        <f t="shared" si="19"/>
        <v>0</v>
      </c>
      <c r="T21" s="77">
        <f t="shared" si="19"/>
        <v>0</v>
      </c>
      <c r="U21" s="77">
        <f t="shared" si="19"/>
        <v>0</v>
      </c>
      <c r="V21" s="77">
        <f t="shared" si="19"/>
        <v>0</v>
      </c>
      <c r="W21" s="77">
        <f t="shared" si="19"/>
        <v>0</v>
      </c>
      <c r="X21" s="77">
        <f t="shared" si="19"/>
        <v>0</v>
      </c>
      <c r="Y21" s="77">
        <f t="shared" si="19"/>
        <v>0</v>
      </c>
      <c r="Z21" s="77">
        <f t="shared" si="19"/>
        <v>0</v>
      </c>
      <c r="AA21" s="77">
        <f t="shared" si="19"/>
        <v>0</v>
      </c>
      <c r="AB21" s="77">
        <f t="shared" si="19"/>
        <v>0</v>
      </c>
      <c r="AC21" s="77">
        <f t="shared" si="19"/>
        <v>0</v>
      </c>
      <c r="AD21" s="77">
        <f t="shared" si="19"/>
        <v>0</v>
      </c>
      <c r="AE21" s="77">
        <f t="shared" si="19"/>
        <v>0</v>
      </c>
      <c r="AF21" s="77">
        <f t="shared" si="19"/>
        <v>0</v>
      </c>
      <c r="AG21" s="77">
        <f t="shared" si="19"/>
        <v>0</v>
      </c>
      <c r="AH21" s="77">
        <f t="shared" si="19"/>
        <v>0</v>
      </c>
      <c r="AI21" s="77">
        <f t="shared" si="19"/>
        <v>0</v>
      </c>
      <c r="AJ21" s="77">
        <f t="shared" si="19"/>
        <v>0</v>
      </c>
      <c r="AK21" s="77">
        <f t="shared" si="19"/>
        <v>0</v>
      </c>
      <c r="AL21" s="77">
        <f t="shared" si="19"/>
        <v>0</v>
      </c>
      <c r="AM21" s="77">
        <f t="shared" si="19"/>
        <v>0</v>
      </c>
      <c r="AN21" s="77">
        <f t="shared" si="19"/>
        <v>0</v>
      </c>
      <c r="AO21" s="77">
        <f t="shared" si="19"/>
        <v>0</v>
      </c>
      <c r="AP21" s="77">
        <f t="shared" si="19"/>
        <v>0</v>
      </c>
      <c r="AQ21" s="77">
        <f t="shared" si="19"/>
        <v>0</v>
      </c>
      <c r="AR21" s="77">
        <f t="shared" si="19"/>
        <v>0</v>
      </c>
      <c r="AS21" s="77">
        <f t="shared" si="19"/>
        <v>0</v>
      </c>
      <c r="AT21" s="2"/>
      <c r="AU21" s="2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</row>
    <row r="22" spans="1:60" ht="15.75" hidden="1" customHeight="1" x14ac:dyDescent="0.25">
      <c r="A22" s="2"/>
      <c r="B22" s="2"/>
      <c r="C22" s="2"/>
      <c r="D22" s="2" t="s">
        <v>68</v>
      </c>
      <c r="E22" s="2"/>
      <c r="F22" s="12" t="s">
        <v>65</v>
      </c>
      <c r="G22" s="12" t="s">
        <v>65</v>
      </c>
      <c r="H22" s="12" t="s">
        <v>65</v>
      </c>
      <c r="I22" s="12" t="s">
        <v>65</v>
      </c>
      <c r="J22" s="77">
        <f t="shared" ref="J22:AS22" si="20">IF(J127&lt;=J$15,((J$14/J$15)*J$13),0)</f>
        <v>236250</v>
      </c>
      <c r="K22" s="77">
        <f t="shared" si="20"/>
        <v>236250</v>
      </c>
      <c r="L22" s="77">
        <f t="shared" si="20"/>
        <v>236250</v>
      </c>
      <c r="M22" s="77">
        <f t="shared" si="20"/>
        <v>244687.5</v>
      </c>
      <c r="N22" s="77">
        <f t="shared" si="20"/>
        <v>0</v>
      </c>
      <c r="O22" s="77">
        <f t="shared" si="20"/>
        <v>0</v>
      </c>
      <c r="P22" s="77">
        <f t="shared" si="20"/>
        <v>0</v>
      </c>
      <c r="Q22" s="77">
        <f t="shared" si="20"/>
        <v>0</v>
      </c>
      <c r="R22" s="77">
        <f t="shared" si="20"/>
        <v>0</v>
      </c>
      <c r="S22" s="77">
        <f t="shared" si="20"/>
        <v>0</v>
      </c>
      <c r="T22" s="77">
        <f t="shared" si="20"/>
        <v>0</v>
      </c>
      <c r="U22" s="77">
        <f t="shared" si="20"/>
        <v>0</v>
      </c>
      <c r="V22" s="77">
        <f t="shared" si="20"/>
        <v>0</v>
      </c>
      <c r="W22" s="77">
        <f t="shared" si="20"/>
        <v>0</v>
      </c>
      <c r="X22" s="77">
        <f t="shared" si="20"/>
        <v>0</v>
      </c>
      <c r="Y22" s="77">
        <f t="shared" si="20"/>
        <v>0</v>
      </c>
      <c r="Z22" s="77">
        <f t="shared" si="20"/>
        <v>0</v>
      </c>
      <c r="AA22" s="77">
        <f t="shared" si="20"/>
        <v>0</v>
      </c>
      <c r="AB22" s="77">
        <f t="shared" si="20"/>
        <v>0</v>
      </c>
      <c r="AC22" s="77">
        <f t="shared" si="20"/>
        <v>0</v>
      </c>
      <c r="AD22" s="77">
        <f t="shared" si="20"/>
        <v>0</v>
      </c>
      <c r="AE22" s="77">
        <f t="shared" si="20"/>
        <v>0</v>
      </c>
      <c r="AF22" s="77">
        <f t="shared" si="20"/>
        <v>0</v>
      </c>
      <c r="AG22" s="77">
        <f t="shared" si="20"/>
        <v>0</v>
      </c>
      <c r="AH22" s="77">
        <f t="shared" si="20"/>
        <v>0</v>
      </c>
      <c r="AI22" s="77">
        <f t="shared" si="20"/>
        <v>0</v>
      </c>
      <c r="AJ22" s="77">
        <f t="shared" si="20"/>
        <v>0</v>
      </c>
      <c r="AK22" s="77">
        <f t="shared" si="20"/>
        <v>0</v>
      </c>
      <c r="AL22" s="77">
        <f t="shared" si="20"/>
        <v>0</v>
      </c>
      <c r="AM22" s="77">
        <f t="shared" si="20"/>
        <v>0</v>
      </c>
      <c r="AN22" s="77">
        <f t="shared" si="20"/>
        <v>0</v>
      </c>
      <c r="AO22" s="77">
        <f t="shared" si="20"/>
        <v>0</v>
      </c>
      <c r="AP22" s="77">
        <f t="shared" si="20"/>
        <v>0</v>
      </c>
      <c r="AQ22" s="77">
        <f t="shared" si="20"/>
        <v>0</v>
      </c>
      <c r="AR22" s="77">
        <f t="shared" si="20"/>
        <v>0</v>
      </c>
      <c r="AS22" s="77">
        <f t="shared" si="20"/>
        <v>0</v>
      </c>
      <c r="AT22" s="2"/>
      <c r="AU22" s="2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</row>
    <row r="23" spans="1:60" ht="15.75" hidden="1" customHeight="1" x14ac:dyDescent="0.25">
      <c r="A23" s="2"/>
      <c r="B23" s="2"/>
      <c r="C23" s="2"/>
      <c r="D23" s="2" t="s">
        <v>69</v>
      </c>
      <c r="E23" s="2"/>
      <c r="F23" s="12" t="s">
        <v>65</v>
      </c>
      <c r="G23" s="12" t="s">
        <v>65</v>
      </c>
      <c r="H23" s="12" t="s">
        <v>65</v>
      </c>
      <c r="I23" s="12" t="s">
        <v>65</v>
      </c>
      <c r="J23" s="12" t="s">
        <v>65</v>
      </c>
      <c r="K23" s="77">
        <f t="shared" ref="K23:AS23" si="21">IF(K128&lt;=K$15,((K$14/K$15)*K$13),0)</f>
        <v>236250</v>
      </c>
      <c r="L23" s="77">
        <f t="shared" si="21"/>
        <v>236250</v>
      </c>
      <c r="M23" s="77">
        <f t="shared" si="21"/>
        <v>244687.5</v>
      </c>
      <c r="N23" s="77">
        <f t="shared" si="21"/>
        <v>261000</v>
      </c>
      <c r="O23" s="77">
        <f t="shared" si="21"/>
        <v>0</v>
      </c>
      <c r="P23" s="77">
        <f t="shared" si="21"/>
        <v>0</v>
      </c>
      <c r="Q23" s="77">
        <f t="shared" si="21"/>
        <v>0</v>
      </c>
      <c r="R23" s="77">
        <f t="shared" si="21"/>
        <v>0</v>
      </c>
      <c r="S23" s="77">
        <f t="shared" si="21"/>
        <v>0</v>
      </c>
      <c r="T23" s="77">
        <f t="shared" si="21"/>
        <v>0</v>
      </c>
      <c r="U23" s="77">
        <f t="shared" si="21"/>
        <v>0</v>
      </c>
      <c r="V23" s="77">
        <f t="shared" si="21"/>
        <v>0</v>
      </c>
      <c r="W23" s="77">
        <f t="shared" si="21"/>
        <v>0</v>
      </c>
      <c r="X23" s="77">
        <f t="shared" si="21"/>
        <v>0</v>
      </c>
      <c r="Y23" s="77">
        <f t="shared" si="21"/>
        <v>0</v>
      </c>
      <c r="Z23" s="77">
        <f t="shared" si="21"/>
        <v>0</v>
      </c>
      <c r="AA23" s="77">
        <f t="shared" si="21"/>
        <v>0</v>
      </c>
      <c r="AB23" s="77">
        <f t="shared" si="21"/>
        <v>0</v>
      </c>
      <c r="AC23" s="77">
        <f t="shared" si="21"/>
        <v>0</v>
      </c>
      <c r="AD23" s="77">
        <f t="shared" si="21"/>
        <v>0</v>
      </c>
      <c r="AE23" s="77">
        <f t="shared" si="21"/>
        <v>0</v>
      </c>
      <c r="AF23" s="77">
        <f t="shared" si="21"/>
        <v>0</v>
      </c>
      <c r="AG23" s="77">
        <f t="shared" si="21"/>
        <v>0</v>
      </c>
      <c r="AH23" s="77">
        <f t="shared" si="21"/>
        <v>0</v>
      </c>
      <c r="AI23" s="77">
        <f t="shared" si="21"/>
        <v>0</v>
      </c>
      <c r="AJ23" s="77">
        <f t="shared" si="21"/>
        <v>0</v>
      </c>
      <c r="AK23" s="77">
        <f t="shared" si="21"/>
        <v>0</v>
      </c>
      <c r="AL23" s="77">
        <f t="shared" si="21"/>
        <v>0</v>
      </c>
      <c r="AM23" s="77">
        <f t="shared" si="21"/>
        <v>0</v>
      </c>
      <c r="AN23" s="77">
        <f t="shared" si="21"/>
        <v>0</v>
      </c>
      <c r="AO23" s="77">
        <f t="shared" si="21"/>
        <v>0</v>
      </c>
      <c r="AP23" s="77">
        <f t="shared" si="21"/>
        <v>0</v>
      </c>
      <c r="AQ23" s="77">
        <f t="shared" si="21"/>
        <v>0</v>
      </c>
      <c r="AR23" s="77">
        <f t="shared" si="21"/>
        <v>0</v>
      </c>
      <c r="AS23" s="77">
        <f t="shared" si="21"/>
        <v>0</v>
      </c>
      <c r="AT23" s="2"/>
      <c r="AU23" s="2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</row>
    <row r="24" spans="1:60" ht="15.75" hidden="1" customHeight="1" x14ac:dyDescent="0.25">
      <c r="A24" s="2"/>
      <c r="B24" s="2"/>
      <c r="C24" s="2"/>
      <c r="D24" s="2" t="s">
        <v>70</v>
      </c>
      <c r="E24" s="2"/>
      <c r="F24" s="12" t="s">
        <v>65</v>
      </c>
      <c r="G24" s="12" t="s">
        <v>65</v>
      </c>
      <c r="H24" s="12" t="s">
        <v>65</v>
      </c>
      <c r="I24" s="12" t="s">
        <v>65</v>
      </c>
      <c r="J24" s="12" t="s">
        <v>65</v>
      </c>
      <c r="K24" s="12" t="s">
        <v>65</v>
      </c>
      <c r="L24" s="77">
        <f t="shared" ref="L24:AS24" si="22">IF(L129&lt;=L$15,((L$14/L$15)*L$13),0)</f>
        <v>236250</v>
      </c>
      <c r="M24" s="77">
        <f t="shared" si="22"/>
        <v>244687.5</v>
      </c>
      <c r="N24" s="77">
        <f t="shared" si="22"/>
        <v>261000</v>
      </c>
      <c r="O24" s="77">
        <f t="shared" si="22"/>
        <v>261000</v>
      </c>
      <c r="P24" s="77">
        <f t="shared" si="22"/>
        <v>0</v>
      </c>
      <c r="Q24" s="77">
        <f t="shared" si="22"/>
        <v>0</v>
      </c>
      <c r="R24" s="77">
        <f t="shared" si="22"/>
        <v>0</v>
      </c>
      <c r="S24" s="77">
        <f t="shared" si="22"/>
        <v>0</v>
      </c>
      <c r="T24" s="77">
        <f t="shared" si="22"/>
        <v>0</v>
      </c>
      <c r="U24" s="77">
        <f t="shared" si="22"/>
        <v>0</v>
      </c>
      <c r="V24" s="77">
        <f t="shared" si="22"/>
        <v>0</v>
      </c>
      <c r="W24" s="77">
        <f t="shared" si="22"/>
        <v>0</v>
      </c>
      <c r="X24" s="77">
        <f t="shared" si="22"/>
        <v>0</v>
      </c>
      <c r="Y24" s="77">
        <f t="shared" si="22"/>
        <v>0</v>
      </c>
      <c r="Z24" s="77">
        <f t="shared" si="22"/>
        <v>0</v>
      </c>
      <c r="AA24" s="77">
        <f t="shared" si="22"/>
        <v>0</v>
      </c>
      <c r="AB24" s="77">
        <f t="shared" si="22"/>
        <v>0</v>
      </c>
      <c r="AC24" s="77">
        <f t="shared" si="22"/>
        <v>0</v>
      </c>
      <c r="AD24" s="77">
        <f t="shared" si="22"/>
        <v>0</v>
      </c>
      <c r="AE24" s="77">
        <f t="shared" si="22"/>
        <v>0</v>
      </c>
      <c r="AF24" s="77">
        <f t="shared" si="22"/>
        <v>0</v>
      </c>
      <c r="AG24" s="77">
        <f t="shared" si="22"/>
        <v>0</v>
      </c>
      <c r="AH24" s="77">
        <f t="shared" si="22"/>
        <v>0</v>
      </c>
      <c r="AI24" s="77">
        <f t="shared" si="22"/>
        <v>0</v>
      </c>
      <c r="AJ24" s="77">
        <f t="shared" si="22"/>
        <v>0</v>
      </c>
      <c r="AK24" s="77">
        <f t="shared" si="22"/>
        <v>0</v>
      </c>
      <c r="AL24" s="77">
        <f t="shared" si="22"/>
        <v>0</v>
      </c>
      <c r="AM24" s="77">
        <f t="shared" si="22"/>
        <v>0</v>
      </c>
      <c r="AN24" s="77">
        <f t="shared" si="22"/>
        <v>0</v>
      </c>
      <c r="AO24" s="77">
        <f t="shared" si="22"/>
        <v>0</v>
      </c>
      <c r="AP24" s="77">
        <f t="shared" si="22"/>
        <v>0</v>
      </c>
      <c r="AQ24" s="77">
        <f t="shared" si="22"/>
        <v>0</v>
      </c>
      <c r="AR24" s="77">
        <f t="shared" si="22"/>
        <v>0</v>
      </c>
      <c r="AS24" s="77">
        <f t="shared" si="22"/>
        <v>0</v>
      </c>
      <c r="AT24" s="2"/>
      <c r="AU24" s="2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</row>
    <row r="25" spans="1:60" ht="15.75" hidden="1" customHeight="1" x14ac:dyDescent="0.25">
      <c r="A25" s="2"/>
      <c r="B25" s="2"/>
      <c r="C25" s="2"/>
      <c r="D25" s="2" t="s">
        <v>71</v>
      </c>
      <c r="E25" s="2"/>
      <c r="F25" s="12" t="s">
        <v>65</v>
      </c>
      <c r="G25" s="12" t="s">
        <v>65</v>
      </c>
      <c r="H25" s="12" t="s">
        <v>65</v>
      </c>
      <c r="I25" s="12" t="s">
        <v>65</v>
      </c>
      <c r="J25" s="12" t="s">
        <v>65</v>
      </c>
      <c r="K25" s="12" t="s">
        <v>65</v>
      </c>
      <c r="L25" s="12" t="s">
        <v>65</v>
      </c>
      <c r="M25" s="77">
        <f t="shared" ref="M25:AS25" si="23">IF(M130&lt;=M$15,((M$14/M$15)*M$13),0)</f>
        <v>244687.5</v>
      </c>
      <c r="N25" s="77">
        <f t="shared" si="23"/>
        <v>261000</v>
      </c>
      <c r="O25" s="77">
        <f t="shared" si="23"/>
        <v>261000</v>
      </c>
      <c r="P25" s="77">
        <f t="shared" si="23"/>
        <v>261000</v>
      </c>
      <c r="Q25" s="77">
        <f t="shared" si="23"/>
        <v>0</v>
      </c>
      <c r="R25" s="77">
        <f t="shared" si="23"/>
        <v>0</v>
      </c>
      <c r="S25" s="77">
        <f t="shared" si="23"/>
        <v>0</v>
      </c>
      <c r="T25" s="77">
        <f t="shared" si="23"/>
        <v>0</v>
      </c>
      <c r="U25" s="77">
        <f t="shared" si="23"/>
        <v>0</v>
      </c>
      <c r="V25" s="77">
        <f t="shared" si="23"/>
        <v>0</v>
      </c>
      <c r="W25" s="77">
        <f t="shared" si="23"/>
        <v>0</v>
      </c>
      <c r="X25" s="77">
        <f t="shared" si="23"/>
        <v>0</v>
      </c>
      <c r="Y25" s="77">
        <f t="shared" si="23"/>
        <v>0</v>
      </c>
      <c r="Z25" s="77">
        <f t="shared" si="23"/>
        <v>0</v>
      </c>
      <c r="AA25" s="77">
        <f t="shared" si="23"/>
        <v>0</v>
      </c>
      <c r="AB25" s="77">
        <f t="shared" si="23"/>
        <v>0</v>
      </c>
      <c r="AC25" s="77">
        <f t="shared" si="23"/>
        <v>0</v>
      </c>
      <c r="AD25" s="77">
        <f t="shared" si="23"/>
        <v>0</v>
      </c>
      <c r="AE25" s="77">
        <f t="shared" si="23"/>
        <v>0</v>
      </c>
      <c r="AF25" s="77">
        <f t="shared" si="23"/>
        <v>0</v>
      </c>
      <c r="AG25" s="77">
        <f t="shared" si="23"/>
        <v>0</v>
      </c>
      <c r="AH25" s="77">
        <f t="shared" si="23"/>
        <v>0</v>
      </c>
      <c r="AI25" s="77">
        <f t="shared" si="23"/>
        <v>0</v>
      </c>
      <c r="AJ25" s="77">
        <f t="shared" si="23"/>
        <v>0</v>
      </c>
      <c r="AK25" s="77">
        <f t="shared" si="23"/>
        <v>0</v>
      </c>
      <c r="AL25" s="77">
        <f t="shared" si="23"/>
        <v>0</v>
      </c>
      <c r="AM25" s="77">
        <f t="shared" si="23"/>
        <v>0</v>
      </c>
      <c r="AN25" s="77">
        <f t="shared" si="23"/>
        <v>0</v>
      </c>
      <c r="AO25" s="77">
        <f t="shared" si="23"/>
        <v>0</v>
      </c>
      <c r="AP25" s="77">
        <f t="shared" si="23"/>
        <v>0</v>
      </c>
      <c r="AQ25" s="77">
        <f t="shared" si="23"/>
        <v>0</v>
      </c>
      <c r="AR25" s="77">
        <f t="shared" si="23"/>
        <v>0</v>
      </c>
      <c r="AS25" s="77">
        <f t="shared" si="23"/>
        <v>0</v>
      </c>
      <c r="AT25" s="2"/>
      <c r="AU25" s="2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</row>
    <row r="26" spans="1:60" ht="15.75" hidden="1" customHeight="1" x14ac:dyDescent="0.25">
      <c r="A26" s="2"/>
      <c r="B26" s="2"/>
      <c r="C26" s="2"/>
      <c r="D26" s="2" t="s">
        <v>72</v>
      </c>
      <c r="E26" s="2"/>
      <c r="F26" s="12" t="s">
        <v>65</v>
      </c>
      <c r="G26" s="12" t="s">
        <v>65</v>
      </c>
      <c r="H26" s="12" t="s">
        <v>65</v>
      </c>
      <c r="I26" s="12" t="s">
        <v>65</v>
      </c>
      <c r="J26" s="12" t="s">
        <v>65</v>
      </c>
      <c r="K26" s="12" t="s">
        <v>65</v>
      </c>
      <c r="L26" s="12" t="s">
        <v>65</v>
      </c>
      <c r="M26" s="77" t="s">
        <v>65</v>
      </c>
      <c r="N26" s="77">
        <f t="shared" ref="N26:AS26" si="24">IF(N131&lt;=N$15,((N$14/N$15)*N$13),0)</f>
        <v>261000</v>
      </c>
      <c r="O26" s="77">
        <f t="shared" si="24"/>
        <v>261000</v>
      </c>
      <c r="P26" s="77">
        <f t="shared" si="24"/>
        <v>261000</v>
      </c>
      <c r="Q26" s="77">
        <f t="shared" si="24"/>
        <v>261000</v>
      </c>
      <c r="R26" s="77">
        <f t="shared" si="24"/>
        <v>0</v>
      </c>
      <c r="S26" s="77">
        <f t="shared" si="24"/>
        <v>0</v>
      </c>
      <c r="T26" s="77">
        <f t="shared" si="24"/>
        <v>0</v>
      </c>
      <c r="U26" s="77">
        <f t="shared" si="24"/>
        <v>0</v>
      </c>
      <c r="V26" s="77">
        <f t="shared" si="24"/>
        <v>0</v>
      </c>
      <c r="W26" s="77">
        <f t="shared" si="24"/>
        <v>0</v>
      </c>
      <c r="X26" s="77">
        <f t="shared" si="24"/>
        <v>0</v>
      </c>
      <c r="Y26" s="77">
        <f t="shared" si="24"/>
        <v>0</v>
      </c>
      <c r="Z26" s="77">
        <f t="shared" si="24"/>
        <v>0</v>
      </c>
      <c r="AA26" s="77">
        <f t="shared" si="24"/>
        <v>0</v>
      </c>
      <c r="AB26" s="77">
        <f t="shared" si="24"/>
        <v>0</v>
      </c>
      <c r="AC26" s="77">
        <f t="shared" si="24"/>
        <v>0</v>
      </c>
      <c r="AD26" s="77">
        <f t="shared" si="24"/>
        <v>0</v>
      </c>
      <c r="AE26" s="77">
        <f t="shared" si="24"/>
        <v>0</v>
      </c>
      <c r="AF26" s="77">
        <f t="shared" si="24"/>
        <v>0</v>
      </c>
      <c r="AG26" s="77">
        <f t="shared" si="24"/>
        <v>0</v>
      </c>
      <c r="AH26" s="77">
        <f t="shared" si="24"/>
        <v>0</v>
      </c>
      <c r="AI26" s="77">
        <f t="shared" si="24"/>
        <v>0</v>
      </c>
      <c r="AJ26" s="77">
        <f t="shared" si="24"/>
        <v>0</v>
      </c>
      <c r="AK26" s="77">
        <f t="shared" si="24"/>
        <v>0</v>
      </c>
      <c r="AL26" s="77">
        <f t="shared" si="24"/>
        <v>0</v>
      </c>
      <c r="AM26" s="77">
        <f t="shared" si="24"/>
        <v>0</v>
      </c>
      <c r="AN26" s="77">
        <f t="shared" si="24"/>
        <v>0</v>
      </c>
      <c r="AO26" s="77">
        <f t="shared" si="24"/>
        <v>0</v>
      </c>
      <c r="AP26" s="77">
        <f t="shared" si="24"/>
        <v>0</v>
      </c>
      <c r="AQ26" s="77">
        <f t="shared" si="24"/>
        <v>0</v>
      </c>
      <c r="AR26" s="77">
        <f t="shared" si="24"/>
        <v>0</v>
      </c>
      <c r="AS26" s="77">
        <f t="shared" si="24"/>
        <v>0</v>
      </c>
      <c r="AT26" s="2"/>
      <c r="AU26" s="2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</row>
    <row r="27" spans="1:60" ht="15.75" hidden="1" customHeight="1" x14ac:dyDescent="0.25">
      <c r="A27" s="2"/>
      <c r="B27" s="2"/>
      <c r="C27" s="2"/>
      <c r="D27" s="2" t="s">
        <v>73</v>
      </c>
      <c r="E27" s="2"/>
      <c r="F27" s="12" t="s">
        <v>65</v>
      </c>
      <c r="G27" s="12" t="s">
        <v>65</v>
      </c>
      <c r="H27" s="12" t="s">
        <v>65</v>
      </c>
      <c r="I27" s="12" t="s">
        <v>65</v>
      </c>
      <c r="J27" s="12" t="s">
        <v>65</v>
      </c>
      <c r="K27" s="12" t="s">
        <v>65</v>
      </c>
      <c r="L27" s="12" t="s">
        <v>65</v>
      </c>
      <c r="M27" s="77" t="s">
        <v>65</v>
      </c>
      <c r="N27" s="77" t="s">
        <v>65</v>
      </c>
      <c r="O27" s="77">
        <f t="shared" ref="O27:AS27" si="25">IF(O132&lt;=O$15,((O$14/O$15)*O$13),0)</f>
        <v>261000</v>
      </c>
      <c r="P27" s="77">
        <f t="shared" si="25"/>
        <v>261000</v>
      </c>
      <c r="Q27" s="77">
        <f t="shared" si="25"/>
        <v>261000</v>
      </c>
      <c r="R27" s="77">
        <f t="shared" si="25"/>
        <v>261000</v>
      </c>
      <c r="S27" s="77">
        <f t="shared" si="25"/>
        <v>0</v>
      </c>
      <c r="T27" s="77">
        <f t="shared" si="25"/>
        <v>0</v>
      </c>
      <c r="U27" s="77">
        <f t="shared" si="25"/>
        <v>0</v>
      </c>
      <c r="V27" s="77">
        <f t="shared" si="25"/>
        <v>0</v>
      </c>
      <c r="W27" s="77">
        <f t="shared" si="25"/>
        <v>0</v>
      </c>
      <c r="X27" s="77">
        <f t="shared" si="25"/>
        <v>0</v>
      </c>
      <c r="Y27" s="77">
        <f t="shared" si="25"/>
        <v>0</v>
      </c>
      <c r="Z27" s="77">
        <f t="shared" si="25"/>
        <v>0</v>
      </c>
      <c r="AA27" s="77">
        <f t="shared" si="25"/>
        <v>0</v>
      </c>
      <c r="AB27" s="77">
        <f t="shared" si="25"/>
        <v>0</v>
      </c>
      <c r="AC27" s="77">
        <f t="shared" si="25"/>
        <v>0</v>
      </c>
      <c r="AD27" s="77">
        <f t="shared" si="25"/>
        <v>0</v>
      </c>
      <c r="AE27" s="77">
        <f t="shared" si="25"/>
        <v>0</v>
      </c>
      <c r="AF27" s="77">
        <f t="shared" si="25"/>
        <v>0</v>
      </c>
      <c r="AG27" s="77">
        <f t="shared" si="25"/>
        <v>0</v>
      </c>
      <c r="AH27" s="77">
        <f t="shared" si="25"/>
        <v>0</v>
      </c>
      <c r="AI27" s="77">
        <f t="shared" si="25"/>
        <v>0</v>
      </c>
      <c r="AJ27" s="77">
        <f t="shared" si="25"/>
        <v>0</v>
      </c>
      <c r="AK27" s="77">
        <f t="shared" si="25"/>
        <v>0</v>
      </c>
      <c r="AL27" s="77">
        <f t="shared" si="25"/>
        <v>0</v>
      </c>
      <c r="AM27" s="77">
        <f t="shared" si="25"/>
        <v>0</v>
      </c>
      <c r="AN27" s="77">
        <f t="shared" si="25"/>
        <v>0</v>
      </c>
      <c r="AO27" s="77">
        <f t="shared" si="25"/>
        <v>0</v>
      </c>
      <c r="AP27" s="77">
        <f t="shared" si="25"/>
        <v>0</v>
      </c>
      <c r="AQ27" s="77">
        <f t="shared" si="25"/>
        <v>0</v>
      </c>
      <c r="AR27" s="77">
        <f t="shared" si="25"/>
        <v>0</v>
      </c>
      <c r="AS27" s="77">
        <f t="shared" si="25"/>
        <v>0</v>
      </c>
      <c r="AT27" s="2"/>
      <c r="AU27" s="2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</row>
    <row r="28" spans="1:60" ht="15.75" hidden="1" customHeight="1" x14ac:dyDescent="0.25">
      <c r="A28" s="2"/>
      <c r="B28" s="2"/>
      <c r="C28" s="2"/>
      <c r="D28" s="2" t="s">
        <v>74</v>
      </c>
      <c r="E28" s="2"/>
      <c r="F28" s="12" t="s">
        <v>65</v>
      </c>
      <c r="G28" s="12" t="s">
        <v>65</v>
      </c>
      <c r="H28" s="12" t="s">
        <v>65</v>
      </c>
      <c r="I28" s="12" t="s">
        <v>65</v>
      </c>
      <c r="J28" s="12" t="s">
        <v>65</v>
      </c>
      <c r="K28" s="12" t="s">
        <v>65</v>
      </c>
      <c r="L28" s="12" t="s">
        <v>65</v>
      </c>
      <c r="M28" s="77" t="s">
        <v>65</v>
      </c>
      <c r="N28" s="77" t="s">
        <v>65</v>
      </c>
      <c r="O28" s="77" t="s">
        <v>65</v>
      </c>
      <c r="P28" s="77">
        <f t="shared" ref="P28:AS28" si="26">IF(P133&lt;=P$15,((P$14/P$15)*P$13),0)</f>
        <v>261000</v>
      </c>
      <c r="Q28" s="77">
        <f t="shared" si="26"/>
        <v>261000</v>
      </c>
      <c r="R28" s="77">
        <f t="shared" si="26"/>
        <v>261000</v>
      </c>
      <c r="S28" s="77">
        <f t="shared" si="26"/>
        <v>282000</v>
      </c>
      <c r="T28" s="77">
        <f t="shared" si="26"/>
        <v>0</v>
      </c>
      <c r="U28" s="77">
        <f t="shared" si="26"/>
        <v>0</v>
      </c>
      <c r="V28" s="77">
        <f t="shared" si="26"/>
        <v>0</v>
      </c>
      <c r="W28" s="77">
        <f t="shared" si="26"/>
        <v>0</v>
      </c>
      <c r="X28" s="77">
        <f t="shared" si="26"/>
        <v>0</v>
      </c>
      <c r="Y28" s="77">
        <f t="shared" si="26"/>
        <v>0</v>
      </c>
      <c r="Z28" s="77">
        <f t="shared" si="26"/>
        <v>0</v>
      </c>
      <c r="AA28" s="77">
        <f t="shared" si="26"/>
        <v>0</v>
      </c>
      <c r="AB28" s="77">
        <f t="shared" si="26"/>
        <v>0</v>
      </c>
      <c r="AC28" s="77">
        <f t="shared" si="26"/>
        <v>0</v>
      </c>
      <c r="AD28" s="77">
        <f t="shared" si="26"/>
        <v>0</v>
      </c>
      <c r="AE28" s="77">
        <f t="shared" si="26"/>
        <v>0</v>
      </c>
      <c r="AF28" s="77">
        <f t="shared" si="26"/>
        <v>0</v>
      </c>
      <c r="AG28" s="77">
        <f t="shared" si="26"/>
        <v>0</v>
      </c>
      <c r="AH28" s="77">
        <f t="shared" si="26"/>
        <v>0</v>
      </c>
      <c r="AI28" s="77">
        <f t="shared" si="26"/>
        <v>0</v>
      </c>
      <c r="AJ28" s="77">
        <f t="shared" si="26"/>
        <v>0</v>
      </c>
      <c r="AK28" s="77">
        <f t="shared" si="26"/>
        <v>0</v>
      </c>
      <c r="AL28" s="77">
        <f t="shared" si="26"/>
        <v>0</v>
      </c>
      <c r="AM28" s="77">
        <f t="shared" si="26"/>
        <v>0</v>
      </c>
      <c r="AN28" s="77">
        <f t="shared" si="26"/>
        <v>0</v>
      </c>
      <c r="AO28" s="77">
        <f t="shared" si="26"/>
        <v>0</v>
      </c>
      <c r="AP28" s="77">
        <f t="shared" si="26"/>
        <v>0</v>
      </c>
      <c r="AQ28" s="77">
        <f t="shared" si="26"/>
        <v>0</v>
      </c>
      <c r="AR28" s="77">
        <f t="shared" si="26"/>
        <v>0</v>
      </c>
      <c r="AS28" s="77">
        <f t="shared" si="26"/>
        <v>0</v>
      </c>
      <c r="AT28" s="2"/>
      <c r="AU28" s="2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</row>
    <row r="29" spans="1:60" ht="15.75" hidden="1" customHeight="1" x14ac:dyDescent="0.25">
      <c r="A29" s="2"/>
      <c r="B29" s="2"/>
      <c r="C29" s="2"/>
      <c r="D29" s="2" t="s">
        <v>75</v>
      </c>
      <c r="E29" s="2"/>
      <c r="F29" s="12" t="s">
        <v>65</v>
      </c>
      <c r="G29" s="12" t="s">
        <v>65</v>
      </c>
      <c r="H29" s="12" t="s">
        <v>65</v>
      </c>
      <c r="I29" s="12" t="s">
        <v>65</v>
      </c>
      <c r="J29" s="12" t="s">
        <v>65</v>
      </c>
      <c r="K29" s="12" t="s">
        <v>65</v>
      </c>
      <c r="L29" s="12" t="s">
        <v>65</v>
      </c>
      <c r="M29" s="77" t="s">
        <v>65</v>
      </c>
      <c r="N29" s="77" t="s">
        <v>65</v>
      </c>
      <c r="O29" s="77" t="s">
        <v>65</v>
      </c>
      <c r="P29" s="77" t="s">
        <v>65</v>
      </c>
      <c r="Q29" s="77">
        <f t="shared" ref="Q29:AS29" si="27">IF(Q134&lt;=Q$15,((Q$14/Q$15)*Q$13),0)</f>
        <v>261000</v>
      </c>
      <c r="R29" s="77">
        <f t="shared" si="27"/>
        <v>261000</v>
      </c>
      <c r="S29" s="77">
        <f t="shared" si="27"/>
        <v>282000</v>
      </c>
      <c r="T29" s="77">
        <f t="shared" si="27"/>
        <v>317250</v>
      </c>
      <c r="U29" s="77">
        <f t="shared" si="27"/>
        <v>0</v>
      </c>
      <c r="V29" s="77">
        <f t="shared" si="27"/>
        <v>0</v>
      </c>
      <c r="W29" s="77">
        <f t="shared" si="27"/>
        <v>0</v>
      </c>
      <c r="X29" s="77">
        <f t="shared" si="27"/>
        <v>0</v>
      </c>
      <c r="Y29" s="77">
        <f t="shared" si="27"/>
        <v>0</v>
      </c>
      <c r="Z29" s="77">
        <f t="shared" si="27"/>
        <v>0</v>
      </c>
      <c r="AA29" s="77">
        <f t="shared" si="27"/>
        <v>0</v>
      </c>
      <c r="AB29" s="77">
        <f t="shared" si="27"/>
        <v>0</v>
      </c>
      <c r="AC29" s="77">
        <f t="shared" si="27"/>
        <v>0</v>
      </c>
      <c r="AD29" s="77">
        <f t="shared" si="27"/>
        <v>0</v>
      </c>
      <c r="AE29" s="77">
        <f t="shared" si="27"/>
        <v>0</v>
      </c>
      <c r="AF29" s="77">
        <f t="shared" si="27"/>
        <v>0</v>
      </c>
      <c r="AG29" s="77">
        <f t="shared" si="27"/>
        <v>0</v>
      </c>
      <c r="AH29" s="77">
        <f t="shared" si="27"/>
        <v>0</v>
      </c>
      <c r="AI29" s="77">
        <f t="shared" si="27"/>
        <v>0</v>
      </c>
      <c r="AJ29" s="77">
        <f t="shared" si="27"/>
        <v>0</v>
      </c>
      <c r="AK29" s="77">
        <f t="shared" si="27"/>
        <v>0</v>
      </c>
      <c r="AL29" s="77">
        <f t="shared" si="27"/>
        <v>0</v>
      </c>
      <c r="AM29" s="77">
        <f t="shared" si="27"/>
        <v>0</v>
      </c>
      <c r="AN29" s="77">
        <f t="shared" si="27"/>
        <v>0</v>
      </c>
      <c r="AO29" s="77">
        <f t="shared" si="27"/>
        <v>0</v>
      </c>
      <c r="AP29" s="77">
        <f t="shared" si="27"/>
        <v>0</v>
      </c>
      <c r="AQ29" s="77">
        <f t="shared" si="27"/>
        <v>0</v>
      </c>
      <c r="AR29" s="77">
        <f t="shared" si="27"/>
        <v>0</v>
      </c>
      <c r="AS29" s="77">
        <f t="shared" si="27"/>
        <v>0</v>
      </c>
      <c r="AT29" s="2"/>
      <c r="AU29" s="2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</row>
    <row r="30" spans="1:60" ht="15.75" hidden="1" customHeight="1" x14ac:dyDescent="0.25">
      <c r="A30" s="2"/>
      <c r="B30" s="2"/>
      <c r="C30" s="2"/>
      <c r="D30" s="2" t="s">
        <v>76</v>
      </c>
      <c r="E30" s="2"/>
      <c r="F30" s="12" t="s">
        <v>65</v>
      </c>
      <c r="G30" s="12" t="s">
        <v>65</v>
      </c>
      <c r="H30" s="12" t="s">
        <v>65</v>
      </c>
      <c r="I30" s="12" t="s">
        <v>65</v>
      </c>
      <c r="J30" s="12" t="s">
        <v>65</v>
      </c>
      <c r="K30" s="12" t="s">
        <v>65</v>
      </c>
      <c r="L30" s="12" t="s">
        <v>65</v>
      </c>
      <c r="M30" s="12" t="s">
        <v>65</v>
      </c>
      <c r="N30" s="12" t="s">
        <v>65</v>
      </c>
      <c r="O30" s="12" t="s">
        <v>65</v>
      </c>
      <c r="P30" s="12" t="s">
        <v>65</v>
      </c>
      <c r="Q30" s="12" t="s">
        <v>65</v>
      </c>
      <c r="R30" s="77">
        <f t="shared" ref="R30:AS30" si="28">IF(R135&lt;=R$15,((R$14/R$15)*R$13),0)</f>
        <v>261000</v>
      </c>
      <c r="S30" s="77">
        <f t="shared" si="28"/>
        <v>282000</v>
      </c>
      <c r="T30" s="77">
        <f t="shared" si="28"/>
        <v>317250</v>
      </c>
      <c r="U30" s="77">
        <f t="shared" si="28"/>
        <v>317250</v>
      </c>
      <c r="V30" s="77">
        <f t="shared" si="28"/>
        <v>0</v>
      </c>
      <c r="W30" s="77">
        <f t="shared" si="28"/>
        <v>0</v>
      </c>
      <c r="X30" s="77">
        <f t="shared" si="28"/>
        <v>0</v>
      </c>
      <c r="Y30" s="77">
        <f t="shared" si="28"/>
        <v>0</v>
      </c>
      <c r="Z30" s="77">
        <f t="shared" si="28"/>
        <v>0</v>
      </c>
      <c r="AA30" s="77">
        <f t="shared" si="28"/>
        <v>0</v>
      </c>
      <c r="AB30" s="77">
        <f t="shared" si="28"/>
        <v>0</v>
      </c>
      <c r="AC30" s="77">
        <f t="shared" si="28"/>
        <v>0</v>
      </c>
      <c r="AD30" s="77">
        <f t="shared" si="28"/>
        <v>0</v>
      </c>
      <c r="AE30" s="77">
        <f t="shared" si="28"/>
        <v>0</v>
      </c>
      <c r="AF30" s="77">
        <f t="shared" si="28"/>
        <v>0</v>
      </c>
      <c r="AG30" s="77">
        <f t="shared" si="28"/>
        <v>0</v>
      </c>
      <c r="AH30" s="77">
        <f t="shared" si="28"/>
        <v>0</v>
      </c>
      <c r="AI30" s="77">
        <f t="shared" si="28"/>
        <v>0</v>
      </c>
      <c r="AJ30" s="77">
        <f t="shared" si="28"/>
        <v>0</v>
      </c>
      <c r="AK30" s="77">
        <f t="shared" si="28"/>
        <v>0</v>
      </c>
      <c r="AL30" s="77">
        <f t="shared" si="28"/>
        <v>0</v>
      </c>
      <c r="AM30" s="77">
        <f t="shared" si="28"/>
        <v>0</v>
      </c>
      <c r="AN30" s="77">
        <f t="shared" si="28"/>
        <v>0</v>
      </c>
      <c r="AO30" s="77">
        <f t="shared" si="28"/>
        <v>0</v>
      </c>
      <c r="AP30" s="77">
        <f t="shared" si="28"/>
        <v>0</v>
      </c>
      <c r="AQ30" s="77">
        <f t="shared" si="28"/>
        <v>0</v>
      </c>
      <c r="AR30" s="77">
        <f t="shared" si="28"/>
        <v>0</v>
      </c>
      <c r="AS30" s="77">
        <f t="shared" si="28"/>
        <v>0</v>
      </c>
      <c r="AT30" s="2"/>
      <c r="AU30" s="2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</row>
    <row r="31" spans="1:60" ht="15.75" hidden="1" customHeight="1" x14ac:dyDescent="0.25">
      <c r="A31" s="2"/>
      <c r="B31" s="2"/>
      <c r="C31" s="2"/>
      <c r="D31" s="2" t="s">
        <v>77</v>
      </c>
      <c r="E31" s="2"/>
      <c r="F31" s="12" t="s">
        <v>65</v>
      </c>
      <c r="G31" s="12" t="s">
        <v>65</v>
      </c>
      <c r="H31" s="12" t="s">
        <v>65</v>
      </c>
      <c r="I31" s="12" t="s">
        <v>65</v>
      </c>
      <c r="J31" s="12" t="s">
        <v>65</v>
      </c>
      <c r="K31" s="12" t="s">
        <v>65</v>
      </c>
      <c r="L31" s="12" t="s">
        <v>65</v>
      </c>
      <c r="M31" s="12" t="s">
        <v>65</v>
      </c>
      <c r="N31" s="12" t="s">
        <v>65</v>
      </c>
      <c r="O31" s="12" t="s">
        <v>65</v>
      </c>
      <c r="P31" s="12" t="s">
        <v>65</v>
      </c>
      <c r="Q31" s="12" t="s">
        <v>65</v>
      </c>
      <c r="R31" s="12" t="s">
        <v>65</v>
      </c>
      <c r="S31" s="77">
        <f t="shared" ref="S31:AS31" si="29">IF(S136&lt;=S$15,((S$14/S$15)*S$13),0)</f>
        <v>282000</v>
      </c>
      <c r="T31" s="77">
        <f t="shared" si="29"/>
        <v>317250</v>
      </c>
      <c r="U31" s="77">
        <f t="shared" si="29"/>
        <v>317250</v>
      </c>
      <c r="V31" s="77">
        <f t="shared" si="29"/>
        <v>317250</v>
      </c>
      <c r="W31" s="77">
        <f t="shared" si="29"/>
        <v>0</v>
      </c>
      <c r="X31" s="77">
        <f t="shared" si="29"/>
        <v>0</v>
      </c>
      <c r="Y31" s="77">
        <f t="shared" si="29"/>
        <v>0</v>
      </c>
      <c r="Z31" s="77">
        <f t="shared" si="29"/>
        <v>0</v>
      </c>
      <c r="AA31" s="77">
        <f t="shared" si="29"/>
        <v>0</v>
      </c>
      <c r="AB31" s="77">
        <f t="shared" si="29"/>
        <v>0</v>
      </c>
      <c r="AC31" s="77">
        <f t="shared" si="29"/>
        <v>0</v>
      </c>
      <c r="AD31" s="77">
        <f t="shared" si="29"/>
        <v>0</v>
      </c>
      <c r="AE31" s="77">
        <f t="shared" si="29"/>
        <v>0</v>
      </c>
      <c r="AF31" s="77">
        <f t="shared" si="29"/>
        <v>0</v>
      </c>
      <c r="AG31" s="77">
        <f t="shared" si="29"/>
        <v>0</v>
      </c>
      <c r="AH31" s="77">
        <f t="shared" si="29"/>
        <v>0</v>
      </c>
      <c r="AI31" s="77">
        <f t="shared" si="29"/>
        <v>0</v>
      </c>
      <c r="AJ31" s="77">
        <f t="shared" si="29"/>
        <v>0</v>
      </c>
      <c r="AK31" s="77">
        <f t="shared" si="29"/>
        <v>0</v>
      </c>
      <c r="AL31" s="77">
        <f t="shared" si="29"/>
        <v>0</v>
      </c>
      <c r="AM31" s="77">
        <f t="shared" si="29"/>
        <v>0</v>
      </c>
      <c r="AN31" s="77">
        <f t="shared" si="29"/>
        <v>0</v>
      </c>
      <c r="AO31" s="77">
        <f t="shared" si="29"/>
        <v>0</v>
      </c>
      <c r="AP31" s="77">
        <f t="shared" si="29"/>
        <v>0</v>
      </c>
      <c r="AQ31" s="77">
        <f t="shared" si="29"/>
        <v>0</v>
      </c>
      <c r="AR31" s="77">
        <f t="shared" si="29"/>
        <v>0</v>
      </c>
      <c r="AS31" s="77">
        <f t="shared" si="29"/>
        <v>0</v>
      </c>
      <c r="AT31" s="2"/>
      <c r="AU31" s="2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</row>
    <row r="32" spans="1:60" ht="15.75" hidden="1" customHeight="1" x14ac:dyDescent="0.25">
      <c r="A32" s="2"/>
      <c r="B32" s="2"/>
      <c r="C32" s="2"/>
      <c r="D32" s="2" t="s">
        <v>78</v>
      </c>
      <c r="E32" s="2"/>
      <c r="F32" s="12" t="s">
        <v>65</v>
      </c>
      <c r="G32" s="12" t="s">
        <v>65</v>
      </c>
      <c r="H32" s="12" t="s">
        <v>65</v>
      </c>
      <c r="I32" s="12" t="s">
        <v>65</v>
      </c>
      <c r="J32" s="12" t="s">
        <v>65</v>
      </c>
      <c r="K32" s="12" t="s">
        <v>65</v>
      </c>
      <c r="L32" s="12" t="s">
        <v>65</v>
      </c>
      <c r="M32" s="12" t="s">
        <v>65</v>
      </c>
      <c r="N32" s="12" t="s">
        <v>65</v>
      </c>
      <c r="O32" s="12" t="s">
        <v>65</v>
      </c>
      <c r="P32" s="12" t="s">
        <v>65</v>
      </c>
      <c r="Q32" s="12" t="s">
        <v>65</v>
      </c>
      <c r="R32" s="12" t="s">
        <v>65</v>
      </c>
      <c r="S32" s="12" t="s">
        <v>65</v>
      </c>
      <c r="T32" s="77">
        <f t="shared" ref="T32:AS32" si="30">IF(T137&lt;=T$15,((T$14/T$15)*T$13),0)</f>
        <v>317250</v>
      </c>
      <c r="U32" s="77">
        <f t="shared" si="30"/>
        <v>317250</v>
      </c>
      <c r="V32" s="77">
        <f t="shared" si="30"/>
        <v>317250</v>
      </c>
      <c r="W32" s="77">
        <f t="shared" si="30"/>
        <v>317250</v>
      </c>
      <c r="X32" s="77">
        <f t="shared" si="30"/>
        <v>0</v>
      </c>
      <c r="Y32" s="77">
        <f t="shared" si="30"/>
        <v>0</v>
      </c>
      <c r="Z32" s="77">
        <f t="shared" si="30"/>
        <v>0</v>
      </c>
      <c r="AA32" s="77">
        <f t="shared" si="30"/>
        <v>0</v>
      </c>
      <c r="AB32" s="77">
        <f t="shared" si="30"/>
        <v>0</v>
      </c>
      <c r="AC32" s="77">
        <f t="shared" si="30"/>
        <v>0</v>
      </c>
      <c r="AD32" s="77">
        <f t="shared" si="30"/>
        <v>0</v>
      </c>
      <c r="AE32" s="77">
        <f t="shared" si="30"/>
        <v>0</v>
      </c>
      <c r="AF32" s="77">
        <f t="shared" si="30"/>
        <v>0</v>
      </c>
      <c r="AG32" s="77">
        <f t="shared" si="30"/>
        <v>0</v>
      </c>
      <c r="AH32" s="77">
        <f t="shared" si="30"/>
        <v>0</v>
      </c>
      <c r="AI32" s="77">
        <f t="shared" si="30"/>
        <v>0</v>
      </c>
      <c r="AJ32" s="77">
        <f t="shared" si="30"/>
        <v>0</v>
      </c>
      <c r="AK32" s="77">
        <f t="shared" si="30"/>
        <v>0</v>
      </c>
      <c r="AL32" s="77">
        <f t="shared" si="30"/>
        <v>0</v>
      </c>
      <c r="AM32" s="77">
        <f t="shared" si="30"/>
        <v>0</v>
      </c>
      <c r="AN32" s="77">
        <f t="shared" si="30"/>
        <v>0</v>
      </c>
      <c r="AO32" s="77">
        <f t="shared" si="30"/>
        <v>0</v>
      </c>
      <c r="AP32" s="77">
        <f t="shared" si="30"/>
        <v>0</v>
      </c>
      <c r="AQ32" s="77">
        <f t="shared" si="30"/>
        <v>0</v>
      </c>
      <c r="AR32" s="77">
        <f t="shared" si="30"/>
        <v>0</v>
      </c>
      <c r="AS32" s="77">
        <f t="shared" si="30"/>
        <v>0</v>
      </c>
      <c r="AT32" s="2"/>
      <c r="AU32" s="2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</row>
    <row r="33" spans="1:60" ht="15.75" hidden="1" customHeight="1" x14ac:dyDescent="0.25">
      <c r="A33" s="2"/>
      <c r="B33" s="2"/>
      <c r="C33" s="2"/>
      <c r="D33" s="2" t="s">
        <v>79</v>
      </c>
      <c r="E33" s="2"/>
      <c r="F33" s="12" t="s">
        <v>65</v>
      </c>
      <c r="G33" s="12" t="s">
        <v>65</v>
      </c>
      <c r="H33" s="12" t="s">
        <v>65</v>
      </c>
      <c r="I33" s="12" t="s">
        <v>65</v>
      </c>
      <c r="J33" s="12" t="s">
        <v>65</v>
      </c>
      <c r="K33" s="12" t="s">
        <v>65</v>
      </c>
      <c r="L33" s="12" t="s">
        <v>65</v>
      </c>
      <c r="M33" s="12" t="s">
        <v>65</v>
      </c>
      <c r="N33" s="12" t="s">
        <v>65</v>
      </c>
      <c r="O33" s="12" t="s">
        <v>65</v>
      </c>
      <c r="P33" s="12" t="s">
        <v>65</v>
      </c>
      <c r="Q33" s="12" t="s">
        <v>65</v>
      </c>
      <c r="R33" s="12" t="s">
        <v>65</v>
      </c>
      <c r="S33" s="12" t="s">
        <v>65</v>
      </c>
      <c r="T33" s="12" t="s">
        <v>65</v>
      </c>
      <c r="U33" s="77">
        <f t="shared" ref="U33:AS33" si="31">IF(U138&lt;=U$15,((U$14/U$15)*U$13),0)</f>
        <v>317250</v>
      </c>
      <c r="V33" s="77">
        <f t="shared" si="31"/>
        <v>317250</v>
      </c>
      <c r="W33" s="77">
        <f t="shared" si="31"/>
        <v>317250</v>
      </c>
      <c r="X33" s="77">
        <f t="shared" si="31"/>
        <v>317250</v>
      </c>
      <c r="Y33" s="77">
        <f t="shared" si="31"/>
        <v>0</v>
      </c>
      <c r="Z33" s="77">
        <f t="shared" si="31"/>
        <v>0</v>
      </c>
      <c r="AA33" s="77">
        <f t="shared" si="31"/>
        <v>0</v>
      </c>
      <c r="AB33" s="77">
        <f t="shared" si="31"/>
        <v>0</v>
      </c>
      <c r="AC33" s="77">
        <f t="shared" si="31"/>
        <v>0</v>
      </c>
      <c r="AD33" s="77">
        <f t="shared" si="31"/>
        <v>0</v>
      </c>
      <c r="AE33" s="77">
        <f t="shared" si="31"/>
        <v>0</v>
      </c>
      <c r="AF33" s="77">
        <f t="shared" si="31"/>
        <v>0</v>
      </c>
      <c r="AG33" s="77">
        <f t="shared" si="31"/>
        <v>0</v>
      </c>
      <c r="AH33" s="77">
        <f t="shared" si="31"/>
        <v>0</v>
      </c>
      <c r="AI33" s="77">
        <f t="shared" si="31"/>
        <v>0</v>
      </c>
      <c r="AJ33" s="77">
        <f t="shared" si="31"/>
        <v>0</v>
      </c>
      <c r="AK33" s="77">
        <f t="shared" si="31"/>
        <v>0</v>
      </c>
      <c r="AL33" s="77">
        <f t="shared" si="31"/>
        <v>0</v>
      </c>
      <c r="AM33" s="77">
        <f t="shared" si="31"/>
        <v>0</v>
      </c>
      <c r="AN33" s="77">
        <f t="shared" si="31"/>
        <v>0</v>
      </c>
      <c r="AO33" s="77">
        <f t="shared" si="31"/>
        <v>0</v>
      </c>
      <c r="AP33" s="77">
        <f t="shared" si="31"/>
        <v>0</v>
      </c>
      <c r="AQ33" s="77">
        <f t="shared" si="31"/>
        <v>0</v>
      </c>
      <c r="AR33" s="77">
        <f t="shared" si="31"/>
        <v>0</v>
      </c>
      <c r="AS33" s="77">
        <f t="shared" si="31"/>
        <v>0</v>
      </c>
      <c r="AT33" s="2"/>
      <c r="AU33" s="2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</row>
    <row r="34" spans="1:60" ht="15.75" hidden="1" customHeight="1" x14ac:dyDescent="0.25">
      <c r="A34" s="2"/>
      <c r="B34" s="2"/>
      <c r="C34" s="2"/>
      <c r="D34" s="2" t="s">
        <v>80</v>
      </c>
      <c r="E34" s="2"/>
      <c r="F34" s="12" t="s">
        <v>65</v>
      </c>
      <c r="G34" s="12" t="s">
        <v>65</v>
      </c>
      <c r="H34" s="12" t="s">
        <v>65</v>
      </c>
      <c r="I34" s="12" t="s">
        <v>65</v>
      </c>
      <c r="J34" s="12" t="s">
        <v>65</v>
      </c>
      <c r="K34" s="12" t="s">
        <v>65</v>
      </c>
      <c r="L34" s="12" t="s">
        <v>65</v>
      </c>
      <c r="M34" s="12" t="s">
        <v>65</v>
      </c>
      <c r="N34" s="12" t="s">
        <v>65</v>
      </c>
      <c r="O34" s="12" t="s">
        <v>65</v>
      </c>
      <c r="P34" s="12" t="s">
        <v>65</v>
      </c>
      <c r="Q34" s="12" t="s">
        <v>65</v>
      </c>
      <c r="R34" s="12" t="s">
        <v>65</v>
      </c>
      <c r="S34" s="12" t="s">
        <v>65</v>
      </c>
      <c r="T34" s="12" t="s">
        <v>65</v>
      </c>
      <c r="U34" s="12" t="s">
        <v>65</v>
      </c>
      <c r="V34" s="77">
        <f t="shared" ref="V34:AS34" si="32">IF(V139&lt;=V$15,((V$14/V$15)*V$13),0)</f>
        <v>317250</v>
      </c>
      <c r="W34" s="77">
        <f t="shared" si="32"/>
        <v>317250</v>
      </c>
      <c r="X34" s="77">
        <f t="shared" si="32"/>
        <v>317250</v>
      </c>
      <c r="Y34" s="77">
        <f t="shared" si="32"/>
        <v>317250</v>
      </c>
      <c r="Z34" s="77">
        <f t="shared" si="32"/>
        <v>0</v>
      </c>
      <c r="AA34" s="77">
        <f t="shared" si="32"/>
        <v>0</v>
      </c>
      <c r="AB34" s="77">
        <f t="shared" si="32"/>
        <v>0</v>
      </c>
      <c r="AC34" s="77">
        <f t="shared" si="32"/>
        <v>0</v>
      </c>
      <c r="AD34" s="77">
        <f t="shared" si="32"/>
        <v>0</v>
      </c>
      <c r="AE34" s="77">
        <f t="shared" si="32"/>
        <v>0</v>
      </c>
      <c r="AF34" s="77">
        <f t="shared" si="32"/>
        <v>0</v>
      </c>
      <c r="AG34" s="77">
        <f t="shared" si="32"/>
        <v>0</v>
      </c>
      <c r="AH34" s="77">
        <f t="shared" si="32"/>
        <v>0</v>
      </c>
      <c r="AI34" s="77">
        <f t="shared" si="32"/>
        <v>0</v>
      </c>
      <c r="AJ34" s="77">
        <f t="shared" si="32"/>
        <v>0</v>
      </c>
      <c r="AK34" s="77">
        <f t="shared" si="32"/>
        <v>0</v>
      </c>
      <c r="AL34" s="77">
        <f t="shared" si="32"/>
        <v>0</v>
      </c>
      <c r="AM34" s="77">
        <f t="shared" si="32"/>
        <v>0</v>
      </c>
      <c r="AN34" s="77">
        <f t="shared" si="32"/>
        <v>0</v>
      </c>
      <c r="AO34" s="77">
        <f t="shared" si="32"/>
        <v>0</v>
      </c>
      <c r="AP34" s="77">
        <f t="shared" si="32"/>
        <v>0</v>
      </c>
      <c r="AQ34" s="77">
        <f t="shared" si="32"/>
        <v>0</v>
      </c>
      <c r="AR34" s="77">
        <f t="shared" si="32"/>
        <v>0</v>
      </c>
      <c r="AS34" s="77">
        <f t="shared" si="32"/>
        <v>0</v>
      </c>
      <c r="AT34" s="2"/>
      <c r="AU34" s="2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</row>
    <row r="35" spans="1:60" ht="15.75" hidden="1" customHeight="1" x14ac:dyDescent="0.25">
      <c r="A35" s="2"/>
      <c r="B35" s="2"/>
      <c r="C35" s="2"/>
      <c r="D35" s="2" t="s">
        <v>81</v>
      </c>
      <c r="E35" s="2"/>
      <c r="F35" s="12" t="s">
        <v>65</v>
      </c>
      <c r="G35" s="12" t="s">
        <v>65</v>
      </c>
      <c r="H35" s="12" t="s">
        <v>65</v>
      </c>
      <c r="I35" s="12" t="s">
        <v>65</v>
      </c>
      <c r="J35" s="12" t="s">
        <v>65</v>
      </c>
      <c r="K35" s="12" t="s">
        <v>65</v>
      </c>
      <c r="L35" s="12" t="s">
        <v>65</v>
      </c>
      <c r="M35" s="12" t="s">
        <v>65</v>
      </c>
      <c r="N35" s="12" t="s">
        <v>65</v>
      </c>
      <c r="O35" s="12" t="s">
        <v>65</v>
      </c>
      <c r="P35" s="12" t="s">
        <v>65</v>
      </c>
      <c r="Q35" s="12" t="s">
        <v>65</v>
      </c>
      <c r="R35" s="12" t="s">
        <v>65</v>
      </c>
      <c r="S35" s="12" t="s">
        <v>65</v>
      </c>
      <c r="T35" s="12" t="s">
        <v>65</v>
      </c>
      <c r="U35" s="12" t="s">
        <v>65</v>
      </c>
      <c r="V35" s="12" t="s">
        <v>65</v>
      </c>
      <c r="W35" s="77">
        <f t="shared" ref="W35:AS35" si="33">IF(W140&lt;=W$15,((W$14/W$15)*W$13),0)</f>
        <v>317250</v>
      </c>
      <c r="X35" s="77">
        <f t="shared" si="33"/>
        <v>317250</v>
      </c>
      <c r="Y35" s="77">
        <f t="shared" si="33"/>
        <v>317250</v>
      </c>
      <c r="Z35" s="77">
        <f t="shared" si="33"/>
        <v>317250</v>
      </c>
      <c r="AA35" s="77">
        <f t="shared" si="33"/>
        <v>0</v>
      </c>
      <c r="AB35" s="77">
        <f t="shared" si="33"/>
        <v>0</v>
      </c>
      <c r="AC35" s="77">
        <f t="shared" si="33"/>
        <v>0</v>
      </c>
      <c r="AD35" s="77">
        <f t="shared" si="33"/>
        <v>0</v>
      </c>
      <c r="AE35" s="77">
        <f t="shared" si="33"/>
        <v>0</v>
      </c>
      <c r="AF35" s="77">
        <f t="shared" si="33"/>
        <v>0</v>
      </c>
      <c r="AG35" s="77">
        <f t="shared" si="33"/>
        <v>0</v>
      </c>
      <c r="AH35" s="77">
        <f t="shared" si="33"/>
        <v>0</v>
      </c>
      <c r="AI35" s="77">
        <f t="shared" si="33"/>
        <v>0</v>
      </c>
      <c r="AJ35" s="77">
        <f t="shared" si="33"/>
        <v>0</v>
      </c>
      <c r="AK35" s="77">
        <f t="shared" si="33"/>
        <v>0</v>
      </c>
      <c r="AL35" s="77">
        <f t="shared" si="33"/>
        <v>0</v>
      </c>
      <c r="AM35" s="77">
        <f t="shared" si="33"/>
        <v>0</v>
      </c>
      <c r="AN35" s="77">
        <f t="shared" si="33"/>
        <v>0</v>
      </c>
      <c r="AO35" s="77">
        <f t="shared" si="33"/>
        <v>0</v>
      </c>
      <c r="AP35" s="77">
        <f t="shared" si="33"/>
        <v>0</v>
      </c>
      <c r="AQ35" s="77">
        <f t="shared" si="33"/>
        <v>0</v>
      </c>
      <c r="AR35" s="77">
        <f t="shared" si="33"/>
        <v>0</v>
      </c>
      <c r="AS35" s="77">
        <f t="shared" si="33"/>
        <v>0</v>
      </c>
      <c r="AT35" s="2"/>
      <c r="AU35" s="2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</row>
    <row r="36" spans="1:60" ht="15.75" hidden="1" customHeight="1" x14ac:dyDescent="0.25">
      <c r="A36" s="2"/>
      <c r="B36" s="2"/>
      <c r="C36" s="2"/>
      <c r="D36" s="2" t="s">
        <v>82</v>
      </c>
      <c r="E36" s="2"/>
      <c r="F36" s="12" t="s">
        <v>65</v>
      </c>
      <c r="G36" s="12" t="s">
        <v>65</v>
      </c>
      <c r="H36" s="12" t="s">
        <v>65</v>
      </c>
      <c r="I36" s="12" t="s">
        <v>65</v>
      </c>
      <c r="J36" s="12" t="s">
        <v>65</v>
      </c>
      <c r="K36" s="12" t="s">
        <v>65</v>
      </c>
      <c r="L36" s="12" t="s">
        <v>65</v>
      </c>
      <c r="M36" s="12" t="s">
        <v>65</v>
      </c>
      <c r="N36" s="12" t="s">
        <v>65</v>
      </c>
      <c r="O36" s="12" t="s">
        <v>65</v>
      </c>
      <c r="P36" s="12" t="s">
        <v>65</v>
      </c>
      <c r="Q36" s="12" t="s">
        <v>65</v>
      </c>
      <c r="R36" s="12" t="s">
        <v>65</v>
      </c>
      <c r="S36" s="12" t="s">
        <v>65</v>
      </c>
      <c r="T36" s="12" t="s">
        <v>65</v>
      </c>
      <c r="U36" s="12" t="s">
        <v>65</v>
      </c>
      <c r="V36" s="12" t="s">
        <v>65</v>
      </c>
      <c r="W36" s="12" t="s">
        <v>65</v>
      </c>
      <c r="X36" s="77">
        <f t="shared" ref="X36:AS36" si="34">IF(X141&lt;=X$15,((X$14/X$15)*X$13),0)</f>
        <v>317250</v>
      </c>
      <c r="Y36" s="77">
        <f t="shared" si="34"/>
        <v>317250</v>
      </c>
      <c r="Z36" s="77">
        <f t="shared" si="34"/>
        <v>317250</v>
      </c>
      <c r="AA36" s="77">
        <f t="shared" si="34"/>
        <v>317250</v>
      </c>
      <c r="AB36" s="77">
        <f t="shared" si="34"/>
        <v>0</v>
      </c>
      <c r="AC36" s="77">
        <f t="shared" si="34"/>
        <v>0</v>
      </c>
      <c r="AD36" s="77">
        <f t="shared" si="34"/>
        <v>0</v>
      </c>
      <c r="AE36" s="77">
        <f t="shared" si="34"/>
        <v>0</v>
      </c>
      <c r="AF36" s="77">
        <f t="shared" si="34"/>
        <v>0</v>
      </c>
      <c r="AG36" s="77">
        <f t="shared" si="34"/>
        <v>0</v>
      </c>
      <c r="AH36" s="77">
        <f t="shared" si="34"/>
        <v>0</v>
      </c>
      <c r="AI36" s="77">
        <f t="shared" si="34"/>
        <v>0</v>
      </c>
      <c r="AJ36" s="77">
        <f t="shared" si="34"/>
        <v>0</v>
      </c>
      <c r="AK36" s="77">
        <f t="shared" si="34"/>
        <v>0</v>
      </c>
      <c r="AL36" s="77">
        <f t="shared" si="34"/>
        <v>0</v>
      </c>
      <c r="AM36" s="77">
        <f t="shared" si="34"/>
        <v>0</v>
      </c>
      <c r="AN36" s="77">
        <f t="shared" si="34"/>
        <v>0</v>
      </c>
      <c r="AO36" s="77">
        <f t="shared" si="34"/>
        <v>0</v>
      </c>
      <c r="AP36" s="77">
        <f t="shared" si="34"/>
        <v>0</v>
      </c>
      <c r="AQ36" s="77">
        <f t="shared" si="34"/>
        <v>0</v>
      </c>
      <c r="AR36" s="77">
        <f t="shared" si="34"/>
        <v>0</v>
      </c>
      <c r="AS36" s="77">
        <f t="shared" si="34"/>
        <v>0</v>
      </c>
      <c r="AT36" s="2"/>
      <c r="AU36" s="2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</row>
    <row r="37" spans="1:60" ht="15.75" hidden="1" customHeight="1" x14ac:dyDescent="0.25">
      <c r="A37" s="2"/>
      <c r="B37" s="2"/>
      <c r="C37" s="2"/>
      <c r="D37" s="2" t="s">
        <v>83</v>
      </c>
      <c r="E37" s="2"/>
      <c r="F37" s="12" t="s">
        <v>65</v>
      </c>
      <c r="G37" s="12" t="s">
        <v>65</v>
      </c>
      <c r="H37" s="12" t="s">
        <v>65</v>
      </c>
      <c r="I37" s="12" t="s">
        <v>65</v>
      </c>
      <c r="J37" s="12" t="s">
        <v>65</v>
      </c>
      <c r="K37" s="12" t="s">
        <v>65</v>
      </c>
      <c r="L37" s="12" t="s">
        <v>65</v>
      </c>
      <c r="M37" s="12" t="s">
        <v>65</v>
      </c>
      <c r="N37" s="12" t="s">
        <v>65</v>
      </c>
      <c r="O37" s="12" t="s">
        <v>65</v>
      </c>
      <c r="P37" s="12" t="s">
        <v>65</v>
      </c>
      <c r="Q37" s="12" t="s">
        <v>65</v>
      </c>
      <c r="R37" s="12" t="s">
        <v>65</v>
      </c>
      <c r="S37" s="12" t="s">
        <v>65</v>
      </c>
      <c r="T37" s="12" t="s">
        <v>65</v>
      </c>
      <c r="U37" s="12" t="s">
        <v>65</v>
      </c>
      <c r="V37" s="12" t="s">
        <v>65</v>
      </c>
      <c r="W37" s="12" t="s">
        <v>65</v>
      </c>
      <c r="X37" s="12" t="s">
        <v>65</v>
      </c>
      <c r="Y37" s="77">
        <f t="shared" ref="Y37:AS37" si="35">IF(Y142&lt;=Y$15,((Y$14/Y$15)*Y$13),0)</f>
        <v>317250</v>
      </c>
      <c r="Z37" s="77">
        <f t="shared" si="35"/>
        <v>317250</v>
      </c>
      <c r="AA37" s="77">
        <f t="shared" si="35"/>
        <v>317250</v>
      </c>
      <c r="AB37" s="77">
        <f t="shared" si="35"/>
        <v>317250</v>
      </c>
      <c r="AC37" s="77">
        <f t="shared" si="35"/>
        <v>0</v>
      </c>
      <c r="AD37" s="77">
        <f t="shared" si="35"/>
        <v>0</v>
      </c>
      <c r="AE37" s="77">
        <f t="shared" si="35"/>
        <v>0</v>
      </c>
      <c r="AF37" s="77">
        <f t="shared" si="35"/>
        <v>0</v>
      </c>
      <c r="AG37" s="77">
        <f t="shared" si="35"/>
        <v>0</v>
      </c>
      <c r="AH37" s="77">
        <f t="shared" si="35"/>
        <v>0</v>
      </c>
      <c r="AI37" s="77">
        <f t="shared" si="35"/>
        <v>0</v>
      </c>
      <c r="AJ37" s="77">
        <f t="shared" si="35"/>
        <v>0</v>
      </c>
      <c r="AK37" s="77">
        <f t="shared" si="35"/>
        <v>0</v>
      </c>
      <c r="AL37" s="77">
        <f t="shared" si="35"/>
        <v>0</v>
      </c>
      <c r="AM37" s="77">
        <f t="shared" si="35"/>
        <v>0</v>
      </c>
      <c r="AN37" s="77">
        <f t="shared" si="35"/>
        <v>0</v>
      </c>
      <c r="AO37" s="77">
        <f t="shared" si="35"/>
        <v>0</v>
      </c>
      <c r="AP37" s="77">
        <f t="shared" si="35"/>
        <v>0</v>
      </c>
      <c r="AQ37" s="77">
        <f t="shared" si="35"/>
        <v>0</v>
      </c>
      <c r="AR37" s="77">
        <f t="shared" si="35"/>
        <v>0</v>
      </c>
      <c r="AS37" s="77">
        <f t="shared" si="35"/>
        <v>0</v>
      </c>
      <c r="AT37" s="2"/>
      <c r="AU37" s="2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</row>
    <row r="38" spans="1:60" ht="15.75" hidden="1" customHeight="1" x14ac:dyDescent="0.25">
      <c r="A38" s="2"/>
      <c r="B38" s="2"/>
      <c r="C38" s="2"/>
      <c r="D38" s="2" t="s">
        <v>84</v>
      </c>
      <c r="E38" s="2"/>
      <c r="F38" s="12" t="s">
        <v>65</v>
      </c>
      <c r="G38" s="12" t="s">
        <v>65</v>
      </c>
      <c r="H38" s="12" t="s">
        <v>65</v>
      </c>
      <c r="I38" s="12" t="s">
        <v>65</v>
      </c>
      <c r="J38" s="12" t="s">
        <v>65</v>
      </c>
      <c r="K38" s="12" t="s">
        <v>65</v>
      </c>
      <c r="L38" s="12" t="s">
        <v>65</v>
      </c>
      <c r="M38" s="12" t="s">
        <v>65</v>
      </c>
      <c r="N38" s="12" t="s">
        <v>65</v>
      </c>
      <c r="O38" s="12" t="s">
        <v>65</v>
      </c>
      <c r="P38" s="12" t="s">
        <v>65</v>
      </c>
      <c r="Q38" s="12" t="s">
        <v>65</v>
      </c>
      <c r="R38" s="12" t="s">
        <v>65</v>
      </c>
      <c r="S38" s="12" t="s">
        <v>65</v>
      </c>
      <c r="T38" s="12" t="s">
        <v>65</v>
      </c>
      <c r="U38" s="12" t="s">
        <v>65</v>
      </c>
      <c r="V38" s="12" t="s">
        <v>65</v>
      </c>
      <c r="W38" s="12" t="s">
        <v>65</v>
      </c>
      <c r="X38" s="12" t="s">
        <v>65</v>
      </c>
      <c r="Y38" s="12" t="s">
        <v>65</v>
      </c>
      <c r="Z38" s="77">
        <f t="shared" ref="Z38:AS38" si="36">IF(Z143&lt;=Z$15,((Z$14/Z$15)*Z$13),0)</f>
        <v>317250</v>
      </c>
      <c r="AA38" s="77">
        <f t="shared" si="36"/>
        <v>317250</v>
      </c>
      <c r="AB38" s="77">
        <f t="shared" si="36"/>
        <v>317250</v>
      </c>
      <c r="AC38" s="77">
        <f t="shared" si="36"/>
        <v>334125</v>
      </c>
      <c r="AD38" s="77">
        <f t="shared" si="36"/>
        <v>0</v>
      </c>
      <c r="AE38" s="77">
        <f t="shared" si="36"/>
        <v>0</v>
      </c>
      <c r="AF38" s="77">
        <f t="shared" si="36"/>
        <v>0</v>
      </c>
      <c r="AG38" s="77">
        <f t="shared" si="36"/>
        <v>0</v>
      </c>
      <c r="AH38" s="77">
        <f t="shared" si="36"/>
        <v>0</v>
      </c>
      <c r="AI38" s="77">
        <f t="shared" si="36"/>
        <v>0</v>
      </c>
      <c r="AJ38" s="77">
        <f t="shared" si="36"/>
        <v>0</v>
      </c>
      <c r="AK38" s="77">
        <f t="shared" si="36"/>
        <v>0</v>
      </c>
      <c r="AL38" s="77">
        <f t="shared" si="36"/>
        <v>0</v>
      </c>
      <c r="AM38" s="77">
        <f t="shared" si="36"/>
        <v>0</v>
      </c>
      <c r="AN38" s="77">
        <f t="shared" si="36"/>
        <v>0</v>
      </c>
      <c r="AO38" s="77">
        <f t="shared" si="36"/>
        <v>0</v>
      </c>
      <c r="AP38" s="77">
        <f t="shared" si="36"/>
        <v>0</v>
      </c>
      <c r="AQ38" s="77">
        <f t="shared" si="36"/>
        <v>0</v>
      </c>
      <c r="AR38" s="77">
        <f t="shared" si="36"/>
        <v>0</v>
      </c>
      <c r="AS38" s="77">
        <f t="shared" si="36"/>
        <v>0</v>
      </c>
      <c r="AT38" s="2"/>
      <c r="AU38" s="2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</row>
    <row r="39" spans="1:60" ht="15.75" hidden="1" customHeight="1" x14ac:dyDescent="0.25">
      <c r="A39" s="2"/>
      <c r="B39" s="2"/>
      <c r="C39" s="2"/>
      <c r="D39" s="2" t="s">
        <v>85</v>
      </c>
      <c r="E39" s="2"/>
      <c r="F39" s="12" t="s">
        <v>65</v>
      </c>
      <c r="G39" s="12" t="s">
        <v>65</v>
      </c>
      <c r="H39" s="12" t="s">
        <v>65</v>
      </c>
      <c r="I39" s="12" t="s">
        <v>65</v>
      </c>
      <c r="J39" s="12" t="s">
        <v>65</v>
      </c>
      <c r="K39" s="12" t="s">
        <v>65</v>
      </c>
      <c r="L39" s="12" t="s">
        <v>65</v>
      </c>
      <c r="M39" s="12" t="s">
        <v>65</v>
      </c>
      <c r="N39" s="12" t="s">
        <v>65</v>
      </c>
      <c r="O39" s="12" t="s">
        <v>65</v>
      </c>
      <c r="P39" s="12" t="s">
        <v>65</v>
      </c>
      <c r="Q39" s="12" t="s">
        <v>65</v>
      </c>
      <c r="R39" s="12" t="s">
        <v>65</v>
      </c>
      <c r="S39" s="12" t="s">
        <v>65</v>
      </c>
      <c r="T39" s="12" t="s">
        <v>65</v>
      </c>
      <c r="U39" s="12" t="s">
        <v>65</v>
      </c>
      <c r="V39" s="12" t="s">
        <v>65</v>
      </c>
      <c r="W39" s="12" t="s">
        <v>65</v>
      </c>
      <c r="X39" s="12" t="s">
        <v>65</v>
      </c>
      <c r="Y39" s="12" t="s">
        <v>65</v>
      </c>
      <c r="Z39" s="12" t="s">
        <v>65</v>
      </c>
      <c r="AA39" s="77">
        <f t="shared" ref="AA39:AS39" si="37">IF(AA144&lt;=AA$15,((AA$14/AA$15)*AA$13),0)</f>
        <v>317250</v>
      </c>
      <c r="AB39" s="77">
        <f t="shared" si="37"/>
        <v>317250</v>
      </c>
      <c r="AC39" s="77">
        <f t="shared" si="37"/>
        <v>334125</v>
      </c>
      <c r="AD39" s="77">
        <f t="shared" si="37"/>
        <v>389812.5</v>
      </c>
      <c r="AE39" s="77">
        <f t="shared" si="37"/>
        <v>0</v>
      </c>
      <c r="AF39" s="77">
        <f t="shared" si="37"/>
        <v>0</v>
      </c>
      <c r="AG39" s="77">
        <f t="shared" si="37"/>
        <v>0</v>
      </c>
      <c r="AH39" s="77">
        <f t="shared" si="37"/>
        <v>0</v>
      </c>
      <c r="AI39" s="77">
        <f t="shared" si="37"/>
        <v>0</v>
      </c>
      <c r="AJ39" s="77">
        <f t="shared" si="37"/>
        <v>0</v>
      </c>
      <c r="AK39" s="77">
        <f t="shared" si="37"/>
        <v>0</v>
      </c>
      <c r="AL39" s="77">
        <f t="shared" si="37"/>
        <v>0</v>
      </c>
      <c r="AM39" s="77">
        <f t="shared" si="37"/>
        <v>0</v>
      </c>
      <c r="AN39" s="77">
        <f t="shared" si="37"/>
        <v>0</v>
      </c>
      <c r="AO39" s="77">
        <f t="shared" si="37"/>
        <v>0</v>
      </c>
      <c r="AP39" s="77">
        <f t="shared" si="37"/>
        <v>0</v>
      </c>
      <c r="AQ39" s="77">
        <f t="shared" si="37"/>
        <v>0</v>
      </c>
      <c r="AR39" s="77">
        <f t="shared" si="37"/>
        <v>0</v>
      </c>
      <c r="AS39" s="77">
        <f t="shared" si="37"/>
        <v>0</v>
      </c>
      <c r="AT39" s="2"/>
      <c r="AU39" s="2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</row>
    <row r="40" spans="1:60" ht="15.75" hidden="1" customHeight="1" x14ac:dyDescent="0.25">
      <c r="A40" s="2"/>
      <c r="B40" s="2"/>
      <c r="C40" s="2"/>
      <c r="D40" s="2" t="s">
        <v>86</v>
      </c>
      <c r="E40" s="2"/>
      <c r="F40" s="12" t="s">
        <v>65</v>
      </c>
      <c r="G40" s="12" t="s">
        <v>65</v>
      </c>
      <c r="H40" s="12" t="s">
        <v>65</v>
      </c>
      <c r="I40" s="12" t="s">
        <v>65</v>
      </c>
      <c r="J40" s="12" t="s">
        <v>65</v>
      </c>
      <c r="K40" s="12" t="s">
        <v>65</v>
      </c>
      <c r="L40" s="12" t="s">
        <v>65</v>
      </c>
      <c r="M40" s="12" t="s">
        <v>65</v>
      </c>
      <c r="N40" s="12" t="s">
        <v>65</v>
      </c>
      <c r="O40" s="12" t="s">
        <v>65</v>
      </c>
      <c r="P40" s="12" t="s">
        <v>65</v>
      </c>
      <c r="Q40" s="12" t="s">
        <v>65</v>
      </c>
      <c r="R40" s="12" t="s">
        <v>65</v>
      </c>
      <c r="S40" s="12" t="s">
        <v>65</v>
      </c>
      <c r="T40" s="12" t="s">
        <v>65</v>
      </c>
      <c r="U40" s="12" t="s">
        <v>65</v>
      </c>
      <c r="V40" s="12" t="s">
        <v>65</v>
      </c>
      <c r="W40" s="12" t="s">
        <v>65</v>
      </c>
      <c r="X40" s="12" t="s">
        <v>65</v>
      </c>
      <c r="Y40" s="12" t="s">
        <v>65</v>
      </c>
      <c r="Z40" s="12" t="s">
        <v>65</v>
      </c>
      <c r="AA40" s="12" t="s">
        <v>65</v>
      </c>
      <c r="AB40" s="77">
        <f t="shared" ref="AB40:AS40" si="38">IF(AB145&lt;=AB$15,((AB$14/AB$15)*AB$13),0)</f>
        <v>317250</v>
      </c>
      <c r="AC40" s="77">
        <f t="shared" si="38"/>
        <v>334125</v>
      </c>
      <c r="AD40" s="77">
        <f t="shared" si="38"/>
        <v>389812.5</v>
      </c>
      <c r="AE40" s="77">
        <f t="shared" si="38"/>
        <v>389812.5</v>
      </c>
      <c r="AF40" s="77">
        <f t="shared" si="38"/>
        <v>0</v>
      </c>
      <c r="AG40" s="77">
        <f t="shared" si="38"/>
        <v>0</v>
      </c>
      <c r="AH40" s="77">
        <f t="shared" si="38"/>
        <v>0</v>
      </c>
      <c r="AI40" s="77">
        <f t="shared" si="38"/>
        <v>0</v>
      </c>
      <c r="AJ40" s="77">
        <f t="shared" si="38"/>
        <v>0</v>
      </c>
      <c r="AK40" s="77">
        <f t="shared" si="38"/>
        <v>0</v>
      </c>
      <c r="AL40" s="77">
        <f t="shared" si="38"/>
        <v>0</v>
      </c>
      <c r="AM40" s="77">
        <f t="shared" si="38"/>
        <v>0</v>
      </c>
      <c r="AN40" s="77">
        <f t="shared" si="38"/>
        <v>0</v>
      </c>
      <c r="AO40" s="77">
        <f t="shared" si="38"/>
        <v>0</v>
      </c>
      <c r="AP40" s="77">
        <f t="shared" si="38"/>
        <v>0</v>
      </c>
      <c r="AQ40" s="77">
        <f t="shared" si="38"/>
        <v>0</v>
      </c>
      <c r="AR40" s="77">
        <f t="shared" si="38"/>
        <v>0</v>
      </c>
      <c r="AS40" s="77">
        <f t="shared" si="38"/>
        <v>0</v>
      </c>
      <c r="AT40" s="2"/>
      <c r="AU40" s="2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</row>
    <row r="41" spans="1:60" ht="15.75" hidden="1" customHeight="1" x14ac:dyDescent="0.25">
      <c r="A41" s="2"/>
      <c r="B41" s="2"/>
      <c r="C41" s="2"/>
      <c r="D41" s="2" t="s">
        <v>87</v>
      </c>
      <c r="E41" s="2"/>
      <c r="F41" s="12" t="s">
        <v>65</v>
      </c>
      <c r="G41" s="12" t="s">
        <v>65</v>
      </c>
      <c r="H41" s="12" t="s">
        <v>65</v>
      </c>
      <c r="I41" s="12" t="s">
        <v>65</v>
      </c>
      <c r="J41" s="12" t="s">
        <v>65</v>
      </c>
      <c r="K41" s="12" t="s">
        <v>65</v>
      </c>
      <c r="L41" s="12" t="s">
        <v>65</v>
      </c>
      <c r="M41" s="12" t="s">
        <v>65</v>
      </c>
      <c r="N41" s="12" t="s">
        <v>65</v>
      </c>
      <c r="O41" s="12" t="s">
        <v>65</v>
      </c>
      <c r="P41" s="12" t="s">
        <v>65</v>
      </c>
      <c r="Q41" s="12" t="s">
        <v>65</v>
      </c>
      <c r="R41" s="12" t="s">
        <v>65</v>
      </c>
      <c r="S41" s="12" t="s">
        <v>65</v>
      </c>
      <c r="T41" s="12" t="s">
        <v>65</v>
      </c>
      <c r="U41" s="12" t="s">
        <v>65</v>
      </c>
      <c r="V41" s="12" t="s">
        <v>65</v>
      </c>
      <c r="W41" s="12" t="s">
        <v>65</v>
      </c>
      <c r="X41" s="12" t="s">
        <v>65</v>
      </c>
      <c r="Y41" s="12" t="s">
        <v>65</v>
      </c>
      <c r="Z41" s="12" t="s">
        <v>65</v>
      </c>
      <c r="AA41" s="12" t="s">
        <v>65</v>
      </c>
      <c r="AB41" s="12" t="s">
        <v>65</v>
      </c>
      <c r="AC41" s="77">
        <f t="shared" ref="AC41:AS41" si="39">IF(AC146&lt;=AC$15,((AC$14/AC$15)*AC$13),0)</f>
        <v>334125</v>
      </c>
      <c r="AD41" s="77">
        <f t="shared" si="39"/>
        <v>389812.5</v>
      </c>
      <c r="AE41" s="77">
        <f t="shared" si="39"/>
        <v>389812.5</v>
      </c>
      <c r="AF41" s="77">
        <f t="shared" si="39"/>
        <v>389812.5</v>
      </c>
      <c r="AG41" s="77">
        <f t="shared" si="39"/>
        <v>0</v>
      </c>
      <c r="AH41" s="77">
        <f t="shared" si="39"/>
        <v>0</v>
      </c>
      <c r="AI41" s="77">
        <f t="shared" si="39"/>
        <v>0</v>
      </c>
      <c r="AJ41" s="77">
        <f t="shared" si="39"/>
        <v>0</v>
      </c>
      <c r="AK41" s="77">
        <f t="shared" si="39"/>
        <v>0</v>
      </c>
      <c r="AL41" s="77">
        <f t="shared" si="39"/>
        <v>0</v>
      </c>
      <c r="AM41" s="77">
        <f t="shared" si="39"/>
        <v>0</v>
      </c>
      <c r="AN41" s="77">
        <f t="shared" si="39"/>
        <v>0</v>
      </c>
      <c r="AO41" s="77">
        <f t="shared" si="39"/>
        <v>0</v>
      </c>
      <c r="AP41" s="77">
        <f t="shared" si="39"/>
        <v>0</v>
      </c>
      <c r="AQ41" s="77">
        <f t="shared" si="39"/>
        <v>0</v>
      </c>
      <c r="AR41" s="77">
        <f t="shared" si="39"/>
        <v>0</v>
      </c>
      <c r="AS41" s="77">
        <f t="shared" si="39"/>
        <v>0</v>
      </c>
      <c r="AT41" s="2"/>
      <c r="AU41" s="2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</row>
    <row r="42" spans="1:60" ht="15.75" hidden="1" customHeight="1" x14ac:dyDescent="0.25">
      <c r="A42" s="2"/>
      <c r="B42" s="2"/>
      <c r="C42" s="2"/>
      <c r="D42" s="2" t="s">
        <v>88</v>
      </c>
      <c r="E42" s="2"/>
      <c r="F42" s="12" t="s">
        <v>65</v>
      </c>
      <c r="G42" s="12" t="s">
        <v>65</v>
      </c>
      <c r="H42" s="12" t="s">
        <v>65</v>
      </c>
      <c r="I42" s="12" t="s">
        <v>65</v>
      </c>
      <c r="J42" s="12" t="s">
        <v>65</v>
      </c>
      <c r="K42" s="12" t="s">
        <v>65</v>
      </c>
      <c r="L42" s="12" t="s">
        <v>65</v>
      </c>
      <c r="M42" s="12" t="s">
        <v>65</v>
      </c>
      <c r="N42" s="12" t="s">
        <v>65</v>
      </c>
      <c r="O42" s="12" t="s">
        <v>65</v>
      </c>
      <c r="P42" s="12" t="s">
        <v>65</v>
      </c>
      <c r="Q42" s="12" t="s">
        <v>65</v>
      </c>
      <c r="R42" s="12" t="s">
        <v>65</v>
      </c>
      <c r="S42" s="12" t="s">
        <v>65</v>
      </c>
      <c r="T42" s="12" t="s">
        <v>65</v>
      </c>
      <c r="U42" s="12" t="s">
        <v>65</v>
      </c>
      <c r="V42" s="12" t="s">
        <v>65</v>
      </c>
      <c r="W42" s="12" t="s">
        <v>65</v>
      </c>
      <c r="X42" s="12" t="s">
        <v>65</v>
      </c>
      <c r="Y42" s="12" t="s">
        <v>65</v>
      </c>
      <c r="Z42" s="12" t="s">
        <v>65</v>
      </c>
      <c r="AA42" s="12" t="s">
        <v>65</v>
      </c>
      <c r="AB42" s="12" t="s">
        <v>65</v>
      </c>
      <c r="AC42" s="12" t="s">
        <v>65</v>
      </c>
      <c r="AD42" s="77">
        <f t="shared" ref="AD42:AS42" si="40">IF(AD147&lt;=AD$15,((AD$14/AD$15)*AD$13),0)</f>
        <v>389812.5</v>
      </c>
      <c r="AE42" s="77">
        <f t="shared" si="40"/>
        <v>389812.5</v>
      </c>
      <c r="AF42" s="77">
        <f t="shared" si="40"/>
        <v>389812.5</v>
      </c>
      <c r="AG42" s="77">
        <f t="shared" si="40"/>
        <v>389812.5</v>
      </c>
      <c r="AH42" s="77">
        <f t="shared" si="40"/>
        <v>0</v>
      </c>
      <c r="AI42" s="77">
        <f t="shared" si="40"/>
        <v>0</v>
      </c>
      <c r="AJ42" s="77">
        <f t="shared" si="40"/>
        <v>0</v>
      </c>
      <c r="AK42" s="77">
        <f t="shared" si="40"/>
        <v>0</v>
      </c>
      <c r="AL42" s="77">
        <f t="shared" si="40"/>
        <v>0</v>
      </c>
      <c r="AM42" s="77">
        <f t="shared" si="40"/>
        <v>0</v>
      </c>
      <c r="AN42" s="77">
        <f t="shared" si="40"/>
        <v>0</v>
      </c>
      <c r="AO42" s="77">
        <f t="shared" si="40"/>
        <v>0</v>
      </c>
      <c r="AP42" s="77">
        <f t="shared" si="40"/>
        <v>0</v>
      </c>
      <c r="AQ42" s="77">
        <f t="shared" si="40"/>
        <v>0</v>
      </c>
      <c r="AR42" s="77">
        <f t="shared" si="40"/>
        <v>0</v>
      </c>
      <c r="AS42" s="77">
        <f t="shared" si="40"/>
        <v>0</v>
      </c>
      <c r="AT42" s="2"/>
      <c r="AU42" s="2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</row>
    <row r="43" spans="1:60" ht="15.75" hidden="1" customHeight="1" x14ac:dyDescent="0.25">
      <c r="A43" s="2"/>
      <c r="B43" s="2"/>
      <c r="C43" s="2"/>
      <c r="D43" s="2" t="s">
        <v>89</v>
      </c>
      <c r="E43" s="2"/>
      <c r="F43" s="12" t="s">
        <v>65</v>
      </c>
      <c r="G43" s="12" t="s">
        <v>65</v>
      </c>
      <c r="H43" s="12" t="s">
        <v>65</v>
      </c>
      <c r="I43" s="12" t="s">
        <v>65</v>
      </c>
      <c r="J43" s="12" t="s">
        <v>65</v>
      </c>
      <c r="K43" s="12" t="s">
        <v>65</v>
      </c>
      <c r="L43" s="12" t="s">
        <v>65</v>
      </c>
      <c r="M43" s="12" t="s">
        <v>65</v>
      </c>
      <c r="N43" s="12" t="s">
        <v>65</v>
      </c>
      <c r="O43" s="12" t="s">
        <v>65</v>
      </c>
      <c r="P43" s="12" t="s">
        <v>65</v>
      </c>
      <c r="Q43" s="12" t="s">
        <v>65</v>
      </c>
      <c r="R43" s="12" t="s">
        <v>65</v>
      </c>
      <c r="S43" s="12" t="s">
        <v>65</v>
      </c>
      <c r="T43" s="12" t="s">
        <v>65</v>
      </c>
      <c r="U43" s="12" t="s">
        <v>65</v>
      </c>
      <c r="V43" s="12" t="s">
        <v>65</v>
      </c>
      <c r="W43" s="12" t="s">
        <v>65</v>
      </c>
      <c r="X43" s="12" t="s">
        <v>65</v>
      </c>
      <c r="Y43" s="12" t="s">
        <v>65</v>
      </c>
      <c r="Z43" s="12" t="s">
        <v>65</v>
      </c>
      <c r="AA43" s="12" t="s">
        <v>65</v>
      </c>
      <c r="AB43" s="12" t="s">
        <v>65</v>
      </c>
      <c r="AC43" s="12" t="s">
        <v>65</v>
      </c>
      <c r="AD43" s="12" t="s">
        <v>65</v>
      </c>
      <c r="AE43" s="77">
        <f t="shared" ref="AE43:AS43" si="41">IF(AE148&lt;=AE$15,((AE$14/AE$15)*AE$13),0)</f>
        <v>389812.5</v>
      </c>
      <c r="AF43" s="77">
        <f t="shared" si="41"/>
        <v>389812.5</v>
      </c>
      <c r="AG43" s="77">
        <f t="shared" si="41"/>
        <v>389812.5</v>
      </c>
      <c r="AH43" s="77">
        <f t="shared" si="41"/>
        <v>397687.5</v>
      </c>
      <c r="AI43" s="77">
        <f t="shared" si="41"/>
        <v>0</v>
      </c>
      <c r="AJ43" s="77">
        <f t="shared" si="41"/>
        <v>0</v>
      </c>
      <c r="AK43" s="77">
        <f t="shared" si="41"/>
        <v>0</v>
      </c>
      <c r="AL43" s="77">
        <f t="shared" si="41"/>
        <v>0</v>
      </c>
      <c r="AM43" s="77">
        <f t="shared" si="41"/>
        <v>0</v>
      </c>
      <c r="AN43" s="77">
        <f t="shared" si="41"/>
        <v>0</v>
      </c>
      <c r="AO43" s="77">
        <f t="shared" si="41"/>
        <v>0</v>
      </c>
      <c r="AP43" s="77">
        <f t="shared" si="41"/>
        <v>0</v>
      </c>
      <c r="AQ43" s="77">
        <f t="shared" si="41"/>
        <v>0</v>
      </c>
      <c r="AR43" s="77">
        <f t="shared" si="41"/>
        <v>0</v>
      </c>
      <c r="AS43" s="77">
        <f t="shared" si="41"/>
        <v>0</v>
      </c>
      <c r="AT43" s="2"/>
      <c r="AU43" s="2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</row>
    <row r="44" spans="1:60" ht="15.75" hidden="1" customHeight="1" x14ac:dyDescent="0.25">
      <c r="A44" s="2"/>
      <c r="B44" s="2"/>
      <c r="C44" s="2"/>
      <c r="D44" s="2" t="s">
        <v>90</v>
      </c>
      <c r="E44" s="2"/>
      <c r="F44" s="12" t="s">
        <v>65</v>
      </c>
      <c r="G44" s="12" t="s">
        <v>65</v>
      </c>
      <c r="H44" s="12" t="s">
        <v>65</v>
      </c>
      <c r="I44" s="12" t="s">
        <v>65</v>
      </c>
      <c r="J44" s="12" t="s">
        <v>65</v>
      </c>
      <c r="K44" s="12" t="s">
        <v>65</v>
      </c>
      <c r="L44" s="12" t="s">
        <v>65</v>
      </c>
      <c r="M44" s="12" t="s">
        <v>65</v>
      </c>
      <c r="N44" s="12" t="s">
        <v>65</v>
      </c>
      <c r="O44" s="12" t="s">
        <v>65</v>
      </c>
      <c r="P44" s="12" t="s">
        <v>65</v>
      </c>
      <c r="Q44" s="12" t="s">
        <v>65</v>
      </c>
      <c r="R44" s="12" t="s">
        <v>65</v>
      </c>
      <c r="S44" s="12" t="s">
        <v>65</v>
      </c>
      <c r="T44" s="12" t="s">
        <v>65</v>
      </c>
      <c r="U44" s="12" t="s">
        <v>65</v>
      </c>
      <c r="V44" s="12" t="s">
        <v>65</v>
      </c>
      <c r="W44" s="12" t="s">
        <v>65</v>
      </c>
      <c r="X44" s="12" t="s">
        <v>65</v>
      </c>
      <c r="Y44" s="12" t="s">
        <v>65</v>
      </c>
      <c r="Z44" s="12" t="s">
        <v>65</v>
      </c>
      <c r="AA44" s="12" t="s">
        <v>65</v>
      </c>
      <c r="AB44" s="12" t="s">
        <v>65</v>
      </c>
      <c r="AC44" s="12" t="s">
        <v>65</v>
      </c>
      <c r="AD44" s="12" t="s">
        <v>65</v>
      </c>
      <c r="AE44" s="12" t="s">
        <v>65</v>
      </c>
      <c r="AF44" s="77">
        <f t="shared" ref="AF44:AS44" si="42">IF(AF149&lt;=AF$15,((AF$14/AF$15)*AF$13),0)</f>
        <v>389812.5</v>
      </c>
      <c r="AG44" s="77">
        <f t="shared" si="42"/>
        <v>389812.5</v>
      </c>
      <c r="AH44" s="77">
        <f t="shared" si="42"/>
        <v>397687.5</v>
      </c>
      <c r="AI44" s="77">
        <f t="shared" si="42"/>
        <v>416625</v>
      </c>
      <c r="AJ44" s="77">
        <f t="shared" si="42"/>
        <v>0</v>
      </c>
      <c r="AK44" s="77">
        <f t="shared" si="42"/>
        <v>0</v>
      </c>
      <c r="AL44" s="77">
        <f t="shared" si="42"/>
        <v>0</v>
      </c>
      <c r="AM44" s="77">
        <f t="shared" si="42"/>
        <v>0</v>
      </c>
      <c r="AN44" s="77">
        <f t="shared" si="42"/>
        <v>0</v>
      </c>
      <c r="AO44" s="77">
        <f t="shared" si="42"/>
        <v>0</v>
      </c>
      <c r="AP44" s="77">
        <f t="shared" si="42"/>
        <v>0</v>
      </c>
      <c r="AQ44" s="77">
        <f t="shared" si="42"/>
        <v>0</v>
      </c>
      <c r="AR44" s="77">
        <f t="shared" si="42"/>
        <v>0</v>
      </c>
      <c r="AS44" s="77">
        <f t="shared" si="42"/>
        <v>0</v>
      </c>
      <c r="AT44" s="2"/>
      <c r="AU44" s="2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</row>
    <row r="45" spans="1:60" ht="15.75" hidden="1" customHeight="1" x14ac:dyDescent="0.25">
      <c r="A45" s="2"/>
      <c r="B45" s="2"/>
      <c r="C45" s="2"/>
      <c r="D45" s="2" t="s">
        <v>91</v>
      </c>
      <c r="E45" s="2"/>
      <c r="F45" s="12" t="s">
        <v>65</v>
      </c>
      <c r="G45" s="12" t="s">
        <v>65</v>
      </c>
      <c r="H45" s="12" t="s">
        <v>65</v>
      </c>
      <c r="I45" s="12" t="s">
        <v>65</v>
      </c>
      <c r="J45" s="12" t="s">
        <v>65</v>
      </c>
      <c r="K45" s="12" t="s">
        <v>65</v>
      </c>
      <c r="L45" s="12" t="s">
        <v>65</v>
      </c>
      <c r="M45" s="12" t="s">
        <v>65</v>
      </c>
      <c r="N45" s="12" t="s">
        <v>65</v>
      </c>
      <c r="O45" s="12" t="s">
        <v>65</v>
      </c>
      <c r="P45" s="12" t="s">
        <v>65</v>
      </c>
      <c r="Q45" s="12" t="s">
        <v>65</v>
      </c>
      <c r="R45" s="12" t="s">
        <v>65</v>
      </c>
      <c r="S45" s="12" t="s">
        <v>65</v>
      </c>
      <c r="T45" s="12" t="s">
        <v>65</v>
      </c>
      <c r="U45" s="12" t="s">
        <v>65</v>
      </c>
      <c r="V45" s="12" t="s">
        <v>65</v>
      </c>
      <c r="W45" s="12" t="s">
        <v>65</v>
      </c>
      <c r="X45" s="12" t="s">
        <v>65</v>
      </c>
      <c r="Y45" s="12" t="s">
        <v>65</v>
      </c>
      <c r="Z45" s="12" t="s">
        <v>65</v>
      </c>
      <c r="AA45" s="12" t="s">
        <v>65</v>
      </c>
      <c r="AB45" s="12" t="s">
        <v>65</v>
      </c>
      <c r="AC45" s="12" t="s">
        <v>65</v>
      </c>
      <c r="AD45" s="12" t="s">
        <v>65</v>
      </c>
      <c r="AE45" s="12" t="s">
        <v>65</v>
      </c>
      <c r="AF45" s="12" t="s">
        <v>65</v>
      </c>
      <c r="AG45" s="77">
        <f t="shared" ref="AG45:AS45" si="43">IF(AG150&lt;=AG$15,((AG$14/AG$15)*AG$13),0)</f>
        <v>389812.5</v>
      </c>
      <c r="AH45" s="77">
        <f t="shared" si="43"/>
        <v>397687.5</v>
      </c>
      <c r="AI45" s="77">
        <f t="shared" si="43"/>
        <v>416625</v>
      </c>
      <c r="AJ45" s="77">
        <f t="shared" si="43"/>
        <v>416625</v>
      </c>
      <c r="AK45" s="77">
        <f t="shared" si="43"/>
        <v>0</v>
      </c>
      <c r="AL45" s="77">
        <f t="shared" si="43"/>
        <v>0</v>
      </c>
      <c r="AM45" s="77">
        <f t="shared" si="43"/>
        <v>0</v>
      </c>
      <c r="AN45" s="77">
        <f t="shared" si="43"/>
        <v>0</v>
      </c>
      <c r="AO45" s="77">
        <f t="shared" si="43"/>
        <v>0</v>
      </c>
      <c r="AP45" s="77">
        <f t="shared" si="43"/>
        <v>0</v>
      </c>
      <c r="AQ45" s="77">
        <f t="shared" si="43"/>
        <v>0</v>
      </c>
      <c r="AR45" s="77">
        <f t="shared" si="43"/>
        <v>0</v>
      </c>
      <c r="AS45" s="77">
        <f t="shared" si="43"/>
        <v>0</v>
      </c>
      <c r="AT45" s="2"/>
      <c r="AU45" s="2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</row>
    <row r="46" spans="1:60" ht="15.75" hidden="1" customHeight="1" x14ac:dyDescent="0.25">
      <c r="A46" s="2"/>
      <c r="B46" s="2"/>
      <c r="C46" s="2"/>
      <c r="D46" s="2" t="s">
        <v>92</v>
      </c>
      <c r="E46" s="2"/>
      <c r="F46" s="12" t="s">
        <v>65</v>
      </c>
      <c r="G46" s="12" t="s">
        <v>65</v>
      </c>
      <c r="H46" s="12" t="s">
        <v>65</v>
      </c>
      <c r="I46" s="12" t="s">
        <v>65</v>
      </c>
      <c r="J46" s="12" t="s">
        <v>65</v>
      </c>
      <c r="K46" s="12" t="s">
        <v>65</v>
      </c>
      <c r="L46" s="12" t="s">
        <v>65</v>
      </c>
      <c r="M46" s="12" t="s">
        <v>65</v>
      </c>
      <c r="N46" s="12" t="s">
        <v>65</v>
      </c>
      <c r="O46" s="12" t="s">
        <v>65</v>
      </c>
      <c r="P46" s="12" t="s">
        <v>65</v>
      </c>
      <c r="Q46" s="12" t="s">
        <v>65</v>
      </c>
      <c r="R46" s="12" t="s">
        <v>65</v>
      </c>
      <c r="S46" s="12" t="s">
        <v>65</v>
      </c>
      <c r="T46" s="12" t="s">
        <v>65</v>
      </c>
      <c r="U46" s="12" t="s">
        <v>65</v>
      </c>
      <c r="V46" s="12" t="s">
        <v>65</v>
      </c>
      <c r="W46" s="12" t="s">
        <v>65</v>
      </c>
      <c r="X46" s="12" t="s">
        <v>65</v>
      </c>
      <c r="Y46" s="12" t="s">
        <v>65</v>
      </c>
      <c r="Z46" s="12" t="s">
        <v>65</v>
      </c>
      <c r="AA46" s="12" t="s">
        <v>65</v>
      </c>
      <c r="AB46" s="12" t="s">
        <v>65</v>
      </c>
      <c r="AC46" s="12" t="s">
        <v>65</v>
      </c>
      <c r="AD46" s="12" t="s">
        <v>65</v>
      </c>
      <c r="AE46" s="12" t="s">
        <v>65</v>
      </c>
      <c r="AF46" s="12" t="s">
        <v>65</v>
      </c>
      <c r="AG46" s="77" t="s">
        <v>65</v>
      </c>
      <c r="AH46" s="77">
        <f t="shared" ref="AH46:AS46" si="44">IF(AH151&lt;=AH$15,((AH$14/AH$15)*AH$13),0)</f>
        <v>397687.5</v>
      </c>
      <c r="AI46" s="77">
        <f t="shared" si="44"/>
        <v>416625</v>
      </c>
      <c r="AJ46" s="77">
        <f t="shared" si="44"/>
        <v>416625</v>
      </c>
      <c r="AK46" s="77">
        <f t="shared" si="44"/>
        <v>416625</v>
      </c>
      <c r="AL46" s="77">
        <f t="shared" si="44"/>
        <v>0</v>
      </c>
      <c r="AM46" s="77">
        <f t="shared" si="44"/>
        <v>0</v>
      </c>
      <c r="AN46" s="77">
        <f t="shared" si="44"/>
        <v>0</v>
      </c>
      <c r="AO46" s="77">
        <f t="shared" si="44"/>
        <v>0</v>
      </c>
      <c r="AP46" s="77">
        <f t="shared" si="44"/>
        <v>0</v>
      </c>
      <c r="AQ46" s="77">
        <f t="shared" si="44"/>
        <v>0</v>
      </c>
      <c r="AR46" s="77">
        <f t="shared" si="44"/>
        <v>0</v>
      </c>
      <c r="AS46" s="77">
        <f t="shared" si="44"/>
        <v>0</v>
      </c>
      <c r="AT46" s="2"/>
      <c r="AU46" s="2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</row>
    <row r="47" spans="1:60" ht="15.75" hidden="1" customHeight="1" x14ac:dyDescent="0.25">
      <c r="A47" s="2"/>
      <c r="B47" s="2"/>
      <c r="C47" s="2"/>
      <c r="D47" s="2" t="s">
        <v>93</v>
      </c>
      <c r="E47" s="2"/>
      <c r="F47" s="12" t="s">
        <v>65</v>
      </c>
      <c r="G47" s="12" t="s">
        <v>65</v>
      </c>
      <c r="H47" s="12" t="s">
        <v>65</v>
      </c>
      <c r="I47" s="12" t="s">
        <v>65</v>
      </c>
      <c r="J47" s="12" t="s">
        <v>65</v>
      </c>
      <c r="K47" s="12" t="s">
        <v>65</v>
      </c>
      <c r="L47" s="12" t="s">
        <v>65</v>
      </c>
      <c r="M47" s="12" t="s">
        <v>65</v>
      </c>
      <c r="N47" s="12" t="s">
        <v>65</v>
      </c>
      <c r="O47" s="12" t="s">
        <v>65</v>
      </c>
      <c r="P47" s="12" t="s">
        <v>65</v>
      </c>
      <c r="Q47" s="12" t="s">
        <v>65</v>
      </c>
      <c r="R47" s="12" t="s">
        <v>65</v>
      </c>
      <c r="S47" s="12" t="s">
        <v>65</v>
      </c>
      <c r="T47" s="12" t="s">
        <v>65</v>
      </c>
      <c r="U47" s="12" t="s">
        <v>65</v>
      </c>
      <c r="V47" s="12" t="s">
        <v>65</v>
      </c>
      <c r="W47" s="12" t="s">
        <v>65</v>
      </c>
      <c r="X47" s="12" t="s">
        <v>65</v>
      </c>
      <c r="Y47" s="12" t="s">
        <v>65</v>
      </c>
      <c r="Z47" s="12" t="s">
        <v>65</v>
      </c>
      <c r="AA47" s="12" t="s">
        <v>65</v>
      </c>
      <c r="AB47" s="12" t="s">
        <v>65</v>
      </c>
      <c r="AC47" s="12" t="s">
        <v>65</v>
      </c>
      <c r="AD47" s="12" t="s">
        <v>65</v>
      </c>
      <c r="AE47" s="12" t="s">
        <v>65</v>
      </c>
      <c r="AF47" s="12" t="s">
        <v>65</v>
      </c>
      <c r="AG47" s="77" t="s">
        <v>65</v>
      </c>
      <c r="AH47" s="77" t="s">
        <v>65</v>
      </c>
      <c r="AI47" s="77">
        <f t="shared" ref="AI47:AS47" si="45">IF(AI152&lt;=AI$15,((AI$14/AI$15)*AI$13),0)</f>
        <v>416625</v>
      </c>
      <c r="AJ47" s="77">
        <f t="shared" si="45"/>
        <v>416625</v>
      </c>
      <c r="AK47" s="77">
        <f t="shared" si="45"/>
        <v>416625</v>
      </c>
      <c r="AL47" s="77">
        <f t="shared" si="45"/>
        <v>429000</v>
      </c>
      <c r="AM47" s="77">
        <f t="shared" si="45"/>
        <v>0</v>
      </c>
      <c r="AN47" s="77">
        <f t="shared" si="45"/>
        <v>0</v>
      </c>
      <c r="AO47" s="77">
        <f t="shared" si="45"/>
        <v>0</v>
      </c>
      <c r="AP47" s="77">
        <f t="shared" si="45"/>
        <v>0</v>
      </c>
      <c r="AQ47" s="77">
        <f t="shared" si="45"/>
        <v>0</v>
      </c>
      <c r="AR47" s="77">
        <f t="shared" si="45"/>
        <v>0</v>
      </c>
      <c r="AS47" s="77">
        <f t="shared" si="45"/>
        <v>0</v>
      </c>
      <c r="AT47" s="2"/>
      <c r="AU47" s="2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</row>
    <row r="48" spans="1:60" ht="15.75" hidden="1" customHeight="1" x14ac:dyDescent="0.25">
      <c r="A48" s="2"/>
      <c r="B48" s="2"/>
      <c r="C48" s="2"/>
      <c r="D48" s="2" t="s">
        <v>94</v>
      </c>
      <c r="E48" s="2"/>
      <c r="F48" s="12" t="s">
        <v>65</v>
      </c>
      <c r="G48" s="12" t="s">
        <v>65</v>
      </c>
      <c r="H48" s="12" t="s">
        <v>65</v>
      </c>
      <c r="I48" s="12" t="s">
        <v>65</v>
      </c>
      <c r="J48" s="12" t="s">
        <v>65</v>
      </c>
      <c r="K48" s="12" t="s">
        <v>65</v>
      </c>
      <c r="L48" s="12" t="s">
        <v>65</v>
      </c>
      <c r="M48" s="12" t="s">
        <v>65</v>
      </c>
      <c r="N48" s="12" t="s">
        <v>65</v>
      </c>
      <c r="O48" s="12" t="s">
        <v>65</v>
      </c>
      <c r="P48" s="12" t="s">
        <v>65</v>
      </c>
      <c r="Q48" s="12" t="s">
        <v>65</v>
      </c>
      <c r="R48" s="12" t="s">
        <v>65</v>
      </c>
      <c r="S48" s="12" t="s">
        <v>65</v>
      </c>
      <c r="T48" s="12" t="s">
        <v>65</v>
      </c>
      <c r="U48" s="12" t="s">
        <v>65</v>
      </c>
      <c r="V48" s="12" t="s">
        <v>65</v>
      </c>
      <c r="W48" s="12" t="s">
        <v>65</v>
      </c>
      <c r="X48" s="12" t="s">
        <v>65</v>
      </c>
      <c r="Y48" s="12" t="s">
        <v>65</v>
      </c>
      <c r="Z48" s="12" t="s">
        <v>65</v>
      </c>
      <c r="AA48" s="12" t="s">
        <v>65</v>
      </c>
      <c r="AB48" s="12" t="s">
        <v>65</v>
      </c>
      <c r="AC48" s="12" t="s">
        <v>65</v>
      </c>
      <c r="AD48" s="12" t="s">
        <v>65</v>
      </c>
      <c r="AE48" s="12" t="s">
        <v>65</v>
      </c>
      <c r="AF48" s="12" t="s">
        <v>65</v>
      </c>
      <c r="AG48" s="77" t="s">
        <v>65</v>
      </c>
      <c r="AH48" s="77" t="s">
        <v>65</v>
      </c>
      <c r="AI48" s="77" t="s">
        <v>65</v>
      </c>
      <c r="AJ48" s="77">
        <f t="shared" ref="AJ48:AS48" si="46">IF(AJ153&lt;=AJ$15,((AJ$14/AJ$15)*AJ$13),0)</f>
        <v>416625</v>
      </c>
      <c r="AK48" s="77">
        <f t="shared" si="46"/>
        <v>416625</v>
      </c>
      <c r="AL48" s="77">
        <f t="shared" si="46"/>
        <v>429000</v>
      </c>
      <c r="AM48" s="77">
        <f t="shared" si="46"/>
        <v>487500</v>
      </c>
      <c r="AN48" s="77">
        <f t="shared" si="46"/>
        <v>0</v>
      </c>
      <c r="AO48" s="77">
        <f t="shared" si="46"/>
        <v>0</v>
      </c>
      <c r="AP48" s="77">
        <f t="shared" si="46"/>
        <v>0</v>
      </c>
      <c r="AQ48" s="77">
        <f t="shared" si="46"/>
        <v>0</v>
      </c>
      <c r="AR48" s="77">
        <f t="shared" si="46"/>
        <v>0</v>
      </c>
      <c r="AS48" s="77">
        <f t="shared" si="46"/>
        <v>0</v>
      </c>
      <c r="AT48" s="2"/>
      <c r="AU48" s="2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</row>
    <row r="49" spans="1:60" ht="15.75" hidden="1" customHeight="1" x14ac:dyDescent="0.25">
      <c r="A49" s="2"/>
      <c r="B49" s="2"/>
      <c r="C49" s="2"/>
      <c r="D49" s="2" t="s">
        <v>95</v>
      </c>
      <c r="E49" s="2"/>
      <c r="F49" s="12" t="s">
        <v>65</v>
      </c>
      <c r="G49" s="12" t="s">
        <v>65</v>
      </c>
      <c r="H49" s="12" t="s">
        <v>65</v>
      </c>
      <c r="I49" s="12" t="s">
        <v>65</v>
      </c>
      <c r="J49" s="12" t="s">
        <v>65</v>
      </c>
      <c r="K49" s="12" t="s">
        <v>65</v>
      </c>
      <c r="L49" s="12" t="s">
        <v>65</v>
      </c>
      <c r="M49" s="12" t="s">
        <v>65</v>
      </c>
      <c r="N49" s="12" t="s">
        <v>65</v>
      </c>
      <c r="O49" s="12" t="s">
        <v>65</v>
      </c>
      <c r="P49" s="12" t="s">
        <v>65</v>
      </c>
      <c r="Q49" s="12" t="s">
        <v>65</v>
      </c>
      <c r="R49" s="12" t="s">
        <v>65</v>
      </c>
      <c r="S49" s="12" t="s">
        <v>65</v>
      </c>
      <c r="T49" s="12" t="s">
        <v>65</v>
      </c>
      <c r="U49" s="12" t="s">
        <v>65</v>
      </c>
      <c r="V49" s="12" t="s">
        <v>65</v>
      </c>
      <c r="W49" s="12" t="s">
        <v>65</v>
      </c>
      <c r="X49" s="12" t="s">
        <v>65</v>
      </c>
      <c r="Y49" s="12" t="s">
        <v>65</v>
      </c>
      <c r="Z49" s="12" t="s">
        <v>65</v>
      </c>
      <c r="AA49" s="12" t="s">
        <v>65</v>
      </c>
      <c r="AB49" s="12" t="s">
        <v>65</v>
      </c>
      <c r="AC49" s="12" t="s">
        <v>65</v>
      </c>
      <c r="AD49" s="12" t="s">
        <v>65</v>
      </c>
      <c r="AE49" s="12" t="s">
        <v>65</v>
      </c>
      <c r="AF49" s="12" t="s">
        <v>65</v>
      </c>
      <c r="AG49" s="77" t="s">
        <v>65</v>
      </c>
      <c r="AH49" s="77" t="s">
        <v>65</v>
      </c>
      <c r="AI49" s="77" t="s">
        <v>65</v>
      </c>
      <c r="AJ49" s="77" t="s">
        <v>65</v>
      </c>
      <c r="AK49" s="77">
        <f t="shared" ref="AK49:AS49" si="47">IF(AK154&lt;=AK$15,((AK$14/AK$15)*AK$13),0)</f>
        <v>416625</v>
      </c>
      <c r="AL49" s="77">
        <f t="shared" si="47"/>
        <v>429000</v>
      </c>
      <c r="AM49" s="77">
        <f t="shared" si="47"/>
        <v>487500</v>
      </c>
      <c r="AN49" s="77">
        <f t="shared" si="47"/>
        <v>487500</v>
      </c>
      <c r="AO49" s="77">
        <f t="shared" si="47"/>
        <v>0</v>
      </c>
      <c r="AP49" s="77">
        <f t="shared" si="47"/>
        <v>0</v>
      </c>
      <c r="AQ49" s="77">
        <f t="shared" si="47"/>
        <v>0</v>
      </c>
      <c r="AR49" s="77">
        <f t="shared" si="47"/>
        <v>0</v>
      </c>
      <c r="AS49" s="77">
        <f t="shared" si="47"/>
        <v>0</v>
      </c>
      <c r="AT49" s="2"/>
      <c r="AU49" s="2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</row>
    <row r="50" spans="1:60" ht="15.75" hidden="1" customHeight="1" x14ac:dyDescent="0.25">
      <c r="A50" s="2"/>
      <c r="B50" s="2"/>
      <c r="C50" s="2"/>
      <c r="D50" s="2" t="s">
        <v>96</v>
      </c>
      <c r="E50" s="2"/>
      <c r="F50" s="12" t="s">
        <v>65</v>
      </c>
      <c r="G50" s="12" t="s">
        <v>65</v>
      </c>
      <c r="H50" s="12" t="s">
        <v>65</v>
      </c>
      <c r="I50" s="12" t="s">
        <v>65</v>
      </c>
      <c r="J50" s="12" t="s">
        <v>65</v>
      </c>
      <c r="K50" s="12" t="s">
        <v>65</v>
      </c>
      <c r="L50" s="12" t="s">
        <v>65</v>
      </c>
      <c r="M50" s="12" t="s">
        <v>65</v>
      </c>
      <c r="N50" s="12" t="s">
        <v>65</v>
      </c>
      <c r="O50" s="12" t="s">
        <v>65</v>
      </c>
      <c r="P50" s="12" t="s">
        <v>65</v>
      </c>
      <c r="Q50" s="12" t="s">
        <v>65</v>
      </c>
      <c r="R50" s="12" t="s">
        <v>65</v>
      </c>
      <c r="S50" s="12" t="s">
        <v>65</v>
      </c>
      <c r="T50" s="12" t="s">
        <v>65</v>
      </c>
      <c r="U50" s="12" t="s">
        <v>65</v>
      </c>
      <c r="V50" s="12" t="s">
        <v>65</v>
      </c>
      <c r="W50" s="12" t="s">
        <v>65</v>
      </c>
      <c r="X50" s="12" t="s">
        <v>65</v>
      </c>
      <c r="Y50" s="12" t="s">
        <v>65</v>
      </c>
      <c r="Z50" s="12" t="s">
        <v>65</v>
      </c>
      <c r="AA50" s="12" t="s">
        <v>65</v>
      </c>
      <c r="AB50" s="12" t="s">
        <v>65</v>
      </c>
      <c r="AC50" s="12" t="s">
        <v>65</v>
      </c>
      <c r="AD50" s="12" t="s">
        <v>65</v>
      </c>
      <c r="AE50" s="12" t="s">
        <v>65</v>
      </c>
      <c r="AF50" s="12" t="s">
        <v>65</v>
      </c>
      <c r="AG50" s="77" t="s">
        <v>65</v>
      </c>
      <c r="AH50" s="77" t="s">
        <v>65</v>
      </c>
      <c r="AI50" s="77" t="s">
        <v>65</v>
      </c>
      <c r="AJ50" s="77" t="s">
        <v>65</v>
      </c>
      <c r="AK50" s="77" t="s">
        <v>65</v>
      </c>
      <c r="AL50" s="77">
        <f t="shared" ref="AL50:AS50" si="48">IF(AL155&lt;=AL$15,((AL$14/AL$15)*AL$13),0)</f>
        <v>429000</v>
      </c>
      <c r="AM50" s="77">
        <f t="shared" si="48"/>
        <v>487500</v>
      </c>
      <c r="AN50" s="77">
        <f t="shared" si="48"/>
        <v>487500</v>
      </c>
      <c r="AO50" s="77">
        <f t="shared" si="48"/>
        <v>487500</v>
      </c>
      <c r="AP50" s="77">
        <f t="shared" si="48"/>
        <v>0</v>
      </c>
      <c r="AQ50" s="77">
        <f t="shared" si="48"/>
        <v>0</v>
      </c>
      <c r="AR50" s="77">
        <f t="shared" si="48"/>
        <v>0</v>
      </c>
      <c r="AS50" s="77">
        <f t="shared" si="48"/>
        <v>0</v>
      </c>
      <c r="AT50" s="2"/>
      <c r="AU50" s="2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</row>
    <row r="51" spans="1:60" ht="15.75" hidden="1" customHeight="1" x14ac:dyDescent="0.25">
      <c r="A51" s="2"/>
      <c r="B51" s="2"/>
      <c r="C51" s="2"/>
      <c r="D51" s="2" t="s">
        <v>97</v>
      </c>
      <c r="E51" s="2"/>
      <c r="F51" s="12" t="s">
        <v>65</v>
      </c>
      <c r="G51" s="12" t="s">
        <v>65</v>
      </c>
      <c r="H51" s="12" t="s">
        <v>65</v>
      </c>
      <c r="I51" s="12" t="s">
        <v>65</v>
      </c>
      <c r="J51" s="12" t="s">
        <v>65</v>
      </c>
      <c r="K51" s="12" t="s">
        <v>65</v>
      </c>
      <c r="L51" s="12" t="s">
        <v>65</v>
      </c>
      <c r="M51" s="12" t="s">
        <v>65</v>
      </c>
      <c r="N51" s="12" t="s">
        <v>65</v>
      </c>
      <c r="O51" s="12" t="s">
        <v>65</v>
      </c>
      <c r="P51" s="12" t="s">
        <v>65</v>
      </c>
      <c r="Q51" s="12" t="s">
        <v>65</v>
      </c>
      <c r="R51" s="12" t="s">
        <v>65</v>
      </c>
      <c r="S51" s="12" t="s">
        <v>65</v>
      </c>
      <c r="T51" s="12" t="s">
        <v>65</v>
      </c>
      <c r="U51" s="12" t="s">
        <v>65</v>
      </c>
      <c r="V51" s="12" t="s">
        <v>65</v>
      </c>
      <c r="W51" s="12" t="s">
        <v>65</v>
      </c>
      <c r="X51" s="12" t="s">
        <v>65</v>
      </c>
      <c r="Y51" s="12" t="s">
        <v>65</v>
      </c>
      <c r="Z51" s="12" t="s">
        <v>65</v>
      </c>
      <c r="AA51" s="12" t="s">
        <v>65</v>
      </c>
      <c r="AB51" s="12" t="s">
        <v>65</v>
      </c>
      <c r="AC51" s="12" t="s">
        <v>65</v>
      </c>
      <c r="AD51" s="12" t="s">
        <v>65</v>
      </c>
      <c r="AE51" s="12" t="s">
        <v>65</v>
      </c>
      <c r="AF51" s="12" t="s">
        <v>65</v>
      </c>
      <c r="AG51" s="77" t="s">
        <v>65</v>
      </c>
      <c r="AH51" s="77" t="s">
        <v>65</v>
      </c>
      <c r="AI51" s="77" t="s">
        <v>65</v>
      </c>
      <c r="AJ51" s="77" t="s">
        <v>65</v>
      </c>
      <c r="AK51" s="77" t="s">
        <v>65</v>
      </c>
      <c r="AL51" s="77" t="s">
        <v>65</v>
      </c>
      <c r="AM51" s="77">
        <f t="shared" ref="AM51:AS51" si="49">IF(AM156&lt;=AM$15,((AM$14/AM$15)*AM$13),0)</f>
        <v>487500</v>
      </c>
      <c r="AN51" s="77">
        <f t="shared" si="49"/>
        <v>487500</v>
      </c>
      <c r="AO51" s="77">
        <f t="shared" si="49"/>
        <v>487500</v>
      </c>
      <c r="AP51" s="77">
        <f t="shared" si="49"/>
        <v>515625</v>
      </c>
      <c r="AQ51" s="77">
        <f t="shared" si="49"/>
        <v>0</v>
      </c>
      <c r="AR51" s="77">
        <f t="shared" si="49"/>
        <v>0</v>
      </c>
      <c r="AS51" s="77">
        <f t="shared" si="49"/>
        <v>0</v>
      </c>
      <c r="AT51" s="2"/>
      <c r="AU51" s="2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</row>
    <row r="52" spans="1:60" ht="15.75" hidden="1" customHeight="1" x14ac:dyDescent="0.25">
      <c r="A52" s="2"/>
      <c r="B52" s="2"/>
      <c r="C52" s="2"/>
      <c r="D52" s="2" t="s">
        <v>98</v>
      </c>
      <c r="E52" s="2"/>
      <c r="F52" s="12" t="s">
        <v>65</v>
      </c>
      <c r="G52" s="12" t="s">
        <v>65</v>
      </c>
      <c r="H52" s="12" t="s">
        <v>65</v>
      </c>
      <c r="I52" s="12" t="s">
        <v>65</v>
      </c>
      <c r="J52" s="12" t="s">
        <v>65</v>
      </c>
      <c r="K52" s="12" t="s">
        <v>65</v>
      </c>
      <c r="L52" s="12" t="s">
        <v>65</v>
      </c>
      <c r="M52" s="12" t="s">
        <v>65</v>
      </c>
      <c r="N52" s="12" t="s">
        <v>65</v>
      </c>
      <c r="O52" s="12" t="s">
        <v>65</v>
      </c>
      <c r="P52" s="12" t="s">
        <v>65</v>
      </c>
      <c r="Q52" s="12" t="s">
        <v>65</v>
      </c>
      <c r="R52" s="12" t="s">
        <v>65</v>
      </c>
      <c r="S52" s="12" t="s">
        <v>65</v>
      </c>
      <c r="T52" s="12" t="s">
        <v>65</v>
      </c>
      <c r="U52" s="12" t="s">
        <v>65</v>
      </c>
      <c r="V52" s="12" t="s">
        <v>65</v>
      </c>
      <c r="W52" s="12" t="s">
        <v>65</v>
      </c>
      <c r="X52" s="12" t="s">
        <v>65</v>
      </c>
      <c r="Y52" s="12" t="s">
        <v>65</v>
      </c>
      <c r="Z52" s="12" t="s">
        <v>65</v>
      </c>
      <c r="AA52" s="12" t="s">
        <v>65</v>
      </c>
      <c r="AB52" s="12" t="s">
        <v>65</v>
      </c>
      <c r="AC52" s="12" t="s">
        <v>65</v>
      </c>
      <c r="AD52" s="12" t="s">
        <v>65</v>
      </c>
      <c r="AE52" s="12" t="s">
        <v>65</v>
      </c>
      <c r="AF52" s="12" t="s">
        <v>65</v>
      </c>
      <c r="AG52" s="77" t="s">
        <v>65</v>
      </c>
      <c r="AH52" s="77" t="s">
        <v>65</v>
      </c>
      <c r="AI52" s="77" t="s">
        <v>65</v>
      </c>
      <c r="AJ52" s="77" t="s">
        <v>65</v>
      </c>
      <c r="AK52" s="77" t="s">
        <v>65</v>
      </c>
      <c r="AL52" s="77" t="s">
        <v>65</v>
      </c>
      <c r="AM52" s="77" t="s">
        <v>65</v>
      </c>
      <c r="AN52" s="77">
        <f t="shared" ref="AN52:AS52" si="50">IF(AN157&lt;=AN$15,((AN$14/AN$15)*AN$13),0)</f>
        <v>487500</v>
      </c>
      <c r="AO52" s="77">
        <f t="shared" si="50"/>
        <v>487500</v>
      </c>
      <c r="AP52" s="77">
        <f t="shared" si="50"/>
        <v>515625</v>
      </c>
      <c r="AQ52" s="77">
        <f t="shared" si="50"/>
        <v>548625</v>
      </c>
      <c r="AR52" s="77">
        <f t="shared" si="50"/>
        <v>0</v>
      </c>
      <c r="AS52" s="77">
        <f t="shared" si="50"/>
        <v>0</v>
      </c>
      <c r="AT52" s="2"/>
      <c r="AU52" s="2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</row>
    <row r="53" spans="1:60" ht="15.75" hidden="1" customHeight="1" x14ac:dyDescent="0.25">
      <c r="A53" s="2"/>
      <c r="B53" s="2"/>
      <c r="C53" s="2"/>
      <c r="D53" s="2" t="s">
        <v>99</v>
      </c>
      <c r="E53" s="2"/>
      <c r="F53" s="12" t="s">
        <v>65</v>
      </c>
      <c r="G53" s="12" t="s">
        <v>65</v>
      </c>
      <c r="H53" s="12" t="s">
        <v>65</v>
      </c>
      <c r="I53" s="12" t="s">
        <v>65</v>
      </c>
      <c r="J53" s="12" t="s">
        <v>65</v>
      </c>
      <c r="K53" s="12" t="s">
        <v>65</v>
      </c>
      <c r="L53" s="12" t="s">
        <v>65</v>
      </c>
      <c r="M53" s="12" t="s">
        <v>65</v>
      </c>
      <c r="N53" s="12" t="s">
        <v>65</v>
      </c>
      <c r="O53" s="12" t="s">
        <v>65</v>
      </c>
      <c r="P53" s="12" t="s">
        <v>65</v>
      </c>
      <c r="Q53" s="12" t="s">
        <v>65</v>
      </c>
      <c r="R53" s="12" t="s">
        <v>65</v>
      </c>
      <c r="S53" s="12" t="s">
        <v>65</v>
      </c>
      <c r="T53" s="12" t="s">
        <v>65</v>
      </c>
      <c r="U53" s="12" t="s">
        <v>65</v>
      </c>
      <c r="V53" s="12" t="s">
        <v>65</v>
      </c>
      <c r="W53" s="12" t="s">
        <v>65</v>
      </c>
      <c r="X53" s="12" t="s">
        <v>65</v>
      </c>
      <c r="Y53" s="12" t="s">
        <v>65</v>
      </c>
      <c r="Z53" s="12" t="s">
        <v>65</v>
      </c>
      <c r="AA53" s="12" t="s">
        <v>65</v>
      </c>
      <c r="AB53" s="12" t="s">
        <v>65</v>
      </c>
      <c r="AC53" s="12" t="s">
        <v>65</v>
      </c>
      <c r="AD53" s="12" t="s">
        <v>65</v>
      </c>
      <c r="AE53" s="12" t="s">
        <v>65</v>
      </c>
      <c r="AF53" s="12" t="s">
        <v>65</v>
      </c>
      <c r="AG53" s="77" t="s">
        <v>65</v>
      </c>
      <c r="AH53" s="77" t="s">
        <v>65</v>
      </c>
      <c r="AI53" s="77" t="s">
        <v>65</v>
      </c>
      <c r="AJ53" s="77" t="s">
        <v>65</v>
      </c>
      <c r="AK53" s="77" t="s">
        <v>65</v>
      </c>
      <c r="AL53" s="77" t="s">
        <v>65</v>
      </c>
      <c r="AM53" s="77" t="s">
        <v>65</v>
      </c>
      <c r="AN53" s="77" t="s">
        <v>65</v>
      </c>
      <c r="AO53" s="77">
        <f t="shared" ref="AO53:AS53" si="51">IF(AO158&lt;=AO$15,((AO$14/AO$15)*AO$13),0)</f>
        <v>487500</v>
      </c>
      <c r="AP53" s="77">
        <f t="shared" si="51"/>
        <v>515625</v>
      </c>
      <c r="AQ53" s="77">
        <f t="shared" si="51"/>
        <v>548625</v>
      </c>
      <c r="AR53" s="77">
        <f t="shared" si="51"/>
        <v>578550</v>
      </c>
      <c r="AS53" s="77">
        <f t="shared" si="51"/>
        <v>0</v>
      </c>
      <c r="AT53" s="2"/>
      <c r="AU53" s="2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</row>
    <row r="54" spans="1:60" ht="15.75" hidden="1" customHeight="1" x14ac:dyDescent="0.25">
      <c r="A54" s="2"/>
      <c r="B54" s="2"/>
      <c r="C54" s="2"/>
      <c r="D54" s="2" t="s">
        <v>100</v>
      </c>
      <c r="E54" s="2"/>
      <c r="F54" s="12" t="s">
        <v>65</v>
      </c>
      <c r="G54" s="12" t="s">
        <v>65</v>
      </c>
      <c r="H54" s="12" t="s">
        <v>65</v>
      </c>
      <c r="I54" s="12" t="s">
        <v>65</v>
      </c>
      <c r="J54" s="12" t="s">
        <v>65</v>
      </c>
      <c r="K54" s="12" t="s">
        <v>65</v>
      </c>
      <c r="L54" s="12" t="s">
        <v>65</v>
      </c>
      <c r="M54" s="12" t="s">
        <v>65</v>
      </c>
      <c r="N54" s="12" t="s">
        <v>65</v>
      </c>
      <c r="O54" s="12" t="s">
        <v>65</v>
      </c>
      <c r="P54" s="12" t="s">
        <v>65</v>
      </c>
      <c r="Q54" s="12" t="s">
        <v>65</v>
      </c>
      <c r="R54" s="12" t="s">
        <v>65</v>
      </c>
      <c r="S54" s="12" t="s">
        <v>65</v>
      </c>
      <c r="T54" s="12" t="s">
        <v>65</v>
      </c>
      <c r="U54" s="12" t="s">
        <v>65</v>
      </c>
      <c r="V54" s="12" t="s">
        <v>65</v>
      </c>
      <c r="W54" s="12" t="s">
        <v>65</v>
      </c>
      <c r="X54" s="12" t="s">
        <v>65</v>
      </c>
      <c r="Y54" s="12" t="s">
        <v>65</v>
      </c>
      <c r="Z54" s="12" t="s">
        <v>65</v>
      </c>
      <c r="AA54" s="12" t="s">
        <v>65</v>
      </c>
      <c r="AB54" s="12" t="s">
        <v>65</v>
      </c>
      <c r="AC54" s="12" t="s">
        <v>65</v>
      </c>
      <c r="AD54" s="12" t="s">
        <v>65</v>
      </c>
      <c r="AE54" s="12" t="s">
        <v>65</v>
      </c>
      <c r="AF54" s="12" t="s">
        <v>65</v>
      </c>
      <c r="AG54" s="77" t="s">
        <v>65</v>
      </c>
      <c r="AH54" s="77" t="s">
        <v>65</v>
      </c>
      <c r="AI54" s="77" t="s">
        <v>65</v>
      </c>
      <c r="AJ54" s="77" t="s">
        <v>65</v>
      </c>
      <c r="AK54" s="77" t="s">
        <v>65</v>
      </c>
      <c r="AL54" s="77" t="s">
        <v>65</v>
      </c>
      <c r="AM54" s="77" t="s">
        <v>65</v>
      </c>
      <c r="AN54" s="77" t="s">
        <v>65</v>
      </c>
      <c r="AO54" s="77" t="s">
        <v>65</v>
      </c>
      <c r="AP54" s="77">
        <f t="shared" ref="AP54:AS54" si="52">IF(AP159&lt;=AP$15,((AP$14/AP$15)*AP$13),0)</f>
        <v>515625</v>
      </c>
      <c r="AQ54" s="77">
        <f t="shared" si="52"/>
        <v>548625</v>
      </c>
      <c r="AR54" s="77">
        <f t="shared" si="52"/>
        <v>578550</v>
      </c>
      <c r="AS54" s="77">
        <f t="shared" si="52"/>
        <v>636550</v>
      </c>
      <c r="AT54" s="2"/>
      <c r="AU54" s="2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</row>
    <row r="55" spans="1:60" ht="15.75" hidden="1" customHeight="1" x14ac:dyDescent="0.25">
      <c r="A55" s="2"/>
      <c r="B55" s="2"/>
      <c r="C55" s="2"/>
      <c r="D55" s="2" t="s">
        <v>101</v>
      </c>
      <c r="E55" s="2"/>
      <c r="F55" s="12" t="s">
        <v>65</v>
      </c>
      <c r="G55" s="12" t="s">
        <v>65</v>
      </c>
      <c r="H55" s="12" t="s">
        <v>65</v>
      </c>
      <c r="I55" s="12" t="s">
        <v>65</v>
      </c>
      <c r="J55" s="12" t="s">
        <v>65</v>
      </c>
      <c r="K55" s="12" t="s">
        <v>65</v>
      </c>
      <c r="L55" s="12" t="s">
        <v>65</v>
      </c>
      <c r="M55" s="12" t="s">
        <v>65</v>
      </c>
      <c r="N55" s="12" t="s">
        <v>65</v>
      </c>
      <c r="O55" s="12" t="s">
        <v>65</v>
      </c>
      <c r="P55" s="12" t="s">
        <v>65</v>
      </c>
      <c r="Q55" s="12" t="s">
        <v>65</v>
      </c>
      <c r="R55" s="12" t="s">
        <v>65</v>
      </c>
      <c r="S55" s="12" t="s">
        <v>65</v>
      </c>
      <c r="T55" s="12" t="s">
        <v>65</v>
      </c>
      <c r="U55" s="12" t="s">
        <v>65</v>
      </c>
      <c r="V55" s="12" t="s">
        <v>65</v>
      </c>
      <c r="W55" s="12" t="s">
        <v>65</v>
      </c>
      <c r="X55" s="12" t="s">
        <v>65</v>
      </c>
      <c r="Y55" s="12" t="s">
        <v>65</v>
      </c>
      <c r="Z55" s="12" t="s">
        <v>65</v>
      </c>
      <c r="AA55" s="12" t="s">
        <v>65</v>
      </c>
      <c r="AB55" s="12" t="s">
        <v>65</v>
      </c>
      <c r="AC55" s="12" t="s">
        <v>65</v>
      </c>
      <c r="AD55" s="12" t="s">
        <v>65</v>
      </c>
      <c r="AE55" s="12" t="s">
        <v>65</v>
      </c>
      <c r="AF55" s="12" t="s">
        <v>65</v>
      </c>
      <c r="AG55" s="77" t="s">
        <v>65</v>
      </c>
      <c r="AH55" s="77" t="s">
        <v>65</v>
      </c>
      <c r="AI55" s="77" t="s">
        <v>65</v>
      </c>
      <c r="AJ55" s="77" t="s">
        <v>65</v>
      </c>
      <c r="AK55" s="77" t="s">
        <v>65</v>
      </c>
      <c r="AL55" s="77" t="s">
        <v>65</v>
      </c>
      <c r="AM55" s="77" t="s">
        <v>65</v>
      </c>
      <c r="AN55" s="77" t="s">
        <v>65</v>
      </c>
      <c r="AO55" s="77" t="s">
        <v>65</v>
      </c>
      <c r="AP55" s="77" t="s">
        <v>65</v>
      </c>
      <c r="AQ55" s="77">
        <f t="shared" ref="AQ55:AS55" si="53">IF(AQ160&lt;=AQ$15,((AQ$14/AQ$15)*AQ$13),0)</f>
        <v>548625</v>
      </c>
      <c r="AR55" s="77">
        <f t="shared" si="53"/>
        <v>578550</v>
      </c>
      <c r="AS55" s="77">
        <f t="shared" si="53"/>
        <v>636550</v>
      </c>
      <c r="AT55" s="2"/>
      <c r="AU55" s="2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</row>
    <row r="56" spans="1:60" ht="15.75" hidden="1" customHeight="1" x14ac:dyDescent="0.25">
      <c r="A56" s="2"/>
      <c r="B56" s="2"/>
      <c r="C56" s="2"/>
      <c r="D56" s="2" t="s">
        <v>102</v>
      </c>
      <c r="E56" s="2"/>
      <c r="F56" s="12" t="s">
        <v>65</v>
      </c>
      <c r="G56" s="12" t="s">
        <v>65</v>
      </c>
      <c r="H56" s="12" t="s">
        <v>65</v>
      </c>
      <c r="I56" s="12" t="s">
        <v>65</v>
      </c>
      <c r="J56" s="12" t="s">
        <v>65</v>
      </c>
      <c r="K56" s="12" t="s">
        <v>65</v>
      </c>
      <c r="L56" s="12" t="s">
        <v>65</v>
      </c>
      <c r="M56" s="12" t="s">
        <v>65</v>
      </c>
      <c r="N56" s="12" t="s">
        <v>65</v>
      </c>
      <c r="O56" s="12" t="s">
        <v>65</v>
      </c>
      <c r="P56" s="12" t="s">
        <v>65</v>
      </c>
      <c r="Q56" s="12" t="s">
        <v>65</v>
      </c>
      <c r="R56" s="12" t="s">
        <v>65</v>
      </c>
      <c r="S56" s="12" t="s">
        <v>65</v>
      </c>
      <c r="T56" s="12" t="s">
        <v>65</v>
      </c>
      <c r="U56" s="12" t="s">
        <v>65</v>
      </c>
      <c r="V56" s="12" t="s">
        <v>65</v>
      </c>
      <c r="W56" s="12" t="s">
        <v>65</v>
      </c>
      <c r="X56" s="12" t="s">
        <v>65</v>
      </c>
      <c r="Y56" s="12" t="s">
        <v>65</v>
      </c>
      <c r="Z56" s="12" t="s">
        <v>65</v>
      </c>
      <c r="AA56" s="12" t="s">
        <v>65</v>
      </c>
      <c r="AB56" s="12" t="s">
        <v>65</v>
      </c>
      <c r="AC56" s="12" t="s">
        <v>65</v>
      </c>
      <c r="AD56" s="12" t="s">
        <v>65</v>
      </c>
      <c r="AE56" s="12" t="s">
        <v>65</v>
      </c>
      <c r="AF56" s="12" t="s">
        <v>65</v>
      </c>
      <c r="AG56" s="77" t="s">
        <v>65</v>
      </c>
      <c r="AH56" s="77" t="s">
        <v>65</v>
      </c>
      <c r="AI56" s="77" t="s">
        <v>65</v>
      </c>
      <c r="AJ56" s="77" t="s">
        <v>65</v>
      </c>
      <c r="AK56" s="77" t="s">
        <v>65</v>
      </c>
      <c r="AL56" s="77" t="s">
        <v>65</v>
      </c>
      <c r="AM56" s="77" t="s">
        <v>65</v>
      </c>
      <c r="AN56" s="77" t="s">
        <v>65</v>
      </c>
      <c r="AO56" s="77" t="s">
        <v>65</v>
      </c>
      <c r="AP56" s="77" t="s">
        <v>65</v>
      </c>
      <c r="AQ56" s="77" t="s">
        <v>65</v>
      </c>
      <c r="AR56" s="77">
        <f t="shared" ref="AR56:AS56" si="54">IF(AR161&lt;=AR$15,((AR$14/AR$15)*AR$13),0)</f>
        <v>578550</v>
      </c>
      <c r="AS56" s="77">
        <f t="shared" si="54"/>
        <v>636550</v>
      </c>
      <c r="AT56" s="2"/>
      <c r="AU56" s="2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</row>
    <row r="57" spans="1:60" ht="15.75" hidden="1" customHeight="1" x14ac:dyDescent="0.25">
      <c r="A57" s="2"/>
      <c r="B57" s="2"/>
      <c r="C57" s="2"/>
      <c r="D57" s="2" t="s">
        <v>103</v>
      </c>
      <c r="E57" s="2"/>
      <c r="F57" s="12" t="s">
        <v>65</v>
      </c>
      <c r="G57" s="12" t="s">
        <v>65</v>
      </c>
      <c r="H57" s="12" t="s">
        <v>65</v>
      </c>
      <c r="I57" s="12" t="s">
        <v>65</v>
      </c>
      <c r="J57" s="12" t="s">
        <v>65</v>
      </c>
      <c r="K57" s="12" t="s">
        <v>65</v>
      </c>
      <c r="L57" s="12" t="s">
        <v>65</v>
      </c>
      <c r="M57" s="12" t="s">
        <v>65</v>
      </c>
      <c r="N57" s="12" t="s">
        <v>65</v>
      </c>
      <c r="O57" s="12" t="s">
        <v>65</v>
      </c>
      <c r="P57" s="12" t="s">
        <v>65</v>
      </c>
      <c r="Q57" s="12" t="s">
        <v>65</v>
      </c>
      <c r="R57" s="12" t="s">
        <v>65</v>
      </c>
      <c r="S57" s="12" t="s">
        <v>65</v>
      </c>
      <c r="T57" s="12" t="s">
        <v>65</v>
      </c>
      <c r="U57" s="12" t="s">
        <v>65</v>
      </c>
      <c r="V57" s="12" t="s">
        <v>65</v>
      </c>
      <c r="W57" s="12" t="s">
        <v>65</v>
      </c>
      <c r="X57" s="12" t="s">
        <v>65</v>
      </c>
      <c r="Y57" s="12" t="s">
        <v>65</v>
      </c>
      <c r="Z57" s="12" t="s">
        <v>65</v>
      </c>
      <c r="AA57" s="12" t="s">
        <v>65</v>
      </c>
      <c r="AB57" s="12" t="s">
        <v>65</v>
      </c>
      <c r="AC57" s="12" t="s">
        <v>65</v>
      </c>
      <c r="AD57" s="12" t="s">
        <v>65</v>
      </c>
      <c r="AE57" s="12" t="s">
        <v>65</v>
      </c>
      <c r="AF57" s="12" t="s">
        <v>65</v>
      </c>
      <c r="AG57" s="77" t="s">
        <v>65</v>
      </c>
      <c r="AH57" s="77" t="s">
        <v>65</v>
      </c>
      <c r="AI57" s="77" t="s">
        <v>65</v>
      </c>
      <c r="AJ57" s="77" t="s">
        <v>65</v>
      </c>
      <c r="AK57" s="77" t="s">
        <v>65</v>
      </c>
      <c r="AL57" s="77" t="s">
        <v>65</v>
      </c>
      <c r="AM57" s="77" t="s">
        <v>65</v>
      </c>
      <c r="AN57" s="77" t="s">
        <v>65</v>
      </c>
      <c r="AO57" s="77" t="s">
        <v>65</v>
      </c>
      <c r="AP57" s="77" t="s">
        <v>65</v>
      </c>
      <c r="AQ57" s="77" t="s">
        <v>65</v>
      </c>
      <c r="AR57" s="77" t="s">
        <v>65</v>
      </c>
      <c r="AS57" s="77">
        <f>IF(AS162&lt;=AS$15,((AS$14/AS$15)*AS$13),0)</f>
        <v>636550</v>
      </c>
      <c r="AT57" s="2"/>
      <c r="AU57" s="2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</row>
    <row r="58" spans="1:60" ht="15.75" hidden="1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2"/>
      <c r="AU58" s="2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</row>
    <row r="59" spans="1:60" ht="15.75" hidden="1" customHeight="1" x14ac:dyDescent="0.25">
      <c r="A59" s="2"/>
      <c r="B59" s="2"/>
      <c r="C59" s="2"/>
      <c r="D59" s="29" t="s">
        <v>24</v>
      </c>
      <c r="E59" s="2"/>
      <c r="F59" s="78">
        <f t="shared" ref="F59:AS59" si="55">SUM(F18:F57)</f>
        <v>200000</v>
      </c>
      <c r="G59" s="78">
        <f t="shared" si="55"/>
        <v>400000</v>
      </c>
      <c r="H59" s="78">
        <f t="shared" si="55"/>
        <v>600000</v>
      </c>
      <c r="I59" s="78">
        <f t="shared" si="55"/>
        <v>840000</v>
      </c>
      <c r="J59" s="78">
        <f t="shared" si="55"/>
        <v>945000</v>
      </c>
      <c r="K59" s="78">
        <f t="shared" si="55"/>
        <v>945000</v>
      </c>
      <c r="L59" s="78">
        <f t="shared" si="55"/>
        <v>945000</v>
      </c>
      <c r="M59" s="78">
        <f t="shared" si="55"/>
        <v>978750</v>
      </c>
      <c r="N59" s="78">
        <f t="shared" si="55"/>
        <v>1044000</v>
      </c>
      <c r="O59" s="78">
        <f t="shared" si="55"/>
        <v>1044000</v>
      </c>
      <c r="P59" s="78">
        <f t="shared" si="55"/>
        <v>1044000</v>
      </c>
      <c r="Q59" s="78">
        <f t="shared" si="55"/>
        <v>1044000</v>
      </c>
      <c r="R59" s="78">
        <f t="shared" si="55"/>
        <v>1044000</v>
      </c>
      <c r="S59" s="78">
        <f t="shared" si="55"/>
        <v>1128000</v>
      </c>
      <c r="T59" s="78">
        <f t="shared" si="55"/>
        <v>1269000</v>
      </c>
      <c r="U59" s="78">
        <f t="shared" si="55"/>
        <v>1269000</v>
      </c>
      <c r="V59" s="78">
        <f t="shared" si="55"/>
        <v>1269000</v>
      </c>
      <c r="W59" s="78">
        <f t="shared" si="55"/>
        <v>1269000</v>
      </c>
      <c r="X59" s="78">
        <f t="shared" si="55"/>
        <v>1269000</v>
      </c>
      <c r="Y59" s="78">
        <f t="shared" si="55"/>
        <v>1269000</v>
      </c>
      <c r="Z59" s="78">
        <f t="shared" si="55"/>
        <v>1269000</v>
      </c>
      <c r="AA59" s="78">
        <f t="shared" si="55"/>
        <v>1269000</v>
      </c>
      <c r="AB59" s="78">
        <f t="shared" si="55"/>
        <v>1269000</v>
      </c>
      <c r="AC59" s="78">
        <f t="shared" si="55"/>
        <v>1336500</v>
      </c>
      <c r="AD59" s="78">
        <f t="shared" si="55"/>
        <v>1559250</v>
      </c>
      <c r="AE59" s="78">
        <f t="shared" si="55"/>
        <v>1559250</v>
      </c>
      <c r="AF59" s="78">
        <f t="shared" si="55"/>
        <v>1559250</v>
      </c>
      <c r="AG59" s="78">
        <f t="shared" si="55"/>
        <v>1559250</v>
      </c>
      <c r="AH59" s="78">
        <f t="shared" si="55"/>
        <v>1590750</v>
      </c>
      <c r="AI59" s="78">
        <f t="shared" si="55"/>
        <v>1666500</v>
      </c>
      <c r="AJ59" s="78">
        <f t="shared" si="55"/>
        <v>1666500</v>
      </c>
      <c r="AK59" s="78">
        <f t="shared" si="55"/>
        <v>1666500</v>
      </c>
      <c r="AL59" s="78">
        <f t="shared" si="55"/>
        <v>1716000</v>
      </c>
      <c r="AM59" s="78">
        <f t="shared" si="55"/>
        <v>1950000</v>
      </c>
      <c r="AN59" s="78">
        <f t="shared" si="55"/>
        <v>1950000</v>
      </c>
      <c r="AO59" s="78">
        <f t="shared" si="55"/>
        <v>1950000</v>
      </c>
      <c r="AP59" s="78">
        <f t="shared" si="55"/>
        <v>2062500</v>
      </c>
      <c r="AQ59" s="78">
        <f t="shared" si="55"/>
        <v>2194500</v>
      </c>
      <c r="AR59" s="78">
        <f t="shared" si="55"/>
        <v>2314200</v>
      </c>
      <c r="AS59" s="78">
        <f t="shared" si="55"/>
        <v>2546200</v>
      </c>
      <c r="AT59" s="2"/>
      <c r="AU59" s="2"/>
      <c r="AV59" s="55"/>
      <c r="AW59" s="70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</row>
    <row r="60" spans="1:60" ht="15.75" customHeight="1" x14ac:dyDescent="0.25">
      <c r="A60" s="2"/>
      <c r="B60" s="2"/>
      <c r="C60" s="2"/>
      <c r="D60" s="4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</row>
    <row r="61" spans="1:60" ht="15.75" customHeight="1" x14ac:dyDescent="0.25">
      <c r="A61" s="2"/>
      <c r="B61" s="16"/>
      <c r="C61" s="39"/>
      <c r="D61" s="79" t="s">
        <v>104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</row>
    <row r="62" spans="1:60" ht="15.75" customHeight="1" x14ac:dyDescent="0.25">
      <c r="A62" s="2"/>
      <c r="B62" s="16"/>
      <c r="C62" s="39"/>
      <c r="D62" s="80" t="s">
        <v>105</v>
      </c>
      <c r="E62" s="12" t="s">
        <v>65</v>
      </c>
      <c r="F62" s="75">
        <f t="shared" ref="F62:AS62" si="56">F$63/(F14/F15)</f>
        <v>4000</v>
      </c>
      <c r="G62" s="75">
        <f t="shared" si="56"/>
        <v>8000</v>
      </c>
      <c r="H62" s="75">
        <f t="shared" si="56"/>
        <v>12000</v>
      </c>
      <c r="I62" s="75">
        <f t="shared" si="56"/>
        <v>16800</v>
      </c>
      <c r="J62" s="75">
        <f t="shared" si="56"/>
        <v>16800</v>
      </c>
      <c r="K62" s="75">
        <f t="shared" si="56"/>
        <v>16800</v>
      </c>
      <c r="L62" s="75">
        <f t="shared" si="56"/>
        <v>16800</v>
      </c>
      <c r="M62" s="75">
        <f t="shared" si="56"/>
        <v>17400</v>
      </c>
      <c r="N62" s="75">
        <f t="shared" si="56"/>
        <v>17400</v>
      </c>
      <c r="O62" s="75">
        <f t="shared" si="56"/>
        <v>17400</v>
      </c>
      <c r="P62" s="75">
        <f t="shared" si="56"/>
        <v>17400</v>
      </c>
      <c r="Q62" s="75">
        <f t="shared" si="56"/>
        <v>17400</v>
      </c>
      <c r="R62" s="75">
        <f t="shared" si="56"/>
        <v>17400</v>
      </c>
      <c r="S62" s="75">
        <f t="shared" si="56"/>
        <v>18800</v>
      </c>
      <c r="T62" s="75">
        <f t="shared" si="56"/>
        <v>18800</v>
      </c>
      <c r="U62" s="75">
        <f t="shared" si="56"/>
        <v>18800</v>
      </c>
      <c r="V62" s="75">
        <f t="shared" si="56"/>
        <v>18800</v>
      </c>
      <c r="W62" s="75">
        <f t="shared" si="56"/>
        <v>18800</v>
      </c>
      <c r="X62" s="75">
        <f t="shared" si="56"/>
        <v>18800</v>
      </c>
      <c r="Y62" s="75">
        <f t="shared" si="56"/>
        <v>18800</v>
      </c>
      <c r="Z62" s="75">
        <f t="shared" si="56"/>
        <v>18800</v>
      </c>
      <c r="AA62" s="75">
        <f t="shared" si="56"/>
        <v>18800</v>
      </c>
      <c r="AB62" s="75">
        <f t="shared" si="56"/>
        <v>18800</v>
      </c>
      <c r="AC62" s="75">
        <f t="shared" si="56"/>
        <v>19800</v>
      </c>
      <c r="AD62" s="75">
        <f t="shared" si="56"/>
        <v>19800</v>
      </c>
      <c r="AE62" s="75">
        <f t="shared" si="56"/>
        <v>19800</v>
      </c>
      <c r="AF62" s="75">
        <f t="shared" si="56"/>
        <v>19800</v>
      </c>
      <c r="AG62" s="75">
        <f t="shared" si="56"/>
        <v>19800</v>
      </c>
      <c r="AH62" s="75">
        <f t="shared" si="56"/>
        <v>20200</v>
      </c>
      <c r="AI62" s="75">
        <f t="shared" si="56"/>
        <v>20200</v>
      </c>
      <c r="AJ62" s="75">
        <f t="shared" si="56"/>
        <v>20200</v>
      </c>
      <c r="AK62" s="75">
        <f t="shared" si="56"/>
        <v>20200</v>
      </c>
      <c r="AL62" s="75">
        <f t="shared" si="56"/>
        <v>20800</v>
      </c>
      <c r="AM62" s="75">
        <f t="shared" si="56"/>
        <v>20800</v>
      </c>
      <c r="AN62" s="75">
        <f t="shared" si="56"/>
        <v>20800</v>
      </c>
      <c r="AO62" s="75">
        <f t="shared" si="56"/>
        <v>20800</v>
      </c>
      <c r="AP62" s="75">
        <f t="shared" si="56"/>
        <v>22000</v>
      </c>
      <c r="AQ62" s="75">
        <f t="shared" si="56"/>
        <v>22000</v>
      </c>
      <c r="AR62" s="75">
        <f t="shared" si="56"/>
        <v>23200</v>
      </c>
      <c r="AS62" s="75">
        <f t="shared" si="56"/>
        <v>23200</v>
      </c>
      <c r="AT62" s="2"/>
      <c r="AU62" s="2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</row>
    <row r="63" spans="1:60" ht="15.75" customHeight="1" x14ac:dyDescent="0.25">
      <c r="A63" s="2"/>
      <c r="B63" s="16"/>
      <c r="C63" s="39"/>
      <c r="D63" s="79" t="s">
        <v>106</v>
      </c>
      <c r="E63" s="2"/>
      <c r="F63" s="78">
        <f t="shared" ref="F63:AS63" si="57">F$59</f>
        <v>200000</v>
      </c>
      <c r="G63" s="78">
        <f t="shared" si="57"/>
        <v>400000</v>
      </c>
      <c r="H63" s="78">
        <f t="shared" si="57"/>
        <v>600000</v>
      </c>
      <c r="I63" s="78">
        <f t="shared" si="57"/>
        <v>840000</v>
      </c>
      <c r="J63" s="78">
        <f t="shared" si="57"/>
        <v>945000</v>
      </c>
      <c r="K63" s="78">
        <f t="shared" si="57"/>
        <v>945000</v>
      </c>
      <c r="L63" s="78">
        <f t="shared" si="57"/>
        <v>945000</v>
      </c>
      <c r="M63" s="78">
        <f t="shared" si="57"/>
        <v>978750</v>
      </c>
      <c r="N63" s="78">
        <f t="shared" si="57"/>
        <v>1044000</v>
      </c>
      <c r="O63" s="78">
        <f t="shared" si="57"/>
        <v>1044000</v>
      </c>
      <c r="P63" s="78">
        <f t="shared" si="57"/>
        <v>1044000</v>
      </c>
      <c r="Q63" s="78">
        <f t="shared" si="57"/>
        <v>1044000</v>
      </c>
      <c r="R63" s="78">
        <f t="shared" si="57"/>
        <v>1044000</v>
      </c>
      <c r="S63" s="78">
        <f t="shared" si="57"/>
        <v>1128000</v>
      </c>
      <c r="T63" s="78">
        <f t="shared" si="57"/>
        <v>1269000</v>
      </c>
      <c r="U63" s="78">
        <f t="shared" si="57"/>
        <v>1269000</v>
      </c>
      <c r="V63" s="78">
        <f t="shared" si="57"/>
        <v>1269000</v>
      </c>
      <c r="W63" s="78">
        <f t="shared" si="57"/>
        <v>1269000</v>
      </c>
      <c r="X63" s="78">
        <f t="shared" si="57"/>
        <v>1269000</v>
      </c>
      <c r="Y63" s="78">
        <f t="shared" si="57"/>
        <v>1269000</v>
      </c>
      <c r="Z63" s="78">
        <f t="shared" si="57"/>
        <v>1269000</v>
      </c>
      <c r="AA63" s="78">
        <f t="shared" si="57"/>
        <v>1269000</v>
      </c>
      <c r="AB63" s="78">
        <f t="shared" si="57"/>
        <v>1269000</v>
      </c>
      <c r="AC63" s="78">
        <f t="shared" si="57"/>
        <v>1336500</v>
      </c>
      <c r="AD63" s="78">
        <f t="shared" si="57"/>
        <v>1559250</v>
      </c>
      <c r="AE63" s="78">
        <f t="shared" si="57"/>
        <v>1559250</v>
      </c>
      <c r="AF63" s="78">
        <f t="shared" si="57"/>
        <v>1559250</v>
      </c>
      <c r="AG63" s="78">
        <f t="shared" si="57"/>
        <v>1559250</v>
      </c>
      <c r="AH63" s="78">
        <f t="shared" si="57"/>
        <v>1590750</v>
      </c>
      <c r="AI63" s="78">
        <f t="shared" si="57"/>
        <v>1666500</v>
      </c>
      <c r="AJ63" s="78">
        <f t="shared" si="57"/>
        <v>1666500</v>
      </c>
      <c r="AK63" s="78">
        <f t="shared" si="57"/>
        <v>1666500</v>
      </c>
      <c r="AL63" s="78">
        <f t="shared" si="57"/>
        <v>1716000</v>
      </c>
      <c r="AM63" s="78">
        <f t="shared" si="57"/>
        <v>1950000</v>
      </c>
      <c r="AN63" s="78">
        <f t="shared" si="57"/>
        <v>1950000</v>
      </c>
      <c r="AO63" s="78">
        <f t="shared" si="57"/>
        <v>1950000</v>
      </c>
      <c r="AP63" s="78">
        <f t="shared" si="57"/>
        <v>2062500</v>
      </c>
      <c r="AQ63" s="78">
        <f t="shared" si="57"/>
        <v>2194500</v>
      </c>
      <c r="AR63" s="78">
        <f t="shared" si="57"/>
        <v>2314200</v>
      </c>
      <c r="AS63" s="78">
        <f t="shared" si="57"/>
        <v>2546200</v>
      </c>
      <c r="AT63" s="2"/>
      <c r="AU63" s="2"/>
      <c r="AV63" s="55"/>
      <c r="AW63" s="70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</row>
    <row r="64" spans="1:60" ht="15.75" customHeight="1" x14ac:dyDescent="0.25">
      <c r="A64" s="2"/>
      <c r="B64" s="39"/>
      <c r="C64" s="39"/>
      <c r="D64" s="79"/>
      <c r="E64" s="2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2"/>
      <c r="AU64" s="2"/>
      <c r="AV64" s="55"/>
      <c r="AW64" s="70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</row>
    <row r="65" spans="1:60" ht="15.75" customHeight="1" x14ac:dyDescent="0.25">
      <c r="A65" s="2"/>
      <c r="B65" s="39"/>
      <c r="C65" s="39"/>
      <c r="D65" s="79"/>
      <c r="E65" s="2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2"/>
      <c r="AU65" s="2"/>
      <c r="AV65" s="55"/>
      <c r="AW65" s="70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</row>
    <row r="66" spans="1:60" ht="15.75" customHeight="1" x14ac:dyDescent="0.25">
      <c r="A66" s="2"/>
      <c r="B66" s="16"/>
      <c r="C66" s="2"/>
      <c r="D66" s="71" t="s">
        <v>107</v>
      </c>
      <c r="E66" s="71"/>
      <c r="F66" s="81">
        <f>Information!$F$30</f>
        <v>0</v>
      </c>
      <c r="G66" s="81">
        <f>Information!$F$30</f>
        <v>0</v>
      </c>
      <c r="H66" s="81">
        <f>Information!$F$30</f>
        <v>0</v>
      </c>
      <c r="I66" s="81">
        <f>Information!$F$30</f>
        <v>0</v>
      </c>
      <c r="J66" s="81">
        <f>Information!$G$30</f>
        <v>0.02</v>
      </c>
      <c r="K66" s="81">
        <f t="shared" ref="K66:M66" si="58">G66</f>
        <v>0</v>
      </c>
      <c r="L66" s="81">
        <f t="shared" si="58"/>
        <v>0</v>
      </c>
      <c r="M66" s="81">
        <f t="shared" si="58"/>
        <v>0</v>
      </c>
      <c r="N66" s="81">
        <f>Information!$H$30</f>
        <v>0.02</v>
      </c>
      <c r="O66" s="81">
        <f t="shared" ref="O66:Q66" si="59">K66</f>
        <v>0</v>
      </c>
      <c r="P66" s="81">
        <f t="shared" si="59"/>
        <v>0</v>
      </c>
      <c r="Q66" s="81">
        <f t="shared" si="59"/>
        <v>0</v>
      </c>
      <c r="R66" s="81">
        <f>Information!$I$30</f>
        <v>0.02</v>
      </c>
      <c r="S66" s="81">
        <f t="shared" ref="S66:U66" si="60">O66</f>
        <v>0</v>
      </c>
      <c r="T66" s="81">
        <f t="shared" si="60"/>
        <v>0</v>
      </c>
      <c r="U66" s="81">
        <f t="shared" si="60"/>
        <v>0</v>
      </c>
      <c r="V66" s="81">
        <f>Information!$K$30</f>
        <v>0.02</v>
      </c>
      <c r="W66" s="81">
        <f t="shared" ref="W66:Y66" si="61">S66</f>
        <v>0</v>
      </c>
      <c r="X66" s="81">
        <f t="shared" si="61"/>
        <v>0</v>
      </c>
      <c r="Y66" s="81">
        <f t="shared" si="61"/>
        <v>0</v>
      </c>
      <c r="Z66" s="81">
        <f>Information!$M$30</f>
        <v>0.02</v>
      </c>
      <c r="AA66" s="81">
        <f t="shared" ref="AA66:AC66" si="62">W66</f>
        <v>0</v>
      </c>
      <c r="AB66" s="81">
        <f t="shared" si="62"/>
        <v>0</v>
      </c>
      <c r="AC66" s="81">
        <f t="shared" si="62"/>
        <v>0</v>
      </c>
      <c r="AD66" s="81">
        <f>Information!$O$30</f>
        <v>0.02</v>
      </c>
      <c r="AE66" s="81">
        <f t="shared" ref="AE66:AG66" si="63">AA66</f>
        <v>0</v>
      </c>
      <c r="AF66" s="81">
        <f t="shared" si="63"/>
        <v>0</v>
      </c>
      <c r="AG66" s="81">
        <f t="shared" si="63"/>
        <v>0</v>
      </c>
      <c r="AH66" s="81">
        <f>Information!$P$30</f>
        <v>0.02</v>
      </c>
      <c r="AI66" s="81">
        <f t="shared" ref="AI66:AK66" si="64">AE66</f>
        <v>0</v>
      </c>
      <c r="AJ66" s="81">
        <f t="shared" si="64"/>
        <v>0</v>
      </c>
      <c r="AK66" s="81">
        <f t="shared" si="64"/>
        <v>0</v>
      </c>
      <c r="AL66" s="81">
        <f>Information!$R$30</f>
        <v>0.02</v>
      </c>
      <c r="AM66" s="81">
        <f t="shared" ref="AM66:AO66" si="65">AI66</f>
        <v>0</v>
      </c>
      <c r="AN66" s="81">
        <f t="shared" si="65"/>
        <v>0</v>
      </c>
      <c r="AO66" s="81">
        <f t="shared" si="65"/>
        <v>0</v>
      </c>
      <c r="AP66" s="81">
        <f>Information!$S$30</f>
        <v>0.02</v>
      </c>
      <c r="AQ66" s="81">
        <f t="shared" ref="AQ66:AS66" si="66">AM66</f>
        <v>0</v>
      </c>
      <c r="AR66" s="81">
        <f t="shared" si="66"/>
        <v>0</v>
      </c>
      <c r="AS66" s="81">
        <f t="shared" si="66"/>
        <v>0</v>
      </c>
      <c r="AT66" s="2"/>
      <c r="AU66" s="2"/>
      <c r="AV66" s="55"/>
      <c r="AW66" s="70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</row>
    <row r="67" spans="1:60" ht="15.75" customHeight="1" x14ac:dyDescent="0.25">
      <c r="A67" s="2"/>
      <c r="B67" s="16"/>
      <c r="C67" s="2"/>
      <c r="D67" s="2"/>
      <c r="E67" s="1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2"/>
      <c r="AU67" s="2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</row>
    <row r="68" spans="1:60" ht="15.75" customHeight="1" x14ac:dyDescent="0.25">
      <c r="A68" s="2"/>
      <c r="B68" s="16"/>
      <c r="C68" s="2"/>
      <c r="D68" s="20" t="s">
        <v>108</v>
      </c>
      <c r="E68" s="61"/>
      <c r="F68" s="72">
        <f>Information!$F$9</f>
        <v>2024</v>
      </c>
      <c r="G68" s="2"/>
      <c r="H68" s="2"/>
      <c r="I68" s="2"/>
      <c r="J68" s="72">
        <f>F68+1</f>
        <v>2025</v>
      </c>
      <c r="K68" s="2"/>
      <c r="L68" s="2"/>
      <c r="M68" s="2"/>
      <c r="N68" s="72">
        <f>J68+1</f>
        <v>2026</v>
      </c>
      <c r="O68" s="2"/>
      <c r="P68" s="2"/>
      <c r="Q68" s="2"/>
      <c r="R68" s="72">
        <f>N68+1</f>
        <v>2027</v>
      </c>
      <c r="S68" s="39"/>
      <c r="T68" s="39"/>
      <c r="U68" s="39"/>
      <c r="V68" s="72">
        <f>R68+1</f>
        <v>2028</v>
      </c>
      <c r="W68" s="39"/>
      <c r="X68" s="39"/>
      <c r="Y68" s="39"/>
      <c r="Z68" s="72">
        <f>V68+1</f>
        <v>2029</v>
      </c>
      <c r="AA68" s="39"/>
      <c r="AB68" s="39"/>
      <c r="AC68" s="39"/>
      <c r="AD68" s="72">
        <f>Z68+1</f>
        <v>2030</v>
      </c>
      <c r="AE68" s="39"/>
      <c r="AF68" s="39"/>
      <c r="AG68" s="39"/>
      <c r="AH68" s="72">
        <f>AD68+1</f>
        <v>2031</v>
      </c>
      <c r="AI68" s="39"/>
      <c r="AJ68" s="39"/>
      <c r="AK68" s="39"/>
      <c r="AL68" s="72">
        <f>AH68+1</f>
        <v>2032</v>
      </c>
      <c r="AM68" s="39"/>
      <c r="AN68" s="39"/>
      <c r="AO68" s="39"/>
      <c r="AP68" s="72">
        <f>AL68+1</f>
        <v>2033</v>
      </c>
      <c r="AQ68" s="39"/>
      <c r="AR68" s="39"/>
      <c r="AS68" s="39"/>
      <c r="AT68" s="2"/>
      <c r="AU68" s="2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</row>
    <row r="69" spans="1:60" ht="15.75" customHeight="1" x14ac:dyDescent="0.25">
      <c r="A69" s="2"/>
      <c r="B69" s="16"/>
      <c r="C69" s="2"/>
      <c r="D69" s="79" t="s">
        <v>109</v>
      </c>
      <c r="E69" s="82" t="s">
        <v>110</v>
      </c>
      <c r="F69" s="55" t="s">
        <v>55</v>
      </c>
      <c r="G69" s="55" t="s">
        <v>56</v>
      </c>
      <c r="H69" s="55" t="s">
        <v>57</v>
      </c>
      <c r="I69" s="55" t="s">
        <v>58</v>
      </c>
      <c r="J69" s="55" t="s">
        <v>55</v>
      </c>
      <c r="K69" s="55" t="s">
        <v>56</v>
      </c>
      <c r="L69" s="55" t="s">
        <v>57</v>
      </c>
      <c r="M69" s="55" t="s">
        <v>58</v>
      </c>
      <c r="N69" s="55" t="s">
        <v>55</v>
      </c>
      <c r="O69" s="55" t="s">
        <v>56</v>
      </c>
      <c r="P69" s="55" t="s">
        <v>57</v>
      </c>
      <c r="Q69" s="55" t="s">
        <v>58</v>
      </c>
      <c r="R69" s="55" t="s">
        <v>55</v>
      </c>
      <c r="S69" s="55" t="s">
        <v>56</v>
      </c>
      <c r="T69" s="55" t="s">
        <v>57</v>
      </c>
      <c r="U69" s="55" t="s">
        <v>58</v>
      </c>
      <c r="V69" s="55" t="s">
        <v>55</v>
      </c>
      <c r="W69" s="55" t="s">
        <v>56</v>
      </c>
      <c r="X69" s="55" t="s">
        <v>57</v>
      </c>
      <c r="Y69" s="55" t="s">
        <v>58</v>
      </c>
      <c r="Z69" s="55" t="s">
        <v>55</v>
      </c>
      <c r="AA69" s="55" t="s">
        <v>56</v>
      </c>
      <c r="AB69" s="55" t="s">
        <v>57</v>
      </c>
      <c r="AC69" s="55" t="s">
        <v>58</v>
      </c>
      <c r="AD69" s="55" t="s">
        <v>55</v>
      </c>
      <c r="AE69" s="55" t="s">
        <v>56</v>
      </c>
      <c r="AF69" s="55" t="s">
        <v>57</v>
      </c>
      <c r="AG69" s="55" t="s">
        <v>58</v>
      </c>
      <c r="AH69" s="55" t="s">
        <v>55</v>
      </c>
      <c r="AI69" s="55" t="s">
        <v>56</v>
      </c>
      <c r="AJ69" s="55" t="s">
        <v>57</v>
      </c>
      <c r="AK69" s="55" t="s">
        <v>58</v>
      </c>
      <c r="AL69" s="55" t="s">
        <v>55</v>
      </c>
      <c r="AM69" s="55" t="s">
        <v>56</v>
      </c>
      <c r="AN69" s="55" t="s">
        <v>57</v>
      </c>
      <c r="AO69" s="55" t="s">
        <v>58</v>
      </c>
      <c r="AP69" s="55" t="s">
        <v>55</v>
      </c>
      <c r="AQ69" s="55" t="s">
        <v>56</v>
      </c>
      <c r="AR69" s="55" t="s">
        <v>57</v>
      </c>
      <c r="AS69" s="55" t="s">
        <v>58</v>
      </c>
      <c r="AT69" s="2"/>
      <c r="AU69" s="2"/>
      <c r="AV69" s="55"/>
      <c r="AW69" s="73" t="s">
        <v>8</v>
      </c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</row>
    <row r="70" spans="1:60" ht="15.75" customHeight="1" x14ac:dyDescent="0.25">
      <c r="A70" s="2"/>
      <c r="B70" s="16"/>
      <c r="C70" s="2"/>
      <c r="D70" s="83" t="s">
        <v>111</v>
      </c>
      <c r="E70" s="45">
        <v>2</v>
      </c>
      <c r="F70" s="23">
        <f t="shared" ref="F70:AS70" si="67">E70*(1+F$66)</f>
        <v>2</v>
      </c>
      <c r="G70" s="23">
        <f t="shared" si="67"/>
        <v>2</v>
      </c>
      <c r="H70" s="23">
        <f t="shared" si="67"/>
        <v>2</v>
      </c>
      <c r="I70" s="23">
        <f t="shared" si="67"/>
        <v>2</v>
      </c>
      <c r="J70" s="23">
        <f t="shared" si="67"/>
        <v>2.04</v>
      </c>
      <c r="K70" s="23">
        <f t="shared" si="67"/>
        <v>2.04</v>
      </c>
      <c r="L70" s="23">
        <f t="shared" si="67"/>
        <v>2.04</v>
      </c>
      <c r="M70" s="23">
        <f t="shared" si="67"/>
        <v>2.04</v>
      </c>
      <c r="N70" s="23">
        <f t="shared" si="67"/>
        <v>2.0808</v>
      </c>
      <c r="O70" s="23">
        <f t="shared" si="67"/>
        <v>2.0808</v>
      </c>
      <c r="P70" s="23">
        <f t="shared" si="67"/>
        <v>2.0808</v>
      </c>
      <c r="Q70" s="23">
        <f t="shared" si="67"/>
        <v>2.0808</v>
      </c>
      <c r="R70" s="23">
        <f t="shared" si="67"/>
        <v>2.1224159999999999</v>
      </c>
      <c r="S70" s="23">
        <f t="shared" si="67"/>
        <v>2.1224159999999999</v>
      </c>
      <c r="T70" s="23">
        <f t="shared" si="67"/>
        <v>2.1224159999999999</v>
      </c>
      <c r="U70" s="23">
        <f t="shared" si="67"/>
        <v>2.1224159999999999</v>
      </c>
      <c r="V70" s="23">
        <f t="shared" si="67"/>
        <v>2.16486432</v>
      </c>
      <c r="W70" s="23">
        <f t="shared" si="67"/>
        <v>2.16486432</v>
      </c>
      <c r="X70" s="23">
        <f t="shared" si="67"/>
        <v>2.16486432</v>
      </c>
      <c r="Y70" s="23">
        <f t="shared" si="67"/>
        <v>2.16486432</v>
      </c>
      <c r="Z70" s="23">
        <f t="shared" si="67"/>
        <v>2.2081616064</v>
      </c>
      <c r="AA70" s="23">
        <f t="shared" si="67"/>
        <v>2.2081616064</v>
      </c>
      <c r="AB70" s="23">
        <f t="shared" si="67"/>
        <v>2.2081616064</v>
      </c>
      <c r="AC70" s="23">
        <f t="shared" si="67"/>
        <v>2.2081616064</v>
      </c>
      <c r="AD70" s="23">
        <f t="shared" si="67"/>
        <v>2.2523248385280001</v>
      </c>
      <c r="AE70" s="23">
        <f t="shared" si="67"/>
        <v>2.2523248385280001</v>
      </c>
      <c r="AF70" s="23">
        <f t="shared" si="67"/>
        <v>2.2523248385280001</v>
      </c>
      <c r="AG70" s="23">
        <f t="shared" si="67"/>
        <v>2.2523248385280001</v>
      </c>
      <c r="AH70" s="23">
        <f t="shared" si="67"/>
        <v>2.2973713352985601</v>
      </c>
      <c r="AI70" s="23">
        <f t="shared" si="67"/>
        <v>2.2973713352985601</v>
      </c>
      <c r="AJ70" s="23">
        <f t="shared" si="67"/>
        <v>2.2973713352985601</v>
      </c>
      <c r="AK70" s="23">
        <f t="shared" si="67"/>
        <v>2.2973713352985601</v>
      </c>
      <c r="AL70" s="23">
        <f t="shared" si="67"/>
        <v>2.3433187620045315</v>
      </c>
      <c r="AM70" s="23">
        <f t="shared" si="67"/>
        <v>2.3433187620045315</v>
      </c>
      <c r="AN70" s="23">
        <f t="shared" si="67"/>
        <v>2.3433187620045315</v>
      </c>
      <c r="AO70" s="23">
        <f t="shared" si="67"/>
        <v>2.3433187620045315</v>
      </c>
      <c r="AP70" s="23">
        <f t="shared" si="67"/>
        <v>2.3901851372446221</v>
      </c>
      <c r="AQ70" s="23">
        <f t="shared" si="67"/>
        <v>2.3901851372446221</v>
      </c>
      <c r="AR70" s="23">
        <f t="shared" si="67"/>
        <v>2.3901851372446221</v>
      </c>
      <c r="AS70" s="23">
        <f t="shared" si="67"/>
        <v>2.3901851372446221</v>
      </c>
      <c r="AT70" s="2"/>
      <c r="AU70" s="2"/>
      <c r="AV70" s="55"/>
      <c r="AW70" s="70" t="s">
        <v>112</v>
      </c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</row>
    <row r="71" spans="1:60" ht="15.75" customHeight="1" x14ac:dyDescent="0.25">
      <c r="A71" s="2"/>
      <c r="B71" s="16"/>
      <c r="C71" s="2"/>
      <c r="D71" s="83" t="s">
        <v>113</v>
      </c>
      <c r="E71" s="45">
        <v>6</v>
      </c>
      <c r="F71" s="23">
        <f t="shared" ref="F71:AS71" si="68">E71*(1+F$66)</f>
        <v>6</v>
      </c>
      <c r="G71" s="23">
        <f t="shared" si="68"/>
        <v>6</v>
      </c>
      <c r="H71" s="23">
        <f t="shared" si="68"/>
        <v>6</v>
      </c>
      <c r="I71" s="23">
        <f t="shared" si="68"/>
        <v>6</v>
      </c>
      <c r="J71" s="23">
        <f t="shared" si="68"/>
        <v>6.12</v>
      </c>
      <c r="K71" s="23">
        <f t="shared" si="68"/>
        <v>6.12</v>
      </c>
      <c r="L71" s="23">
        <f t="shared" si="68"/>
        <v>6.12</v>
      </c>
      <c r="M71" s="23">
        <f t="shared" si="68"/>
        <v>6.12</v>
      </c>
      <c r="N71" s="23">
        <f t="shared" si="68"/>
        <v>6.2423999999999999</v>
      </c>
      <c r="O71" s="23">
        <f t="shared" si="68"/>
        <v>6.2423999999999999</v>
      </c>
      <c r="P71" s="23">
        <f t="shared" si="68"/>
        <v>6.2423999999999999</v>
      </c>
      <c r="Q71" s="23">
        <f t="shared" si="68"/>
        <v>6.2423999999999999</v>
      </c>
      <c r="R71" s="23">
        <f t="shared" si="68"/>
        <v>6.367248</v>
      </c>
      <c r="S71" s="23">
        <f t="shared" si="68"/>
        <v>6.367248</v>
      </c>
      <c r="T71" s="23">
        <f t="shared" si="68"/>
        <v>6.367248</v>
      </c>
      <c r="U71" s="23">
        <f t="shared" si="68"/>
        <v>6.367248</v>
      </c>
      <c r="V71" s="23">
        <f t="shared" si="68"/>
        <v>6.4945929600000003</v>
      </c>
      <c r="W71" s="23">
        <f t="shared" si="68"/>
        <v>6.4945929600000003</v>
      </c>
      <c r="X71" s="23">
        <f t="shared" si="68"/>
        <v>6.4945929600000003</v>
      </c>
      <c r="Y71" s="23">
        <f t="shared" si="68"/>
        <v>6.4945929600000003</v>
      </c>
      <c r="Z71" s="23">
        <f t="shared" si="68"/>
        <v>6.6244848192000001</v>
      </c>
      <c r="AA71" s="23">
        <f t="shared" si="68"/>
        <v>6.6244848192000001</v>
      </c>
      <c r="AB71" s="23">
        <f t="shared" si="68"/>
        <v>6.6244848192000001</v>
      </c>
      <c r="AC71" s="23">
        <f t="shared" si="68"/>
        <v>6.6244848192000001</v>
      </c>
      <c r="AD71" s="23">
        <f t="shared" si="68"/>
        <v>6.756974515584</v>
      </c>
      <c r="AE71" s="23">
        <f t="shared" si="68"/>
        <v>6.756974515584</v>
      </c>
      <c r="AF71" s="23">
        <f t="shared" si="68"/>
        <v>6.756974515584</v>
      </c>
      <c r="AG71" s="23">
        <f t="shared" si="68"/>
        <v>6.756974515584</v>
      </c>
      <c r="AH71" s="23">
        <f t="shared" si="68"/>
        <v>6.8921140058956798</v>
      </c>
      <c r="AI71" s="23">
        <f t="shared" si="68"/>
        <v>6.8921140058956798</v>
      </c>
      <c r="AJ71" s="23">
        <f t="shared" si="68"/>
        <v>6.8921140058956798</v>
      </c>
      <c r="AK71" s="23">
        <f t="shared" si="68"/>
        <v>6.8921140058956798</v>
      </c>
      <c r="AL71" s="23">
        <f t="shared" si="68"/>
        <v>7.0299562860135936</v>
      </c>
      <c r="AM71" s="23">
        <f t="shared" si="68"/>
        <v>7.0299562860135936</v>
      </c>
      <c r="AN71" s="23">
        <f t="shared" si="68"/>
        <v>7.0299562860135936</v>
      </c>
      <c r="AO71" s="23">
        <f t="shared" si="68"/>
        <v>7.0299562860135936</v>
      </c>
      <c r="AP71" s="23">
        <f t="shared" si="68"/>
        <v>7.1705554117338659</v>
      </c>
      <c r="AQ71" s="23">
        <f t="shared" si="68"/>
        <v>7.1705554117338659</v>
      </c>
      <c r="AR71" s="23">
        <f t="shared" si="68"/>
        <v>7.1705554117338659</v>
      </c>
      <c r="AS71" s="23">
        <f t="shared" si="68"/>
        <v>7.1705554117338659</v>
      </c>
      <c r="AT71" s="2"/>
      <c r="AU71" s="2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</row>
    <row r="72" spans="1:60" ht="15.75" customHeight="1" x14ac:dyDescent="0.25">
      <c r="A72" s="2"/>
      <c r="B72" s="16"/>
      <c r="C72" s="2"/>
      <c r="D72" s="83" t="s">
        <v>114</v>
      </c>
      <c r="E72" s="45">
        <v>7</v>
      </c>
      <c r="F72" s="23">
        <f t="shared" ref="F72:AS72" si="69">E72*(1+F$66)</f>
        <v>7</v>
      </c>
      <c r="G72" s="23">
        <f t="shared" si="69"/>
        <v>7</v>
      </c>
      <c r="H72" s="23">
        <f t="shared" si="69"/>
        <v>7</v>
      </c>
      <c r="I72" s="23">
        <f t="shared" si="69"/>
        <v>7</v>
      </c>
      <c r="J72" s="23">
        <f t="shared" si="69"/>
        <v>7.1400000000000006</v>
      </c>
      <c r="K72" s="23">
        <f t="shared" si="69"/>
        <v>7.1400000000000006</v>
      </c>
      <c r="L72" s="23">
        <f t="shared" si="69"/>
        <v>7.1400000000000006</v>
      </c>
      <c r="M72" s="23">
        <f t="shared" si="69"/>
        <v>7.1400000000000006</v>
      </c>
      <c r="N72" s="23">
        <f t="shared" si="69"/>
        <v>7.2828000000000008</v>
      </c>
      <c r="O72" s="23">
        <f t="shared" si="69"/>
        <v>7.2828000000000008</v>
      </c>
      <c r="P72" s="23">
        <f t="shared" si="69"/>
        <v>7.2828000000000008</v>
      </c>
      <c r="Q72" s="23">
        <f t="shared" si="69"/>
        <v>7.2828000000000008</v>
      </c>
      <c r="R72" s="23">
        <f t="shared" si="69"/>
        <v>7.4284560000000006</v>
      </c>
      <c r="S72" s="23">
        <f t="shared" si="69"/>
        <v>7.4284560000000006</v>
      </c>
      <c r="T72" s="23">
        <f t="shared" si="69"/>
        <v>7.4284560000000006</v>
      </c>
      <c r="U72" s="23">
        <f t="shared" si="69"/>
        <v>7.4284560000000006</v>
      </c>
      <c r="V72" s="23">
        <f t="shared" si="69"/>
        <v>7.5770251200000009</v>
      </c>
      <c r="W72" s="23">
        <f t="shared" si="69"/>
        <v>7.5770251200000009</v>
      </c>
      <c r="X72" s="23">
        <f t="shared" si="69"/>
        <v>7.5770251200000009</v>
      </c>
      <c r="Y72" s="23">
        <f t="shared" si="69"/>
        <v>7.5770251200000009</v>
      </c>
      <c r="Z72" s="23">
        <f t="shared" si="69"/>
        <v>7.7285656224000014</v>
      </c>
      <c r="AA72" s="23">
        <f t="shared" si="69"/>
        <v>7.7285656224000014</v>
      </c>
      <c r="AB72" s="23">
        <f t="shared" si="69"/>
        <v>7.7285656224000014</v>
      </c>
      <c r="AC72" s="23">
        <f t="shared" si="69"/>
        <v>7.7285656224000014</v>
      </c>
      <c r="AD72" s="23">
        <f t="shared" si="69"/>
        <v>7.883136934848002</v>
      </c>
      <c r="AE72" s="23">
        <f t="shared" si="69"/>
        <v>7.883136934848002</v>
      </c>
      <c r="AF72" s="23">
        <f t="shared" si="69"/>
        <v>7.883136934848002</v>
      </c>
      <c r="AG72" s="23">
        <f t="shared" si="69"/>
        <v>7.883136934848002</v>
      </c>
      <c r="AH72" s="23">
        <f t="shared" si="69"/>
        <v>8.0407996735449618</v>
      </c>
      <c r="AI72" s="23">
        <f t="shared" si="69"/>
        <v>8.0407996735449618</v>
      </c>
      <c r="AJ72" s="23">
        <f t="shared" si="69"/>
        <v>8.0407996735449618</v>
      </c>
      <c r="AK72" s="23">
        <f t="shared" si="69"/>
        <v>8.0407996735449618</v>
      </c>
      <c r="AL72" s="23">
        <f t="shared" si="69"/>
        <v>8.2016156670158615</v>
      </c>
      <c r="AM72" s="23">
        <f t="shared" si="69"/>
        <v>8.2016156670158615</v>
      </c>
      <c r="AN72" s="23">
        <f t="shared" si="69"/>
        <v>8.2016156670158615</v>
      </c>
      <c r="AO72" s="23">
        <f t="shared" si="69"/>
        <v>8.2016156670158615</v>
      </c>
      <c r="AP72" s="23">
        <f t="shared" si="69"/>
        <v>8.3656479803561794</v>
      </c>
      <c r="AQ72" s="23">
        <f t="shared" si="69"/>
        <v>8.3656479803561794</v>
      </c>
      <c r="AR72" s="23">
        <f t="shared" si="69"/>
        <v>8.3656479803561794</v>
      </c>
      <c r="AS72" s="23">
        <f t="shared" si="69"/>
        <v>8.3656479803561794</v>
      </c>
      <c r="AT72" s="2"/>
      <c r="AU72" s="2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</row>
    <row r="73" spans="1:60" ht="15.75" customHeight="1" x14ac:dyDescent="0.25">
      <c r="A73" s="2"/>
      <c r="B73" s="16"/>
      <c r="C73" s="2"/>
      <c r="D73" s="79" t="s">
        <v>115</v>
      </c>
      <c r="E73" s="79"/>
      <c r="F73" s="84">
        <f t="shared" ref="F73:AS73" si="70">SUM(F70:F72)</f>
        <v>15</v>
      </c>
      <c r="G73" s="84">
        <f t="shared" si="70"/>
        <v>15</v>
      </c>
      <c r="H73" s="84">
        <f t="shared" si="70"/>
        <v>15</v>
      </c>
      <c r="I73" s="84">
        <f t="shared" si="70"/>
        <v>15</v>
      </c>
      <c r="J73" s="84">
        <f t="shared" si="70"/>
        <v>15.3</v>
      </c>
      <c r="K73" s="84">
        <f t="shared" si="70"/>
        <v>15.3</v>
      </c>
      <c r="L73" s="84">
        <f t="shared" si="70"/>
        <v>15.3</v>
      </c>
      <c r="M73" s="84">
        <f t="shared" si="70"/>
        <v>15.3</v>
      </c>
      <c r="N73" s="84">
        <f t="shared" si="70"/>
        <v>15.606000000000002</v>
      </c>
      <c r="O73" s="84">
        <f t="shared" si="70"/>
        <v>15.606000000000002</v>
      </c>
      <c r="P73" s="84">
        <f t="shared" si="70"/>
        <v>15.606000000000002</v>
      </c>
      <c r="Q73" s="84">
        <f t="shared" si="70"/>
        <v>15.606000000000002</v>
      </c>
      <c r="R73" s="84">
        <f t="shared" si="70"/>
        <v>15.91812</v>
      </c>
      <c r="S73" s="84">
        <f t="shared" si="70"/>
        <v>15.91812</v>
      </c>
      <c r="T73" s="84">
        <f t="shared" si="70"/>
        <v>15.91812</v>
      </c>
      <c r="U73" s="84">
        <f t="shared" si="70"/>
        <v>15.91812</v>
      </c>
      <c r="V73" s="84">
        <f t="shared" si="70"/>
        <v>16.2364824</v>
      </c>
      <c r="W73" s="84">
        <f t="shared" si="70"/>
        <v>16.2364824</v>
      </c>
      <c r="X73" s="84">
        <f t="shared" si="70"/>
        <v>16.2364824</v>
      </c>
      <c r="Y73" s="84">
        <f t="shared" si="70"/>
        <v>16.2364824</v>
      </c>
      <c r="Z73" s="84">
        <f t="shared" si="70"/>
        <v>16.561212048000002</v>
      </c>
      <c r="AA73" s="84">
        <f t="shared" si="70"/>
        <v>16.561212048000002</v>
      </c>
      <c r="AB73" s="84">
        <f t="shared" si="70"/>
        <v>16.561212048000002</v>
      </c>
      <c r="AC73" s="84">
        <f t="shared" si="70"/>
        <v>16.561212048000002</v>
      </c>
      <c r="AD73" s="84">
        <f t="shared" si="70"/>
        <v>16.892436288960003</v>
      </c>
      <c r="AE73" s="84">
        <f t="shared" si="70"/>
        <v>16.892436288960003</v>
      </c>
      <c r="AF73" s="84">
        <f t="shared" si="70"/>
        <v>16.892436288960003</v>
      </c>
      <c r="AG73" s="84">
        <f t="shared" si="70"/>
        <v>16.892436288960003</v>
      </c>
      <c r="AH73" s="84">
        <f t="shared" si="70"/>
        <v>17.230285014739202</v>
      </c>
      <c r="AI73" s="84">
        <f t="shared" si="70"/>
        <v>17.230285014739202</v>
      </c>
      <c r="AJ73" s="84">
        <f t="shared" si="70"/>
        <v>17.230285014739202</v>
      </c>
      <c r="AK73" s="84">
        <f t="shared" si="70"/>
        <v>17.230285014739202</v>
      </c>
      <c r="AL73" s="84">
        <f t="shared" si="70"/>
        <v>17.574890715033987</v>
      </c>
      <c r="AM73" s="84">
        <f t="shared" si="70"/>
        <v>17.574890715033987</v>
      </c>
      <c r="AN73" s="84">
        <f t="shared" si="70"/>
        <v>17.574890715033987</v>
      </c>
      <c r="AO73" s="84">
        <f t="shared" si="70"/>
        <v>17.574890715033987</v>
      </c>
      <c r="AP73" s="84">
        <f t="shared" si="70"/>
        <v>17.926388529334666</v>
      </c>
      <c r="AQ73" s="84">
        <f t="shared" si="70"/>
        <v>17.926388529334666</v>
      </c>
      <c r="AR73" s="84">
        <f t="shared" si="70"/>
        <v>17.926388529334666</v>
      </c>
      <c r="AS73" s="84">
        <f t="shared" si="70"/>
        <v>17.926388529334666</v>
      </c>
      <c r="AT73" s="2"/>
      <c r="AU73" s="2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</row>
    <row r="74" spans="1:60" ht="15.75" customHeight="1" x14ac:dyDescent="0.25">
      <c r="A74" s="2"/>
      <c r="B74" s="16"/>
      <c r="C74" s="2"/>
      <c r="D74" s="2"/>
      <c r="E74" s="2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"/>
      <c r="AU74" s="2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</row>
    <row r="75" spans="1:60" ht="15.75" customHeight="1" x14ac:dyDescent="0.25">
      <c r="A75" s="2"/>
      <c r="B75" s="16"/>
      <c r="C75" s="2"/>
      <c r="D75" s="79" t="s">
        <v>116</v>
      </c>
      <c r="E75" s="82" t="s">
        <v>117</v>
      </c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"/>
      <c r="AU75" s="2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</row>
    <row r="76" spans="1:60" ht="15.75" customHeight="1" x14ac:dyDescent="0.25">
      <c r="A76" s="2"/>
      <c r="B76" s="16"/>
      <c r="C76" s="2"/>
      <c r="D76" s="83" t="s">
        <v>118</v>
      </c>
      <c r="E76" s="76">
        <v>8</v>
      </c>
      <c r="F76" s="23">
        <f t="shared" ref="F76:AS76" si="71">E76*(1+F$66)</f>
        <v>8</v>
      </c>
      <c r="G76" s="23">
        <f t="shared" si="71"/>
        <v>8</v>
      </c>
      <c r="H76" s="23">
        <f t="shared" si="71"/>
        <v>8</v>
      </c>
      <c r="I76" s="23">
        <f t="shared" si="71"/>
        <v>8</v>
      </c>
      <c r="J76" s="23">
        <f t="shared" si="71"/>
        <v>8.16</v>
      </c>
      <c r="K76" s="23">
        <f t="shared" si="71"/>
        <v>8.16</v>
      </c>
      <c r="L76" s="23">
        <f t="shared" si="71"/>
        <v>8.16</v>
      </c>
      <c r="M76" s="23">
        <f t="shared" si="71"/>
        <v>8.16</v>
      </c>
      <c r="N76" s="23">
        <f t="shared" si="71"/>
        <v>8.3231999999999999</v>
      </c>
      <c r="O76" s="23">
        <f t="shared" si="71"/>
        <v>8.3231999999999999</v>
      </c>
      <c r="P76" s="23">
        <f t="shared" si="71"/>
        <v>8.3231999999999999</v>
      </c>
      <c r="Q76" s="23">
        <f t="shared" si="71"/>
        <v>8.3231999999999999</v>
      </c>
      <c r="R76" s="23">
        <f t="shared" si="71"/>
        <v>8.4896639999999994</v>
      </c>
      <c r="S76" s="23">
        <f t="shared" si="71"/>
        <v>8.4896639999999994</v>
      </c>
      <c r="T76" s="23">
        <f t="shared" si="71"/>
        <v>8.4896639999999994</v>
      </c>
      <c r="U76" s="23">
        <f t="shared" si="71"/>
        <v>8.4896639999999994</v>
      </c>
      <c r="V76" s="23">
        <f t="shared" si="71"/>
        <v>8.6594572799999998</v>
      </c>
      <c r="W76" s="23">
        <f t="shared" si="71"/>
        <v>8.6594572799999998</v>
      </c>
      <c r="X76" s="23">
        <f t="shared" si="71"/>
        <v>8.6594572799999998</v>
      </c>
      <c r="Y76" s="23">
        <f t="shared" si="71"/>
        <v>8.6594572799999998</v>
      </c>
      <c r="Z76" s="23">
        <f t="shared" si="71"/>
        <v>8.8326464256000001</v>
      </c>
      <c r="AA76" s="23">
        <f t="shared" si="71"/>
        <v>8.8326464256000001</v>
      </c>
      <c r="AB76" s="23">
        <f t="shared" si="71"/>
        <v>8.8326464256000001</v>
      </c>
      <c r="AC76" s="23">
        <f t="shared" si="71"/>
        <v>8.8326464256000001</v>
      </c>
      <c r="AD76" s="23">
        <f t="shared" si="71"/>
        <v>9.0092993541120006</v>
      </c>
      <c r="AE76" s="23">
        <f t="shared" si="71"/>
        <v>9.0092993541120006</v>
      </c>
      <c r="AF76" s="23">
        <f t="shared" si="71"/>
        <v>9.0092993541120006</v>
      </c>
      <c r="AG76" s="23">
        <f t="shared" si="71"/>
        <v>9.0092993541120006</v>
      </c>
      <c r="AH76" s="23">
        <f t="shared" si="71"/>
        <v>9.1894853411942403</v>
      </c>
      <c r="AI76" s="23">
        <f t="shared" si="71"/>
        <v>9.1894853411942403</v>
      </c>
      <c r="AJ76" s="23">
        <f t="shared" si="71"/>
        <v>9.1894853411942403</v>
      </c>
      <c r="AK76" s="23">
        <f t="shared" si="71"/>
        <v>9.1894853411942403</v>
      </c>
      <c r="AL76" s="23">
        <f t="shared" si="71"/>
        <v>9.3732750480181259</v>
      </c>
      <c r="AM76" s="23">
        <f t="shared" si="71"/>
        <v>9.3732750480181259</v>
      </c>
      <c r="AN76" s="23">
        <f t="shared" si="71"/>
        <v>9.3732750480181259</v>
      </c>
      <c r="AO76" s="23">
        <f t="shared" si="71"/>
        <v>9.3732750480181259</v>
      </c>
      <c r="AP76" s="23">
        <f t="shared" si="71"/>
        <v>9.5607405489784885</v>
      </c>
      <c r="AQ76" s="23">
        <f t="shared" si="71"/>
        <v>9.5607405489784885</v>
      </c>
      <c r="AR76" s="23">
        <f t="shared" si="71"/>
        <v>9.5607405489784885</v>
      </c>
      <c r="AS76" s="23">
        <f t="shared" si="71"/>
        <v>9.5607405489784885</v>
      </c>
      <c r="AT76" s="2"/>
      <c r="AU76" s="2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</row>
    <row r="77" spans="1:60" ht="15.75" customHeight="1" x14ac:dyDescent="0.25">
      <c r="A77" s="2"/>
      <c r="B77" s="16"/>
      <c r="C77" s="2"/>
      <c r="D77" s="83" t="s">
        <v>119</v>
      </c>
      <c r="E77" s="76">
        <v>15</v>
      </c>
      <c r="F77" s="23">
        <f t="shared" ref="F77:AS77" si="72">E77*(1+F$66)</f>
        <v>15</v>
      </c>
      <c r="G77" s="23">
        <f t="shared" si="72"/>
        <v>15</v>
      </c>
      <c r="H77" s="23">
        <f t="shared" si="72"/>
        <v>15</v>
      </c>
      <c r="I77" s="23">
        <f t="shared" si="72"/>
        <v>15</v>
      </c>
      <c r="J77" s="23">
        <f t="shared" si="72"/>
        <v>15.3</v>
      </c>
      <c r="K77" s="23">
        <f t="shared" si="72"/>
        <v>15.3</v>
      </c>
      <c r="L77" s="23">
        <f t="shared" si="72"/>
        <v>15.3</v>
      </c>
      <c r="M77" s="23">
        <f t="shared" si="72"/>
        <v>15.3</v>
      </c>
      <c r="N77" s="23">
        <f t="shared" si="72"/>
        <v>15.606000000000002</v>
      </c>
      <c r="O77" s="23">
        <f t="shared" si="72"/>
        <v>15.606000000000002</v>
      </c>
      <c r="P77" s="23">
        <f t="shared" si="72"/>
        <v>15.606000000000002</v>
      </c>
      <c r="Q77" s="23">
        <f t="shared" si="72"/>
        <v>15.606000000000002</v>
      </c>
      <c r="R77" s="23">
        <f t="shared" si="72"/>
        <v>15.918120000000002</v>
      </c>
      <c r="S77" s="23">
        <f t="shared" si="72"/>
        <v>15.918120000000002</v>
      </c>
      <c r="T77" s="23">
        <f t="shared" si="72"/>
        <v>15.918120000000002</v>
      </c>
      <c r="U77" s="23">
        <f t="shared" si="72"/>
        <v>15.918120000000002</v>
      </c>
      <c r="V77" s="23">
        <f t="shared" si="72"/>
        <v>16.236482400000003</v>
      </c>
      <c r="W77" s="23">
        <f t="shared" si="72"/>
        <v>16.236482400000003</v>
      </c>
      <c r="X77" s="23">
        <f t="shared" si="72"/>
        <v>16.236482400000003</v>
      </c>
      <c r="Y77" s="23">
        <f t="shared" si="72"/>
        <v>16.236482400000003</v>
      </c>
      <c r="Z77" s="23">
        <f t="shared" si="72"/>
        <v>16.561212048000005</v>
      </c>
      <c r="AA77" s="23">
        <f t="shared" si="72"/>
        <v>16.561212048000005</v>
      </c>
      <c r="AB77" s="23">
        <f t="shared" si="72"/>
        <v>16.561212048000005</v>
      </c>
      <c r="AC77" s="23">
        <f t="shared" si="72"/>
        <v>16.561212048000005</v>
      </c>
      <c r="AD77" s="23">
        <f t="shared" si="72"/>
        <v>16.892436288960006</v>
      </c>
      <c r="AE77" s="23">
        <f t="shared" si="72"/>
        <v>16.892436288960006</v>
      </c>
      <c r="AF77" s="23">
        <f t="shared" si="72"/>
        <v>16.892436288960006</v>
      </c>
      <c r="AG77" s="23">
        <f t="shared" si="72"/>
        <v>16.892436288960006</v>
      </c>
      <c r="AH77" s="23">
        <f t="shared" si="72"/>
        <v>17.230285014739206</v>
      </c>
      <c r="AI77" s="23">
        <f t="shared" si="72"/>
        <v>17.230285014739206</v>
      </c>
      <c r="AJ77" s="23">
        <f t="shared" si="72"/>
        <v>17.230285014739206</v>
      </c>
      <c r="AK77" s="23">
        <f t="shared" si="72"/>
        <v>17.230285014739206</v>
      </c>
      <c r="AL77" s="23">
        <f t="shared" si="72"/>
        <v>17.574890715033991</v>
      </c>
      <c r="AM77" s="23">
        <f t="shared" si="72"/>
        <v>17.574890715033991</v>
      </c>
      <c r="AN77" s="23">
        <f t="shared" si="72"/>
        <v>17.574890715033991</v>
      </c>
      <c r="AO77" s="23">
        <f t="shared" si="72"/>
        <v>17.574890715033991</v>
      </c>
      <c r="AP77" s="23">
        <f t="shared" si="72"/>
        <v>17.92638852933467</v>
      </c>
      <c r="AQ77" s="23">
        <f t="shared" si="72"/>
        <v>17.92638852933467</v>
      </c>
      <c r="AR77" s="23">
        <f t="shared" si="72"/>
        <v>17.92638852933467</v>
      </c>
      <c r="AS77" s="23">
        <f t="shared" si="72"/>
        <v>17.92638852933467</v>
      </c>
      <c r="AT77" s="2"/>
      <c r="AU77" s="2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</row>
    <row r="78" spans="1:60" ht="15.75" customHeight="1" x14ac:dyDescent="0.25">
      <c r="A78" s="2"/>
      <c r="B78" s="16"/>
      <c r="C78" s="2"/>
      <c r="D78" s="83" t="s">
        <v>120</v>
      </c>
      <c r="E78" s="76">
        <v>4</v>
      </c>
      <c r="F78" s="23">
        <f t="shared" ref="F78:AS78" si="73">E78*(1+F$66)</f>
        <v>4</v>
      </c>
      <c r="G78" s="23">
        <f t="shared" si="73"/>
        <v>4</v>
      </c>
      <c r="H78" s="23">
        <f t="shared" si="73"/>
        <v>4</v>
      </c>
      <c r="I78" s="23">
        <f t="shared" si="73"/>
        <v>4</v>
      </c>
      <c r="J78" s="23">
        <f t="shared" si="73"/>
        <v>4.08</v>
      </c>
      <c r="K78" s="23">
        <f t="shared" si="73"/>
        <v>4.08</v>
      </c>
      <c r="L78" s="23">
        <f t="shared" si="73"/>
        <v>4.08</v>
      </c>
      <c r="M78" s="23">
        <f t="shared" si="73"/>
        <v>4.08</v>
      </c>
      <c r="N78" s="23">
        <f t="shared" si="73"/>
        <v>4.1616</v>
      </c>
      <c r="O78" s="23">
        <f t="shared" si="73"/>
        <v>4.1616</v>
      </c>
      <c r="P78" s="23">
        <f t="shared" si="73"/>
        <v>4.1616</v>
      </c>
      <c r="Q78" s="23">
        <f t="shared" si="73"/>
        <v>4.1616</v>
      </c>
      <c r="R78" s="23">
        <f t="shared" si="73"/>
        <v>4.2448319999999997</v>
      </c>
      <c r="S78" s="23">
        <f t="shared" si="73"/>
        <v>4.2448319999999997</v>
      </c>
      <c r="T78" s="23">
        <f t="shared" si="73"/>
        <v>4.2448319999999997</v>
      </c>
      <c r="U78" s="23">
        <f t="shared" si="73"/>
        <v>4.2448319999999997</v>
      </c>
      <c r="V78" s="23">
        <f t="shared" si="73"/>
        <v>4.3297286399999999</v>
      </c>
      <c r="W78" s="23">
        <f t="shared" si="73"/>
        <v>4.3297286399999999</v>
      </c>
      <c r="X78" s="23">
        <f t="shared" si="73"/>
        <v>4.3297286399999999</v>
      </c>
      <c r="Y78" s="23">
        <f t="shared" si="73"/>
        <v>4.3297286399999999</v>
      </c>
      <c r="Z78" s="23">
        <f t="shared" si="73"/>
        <v>4.4163232128000001</v>
      </c>
      <c r="AA78" s="23">
        <f t="shared" si="73"/>
        <v>4.4163232128000001</v>
      </c>
      <c r="AB78" s="23">
        <f t="shared" si="73"/>
        <v>4.4163232128000001</v>
      </c>
      <c r="AC78" s="23">
        <f t="shared" si="73"/>
        <v>4.4163232128000001</v>
      </c>
      <c r="AD78" s="23">
        <f t="shared" si="73"/>
        <v>4.5046496770560003</v>
      </c>
      <c r="AE78" s="23">
        <f t="shared" si="73"/>
        <v>4.5046496770560003</v>
      </c>
      <c r="AF78" s="23">
        <f t="shared" si="73"/>
        <v>4.5046496770560003</v>
      </c>
      <c r="AG78" s="23">
        <f t="shared" si="73"/>
        <v>4.5046496770560003</v>
      </c>
      <c r="AH78" s="23">
        <f t="shared" si="73"/>
        <v>4.5947426705971202</v>
      </c>
      <c r="AI78" s="23">
        <f t="shared" si="73"/>
        <v>4.5947426705971202</v>
      </c>
      <c r="AJ78" s="23">
        <f t="shared" si="73"/>
        <v>4.5947426705971202</v>
      </c>
      <c r="AK78" s="23">
        <f t="shared" si="73"/>
        <v>4.5947426705971202</v>
      </c>
      <c r="AL78" s="23">
        <f t="shared" si="73"/>
        <v>4.686637524009063</v>
      </c>
      <c r="AM78" s="23">
        <f t="shared" si="73"/>
        <v>4.686637524009063</v>
      </c>
      <c r="AN78" s="23">
        <f t="shared" si="73"/>
        <v>4.686637524009063</v>
      </c>
      <c r="AO78" s="23">
        <f t="shared" si="73"/>
        <v>4.686637524009063</v>
      </c>
      <c r="AP78" s="23">
        <f t="shared" si="73"/>
        <v>4.7803702744892442</v>
      </c>
      <c r="AQ78" s="23">
        <f t="shared" si="73"/>
        <v>4.7803702744892442</v>
      </c>
      <c r="AR78" s="23">
        <f t="shared" si="73"/>
        <v>4.7803702744892442</v>
      </c>
      <c r="AS78" s="23">
        <f t="shared" si="73"/>
        <v>4.7803702744892442</v>
      </c>
      <c r="AT78" s="2"/>
      <c r="AU78" s="2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</row>
    <row r="79" spans="1:60" ht="15.75" customHeight="1" x14ac:dyDescent="0.25">
      <c r="A79" s="2"/>
      <c r="B79" s="16"/>
      <c r="C79" s="2"/>
      <c r="D79" s="79" t="s">
        <v>24</v>
      </c>
      <c r="E79" s="79"/>
      <c r="F79" s="84">
        <f t="shared" ref="F79:AS79" si="74">SUM(F76:F78)</f>
        <v>27</v>
      </c>
      <c r="G79" s="84">
        <f t="shared" si="74"/>
        <v>27</v>
      </c>
      <c r="H79" s="84">
        <f t="shared" si="74"/>
        <v>27</v>
      </c>
      <c r="I79" s="84">
        <f t="shared" si="74"/>
        <v>27</v>
      </c>
      <c r="J79" s="84">
        <f t="shared" si="74"/>
        <v>27.54</v>
      </c>
      <c r="K79" s="84">
        <f t="shared" si="74"/>
        <v>27.54</v>
      </c>
      <c r="L79" s="84">
        <f t="shared" si="74"/>
        <v>27.54</v>
      </c>
      <c r="M79" s="84">
        <f t="shared" si="74"/>
        <v>27.54</v>
      </c>
      <c r="N79" s="84">
        <f t="shared" si="74"/>
        <v>28.090800000000002</v>
      </c>
      <c r="O79" s="84">
        <f t="shared" si="74"/>
        <v>28.090800000000002</v>
      </c>
      <c r="P79" s="84">
        <f t="shared" si="74"/>
        <v>28.090800000000002</v>
      </c>
      <c r="Q79" s="84">
        <f t="shared" si="74"/>
        <v>28.090800000000002</v>
      </c>
      <c r="R79" s="84">
        <f t="shared" si="74"/>
        <v>28.652615999999998</v>
      </c>
      <c r="S79" s="84">
        <f t="shared" si="74"/>
        <v>28.652615999999998</v>
      </c>
      <c r="T79" s="84">
        <f t="shared" si="74"/>
        <v>28.652615999999998</v>
      </c>
      <c r="U79" s="84">
        <f t="shared" si="74"/>
        <v>28.652615999999998</v>
      </c>
      <c r="V79" s="84">
        <f t="shared" si="74"/>
        <v>29.225668320000004</v>
      </c>
      <c r="W79" s="84">
        <f t="shared" si="74"/>
        <v>29.225668320000004</v>
      </c>
      <c r="X79" s="84">
        <f t="shared" si="74"/>
        <v>29.225668320000004</v>
      </c>
      <c r="Y79" s="84">
        <f t="shared" si="74"/>
        <v>29.225668320000004</v>
      </c>
      <c r="Z79" s="84">
        <f t="shared" si="74"/>
        <v>29.810181686400007</v>
      </c>
      <c r="AA79" s="84">
        <f t="shared" si="74"/>
        <v>29.810181686400007</v>
      </c>
      <c r="AB79" s="84">
        <f t="shared" si="74"/>
        <v>29.810181686400007</v>
      </c>
      <c r="AC79" s="84">
        <f t="shared" si="74"/>
        <v>29.810181686400007</v>
      </c>
      <c r="AD79" s="84">
        <f t="shared" si="74"/>
        <v>30.40638532012801</v>
      </c>
      <c r="AE79" s="84">
        <f t="shared" si="74"/>
        <v>30.40638532012801</v>
      </c>
      <c r="AF79" s="84">
        <f t="shared" si="74"/>
        <v>30.40638532012801</v>
      </c>
      <c r="AG79" s="84">
        <f t="shared" si="74"/>
        <v>30.40638532012801</v>
      </c>
      <c r="AH79" s="84">
        <f t="shared" si="74"/>
        <v>31.014513026530565</v>
      </c>
      <c r="AI79" s="84">
        <f t="shared" si="74"/>
        <v>31.014513026530565</v>
      </c>
      <c r="AJ79" s="84">
        <f t="shared" si="74"/>
        <v>31.014513026530565</v>
      </c>
      <c r="AK79" s="84">
        <f t="shared" si="74"/>
        <v>31.014513026530565</v>
      </c>
      <c r="AL79" s="84">
        <f t="shared" si="74"/>
        <v>31.634803287061182</v>
      </c>
      <c r="AM79" s="84">
        <f t="shared" si="74"/>
        <v>31.634803287061182</v>
      </c>
      <c r="AN79" s="84">
        <f t="shared" si="74"/>
        <v>31.634803287061182</v>
      </c>
      <c r="AO79" s="84">
        <f t="shared" si="74"/>
        <v>31.634803287061182</v>
      </c>
      <c r="AP79" s="84">
        <f t="shared" si="74"/>
        <v>32.267499352802403</v>
      </c>
      <c r="AQ79" s="84">
        <f t="shared" si="74"/>
        <v>32.267499352802403</v>
      </c>
      <c r="AR79" s="84">
        <f t="shared" si="74"/>
        <v>32.267499352802403</v>
      </c>
      <c r="AS79" s="84">
        <f t="shared" si="74"/>
        <v>32.267499352802403</v>
      </c>
      <c r="AT79" s="2"/>
      <c r="AU79" s="2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</row>
    <row r="80" spans="1:60" ht="15.75" customHeight="1" x14ac:dyDescent="0.25">
      <c r="A80" s="2"/>
      <c r="B80" s="16"/>
      <c r="C80" s="2"/>
      <c r="D80" s="2"/>
      <c r="E80" s="2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"/>
      <c r="AU80" s="2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</row>
    <row r="81" spans="1:60" ht="15.75" customHeight="1" x14ac:dyDescent="0.25">
      <c r="A81" s="2"/>
      <c r="B81" s="16"/>
      <c r="C81" s="2"/>
      <c r="D81" s="79" t="s">
        <v>121</v>
      </c>
      <c r="E81" s="82" t="s">
        <v>117</v>
      </c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"/>
      <c r="AU81" s="2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</row>
    <row r="82" spans="1:60" ht="15.75" customHeight="1" x14ac:dyDescent="0.25">
      <c r="A82" s="2"/>
      <c r="B82" s="16"/>
      <c r="C82" s="2"/>
      <c r="D82" s="83" t="s">
        <v>122</v>
      </c>
      <c r="E82" s="12" t="s">
        <v>65</v>
      </c>
      <c r="F82" s="23">
        <f t="shared" ref="F82:AS82" si="75">(F$14/F$15)*$H$6</f>
        <v>15</v>
      </c>
      <c r="G82" s="23">
        <f t="shared" si="75"/>
        <v>15</v>
      </c>
      <c r="H82" s="23">
        <f t="shared" si="75"/>
        <v>15</v>
      </c>
      <c r="I82" s="23">
        <f t="shared" si="75"/>
        <v>15</v>
      </c>
      <c r="J82" s="23">
        <f t="shared" si="75"/>
        <v>16.875</v>
      </c>
      <c r="K82" s="23">
        <f t="shared" si="75"/>
        <v>16.875</v>
      </c>
      <c r="L82" s="23">
        <f t="shared" si="75"/>
        <v>16.875</v>
      </c>
      <c r="M82" s="23">
        <f t="shared" si="75"/>
        <v>16.875</v>
      </c>
      <c r="N82" s="23">
        <f t="shared" si="75"/>
        <v>18</v>
      </c>
      <c r="O82" s="23">
        <f t="shared" si="75"/>
        <v>18</v>
      </c>
      <c r="P82" s="23">
        <f t="shared" si="75"/>
        <v>18</v>
      </c>
      <c r="Q82" s="23">
        <f t="shared" si="75"/>
        <v>18</v>
      </c>
      <c r="R82" s="23">
        <f t="shared" si="75"/>
        <v>18</v>
      </c>
      <c r="S82" s="23">
        <f t="shared" si="75"/>
        <v>18</v>
      </c>
      <c r="T82" s="23">
        <f t="shared" si="75"/>
        <v>20.25</v>
      </c>
      <c r="U82" s="23">
        <f t="shared" si="75"/>
        <v>20.25</v>
      </c>
      <c r="V82" s="23">
        <f t="shared" si="75"/>
        <v>20.25</v>
      </c>
      <c r="W82" s="23">
        <f t="shared" si="75"/>
        <v>20.25</v>
      </c>
      <c r="X82" s="23">
        <f t="shared" si="75"/>
        <v>20.25</v>
      </c>
      <c r="Y82" s="23">
        <f t="shared" si="75"/>
        <v>20.25</v>
      </c>
      <c r="Z82" s="23">
        <f t="shared" si="75"/>
        <v>20.25</v>
      </c>
      <c r="AA82" s="23">
        <f t="shared" si="75"/>
        <v>20.25</v>
      </c>
      <c r="AB82" s="23">
        <f t="shared" si="75"/>
        <v>20.25</v>
      </c>
      <c r="AC82" s="23">
        <f t="shared" si="75"/>
        <v>20.25</v>
      </c>
      <c r="AD82" s="23">
        <f t="shared" si="75"/>
        <v>23.625</v>
      </c>
      <c r="AE82" s="23">
        <f t="shared" si="75"/>
        <v>23.625</v>
      </c>
      <c r="AF82" s="23">
        <f t="shared" si="75"/>
        <v>23.625</v>
      </c>
      <c r="AG82" s="23">
        <f t="shared" si="75"/>
        <v>23.625</v>
      </c>
      <c r="AH82" s="23">
        <f t="shared" si="75"/>
        <v>23.625</v>
      </c>
      <c r="AI82" s="23">
        <f t="shared" si="75"/>
        <v>24.75</v>
      </c>
      <c r="AJ82" s="23">
        <f t="shared" si="75"/>
        <v>24.75</v>
      </c>
      <c r="AK82" s="23">
        <f t="shared" si="75"/>
        <v>24.75</v>
      </c>
      <c r="AL82" s="23">
        <f t="shared" si="75"/>
        <v>24.75</v>
      </c>
      <c r="AM82" s="23">
        <f t="shared" si="75"/>
        <v>28.125</v>
      </c>
      <c r="AN82" s="23">
        <f t="shared" si="75"/>
        <v>28.125</v>
      </c>
      <c r="AO82" s="23">
        <f t="shared" si="75"/>
        <v>28.125</v>
      </c>
      <c r="AP82" s="23">
        <f t="shared" si="75"/>
        <v>28.125</v>
      </c>
      <c r="AQ82" s="23">
        <f t="shared" si="75"/>
        <v>29.924999999999997</v>
      </c>
      <c r="AR82" s="23">
        <f t="shared" si="75"/>
        <v>29.924999999999997</v>
      </c>
      <c r="AS82" s="23">
        <f t="shared" si="75"/>
        <v>32.924999999999997</v>
      </c>
      <c r="AT82" s="2"/>
      <c r="AU82" s="2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</row>
    <row r="83" spans="1:60" ht="15.75" customHeight="1" x14ac:dyDescent="0.25">
      <c r="A83" s="2"/>
      <c r="B83" s="16"/>
      <c r="C83" s="2"/>
      <c r="D83" s="83" t="s">
        <v>123</v>
      </c>
      <c r="E83" s="12" t="s">
        <v>65</v>
      </c>
      <c r="F83" s="23">
        <f t="shared" ref="F83:AS83" si="76">(F$14/F$15)*$H$7</f>
        <v>5</v>
      </c>
      <c r="G83" s="23">
        <f t="shared" si="76"/>
        <v>5</v>
      </c>
      <c r="H83" s="23">
        <f t="shared" si="76"/>
        <v>5</v>
      </c>
      <c r="I83" s="23">
        <f t="shared" si="76"/>
        <v>5</v>
      </c>
      <c r="J83" s="23">
        <f t="shared" si="76"/>
        <v>5.625</v>
      </c>
      <c r="K83" s="23">
        <f t="shared" si="76"/>
        <v>5.625</v>
      </c>
      <c r="L83" s="23">
        <f t="shared" si="76"/>
        <v>5.625</v>
      </c>
      <c r="M83" s="23">
        <f t="shared" si="76"/>
        <v>5.625</v>
      </c>
      <c r="N83" s="23">
        <f t="shared" si="76"/>
        <v>6</v>
      </c>
      <c r="O83" s="23">
        <f t="shared" si="76"/>
        <v>6</v>
      </c>
      <c r="P83" s="23">
        <f t="shared" si="76"/>
        <v>6</v>
      </c>
      <c r="Q83" s="23">
        <f t="shared" si="76"/>
        <v>6</v>
      </c>
      <c r="R83" s="23">
        <f t="shared" si="76"/>
        <v>6</v>
      </c>
      <c r="S83" s="23">
        <f t="shared" si="76"/>
        <v>6</v>
      </c>
      <c r="T83" s="23">
        <f t="shared" si="76"/>
        <v>6.75</v>
      </c>
      <c r="U83" s="23">
        <f t="shared" si="76"/>
        <v>6.75</v>
      </c>
      <c r="V83" s="23">
        <f t="shared" si="76"/>
        <v>6.75</v>
      </c>
      <c r="W83" s="23">
        <f t="shared" si="76"/>
        <v>6.75</v>
      </c>
      <c r="X83" s="23">
        <f t="shared" si="76"/>
        <v>6.75</v>
      </c>
      <c r="Y83" s="23">
        <f t="shared" si="76"/>
        <v>6.75</v>
      </c>
      <c r="Z83" s="23">
        <f t="shared" si="76"/>
        <v>6.75</v>
      </c>
      <c r="AA83" s="23">
        <f t="shared" si="76"/>
        <v>6.75</v>
      </c>
      <c r="AB83" s="23">
        <f t="shared" si="76"/>
        <v>6.75</v>
      </c>
      <c r="AC83" s="23">
        <f t="shared" si="76"/>
        <v>6.75</v>
      </c>
      <c r="AD83" s="23">
        <f t="shared" si="76"/>
        <v>7.875</v>
      </c>
      <c r="AE83" s="23">
        <f t="shared" si="76"/>
        <v>7.875</v>
      </c>
      <c r="AF83" s="23">
        <f t="shared" si="76"/>
        <v>7.875</v>
      </c>
      <c r="AG83" s="23">
        <f t="shared" si="76"/>
        <v>7.875</v>
      </c>
      <c r="AH83" s="23">
        <f t="shared" si="76"/>
        <v>7.875</v>
      </c>
      <c r="AI83" s="23">
        <f t="shared" si="76"/>
        <v>8.25</v>
      </c>
      <c r="AJ83" s="23">
        <f t="shared" si="76"/>
        <v>8.25</v>
      </c>
      <c r="AK83" s="23">
        <f t="shared" si="76"/>
        <v>8.25</v>
      </c>
      <c r="AL83" s="23">
        <f t="shared" si="76"/>
        <v>8.25</v>
      </c>
      <c r="AM83" s="23">
        <f t="shared" si="76"/>
        <v>9.375</v>
      </c>
      <c r="AN83" s="23">
        <f t="shared" si="76"/>
        <v>9.375</v>
      </c>
      <c r="AO83" s="23">
        <f t="shared" si="76"/>
        <v>9.375</v>
      </c>
      <c r="AP83" s="23">
        <f t="shared" si="76"/>
        <v>9.375</v>
      </c>
      <c r="AQ83" s="23">
        <f t="shared" si="76"/>
        <v>9.9750000000000014</v>
      </c>
      <c r="AR83" s="23">
        <f t="shared" si="76"/>
        <v>9.9750000000000014</v>
      </c>
      <c r="AS83" s="23">
        <f t="shared" si="76"/>
        <v>10.975000000000001</v>
      </c>
      <c r="AT83" s="2"/>
      <c r="AU83" s="2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</row>
    <row r="84" spans="1:60" ht="15.75" customHeight="1" x14ac:dyDescent="0.25">
      <c r="A84" s="2"/>
      <c r="B84" s="16"/>
      <c r="C84" s="2"/>
      <c r="D84" s="83" t="s">
        <v>124</v>
      </c>
      <c r="E84" s="12" t="s">
        <v>65</v>
      </c>
      <c r="F84" s="23">
        <f>(( (F$14/F$15) * (1 + Information!$F$25) ) * $H$8) * Information!$F$31</f>
        <v>1.1261249999999998</v>
      </c>
      <c r="G84" s="23">
        <f>(( (G$14/G$15) * (1 + Information!$F$25) ) * $H$8) * Information!$F$31</f>
        <v>1.1261249999999998</v>
      </c>
      <c r="H84" s="23">
        <f>(( (H$14/H$15) * (1 + Information!$F$25) ) * $H$8) * Information!$F$31</f>
        <v>1.1261249999999998</v>
      </c>
      <c r="I84" s="23">
        <f>(( (I$14/I$15) * (1 + Information!$F$25) ) * $H$8) * Information!$F$31</f>
        <v>1.1261249999999998</v>
      </c>
      <c r="J84" s="23">
        <f>(( (J$14/J$15) * (1 + Information!$F$25) ) * $H$8) * Information!$G$31</f>
        <v>1.2668906249999998</v>
      </c>
      <c r="K84" s="23">
        <f>(( (K$14/K$15) * (1 + Information!$F$25) ) * $H$8) * Information!$G$31</f>
        <v>1.2668906249999998</v>
      </c>
      <c r="L84" s="23">
        <f>(( (L$14/L$15) * (1 + Information!$F$25) ) * $H$8) * Information!$G$31</f>
        <v>1.2668906249999998</v>
      </c>
      <c r="M84" s="23">
        <f>(( (M$14/M$15) * (1 + Information!$F$25) ) * $H$8) * Information!$G$31</f>
        <v>1.2668906249999998</v>
      </c>
      <c r="N84" s="23">
        <f>(( (N$14/N$15) * (1 + Information!$F$25) ) * $H$8) * Information!$H$31</f>
        <v>1.3513499999999998</v>
      </c>
      <c r="O84" s="23">
        <f>(( (O$14/O$15) * (1 + Information!$F$25) ) * $H$8) * Information!$H$31</f>
        <v>1.3513499999999998</v>
      </c>
      <c r="P84" s="23">
        <f>(( (P$14/P$15) * (1 + Information!$F$25) ) * $H$8) * Information!$H$31</f>
        <v>1.3513499999999998</v>
      </c>
      <c r="Q84" s="23">
        <f>(( (Q$14/Q$15) * (1 + Information!$F$25) ) * $H$8) * Information!$H$31</f>
        <v>1.3513499999999998</v>
      </c>
      <c r="R84" s="23">
        <f>(( (R$14/R$15) * (1 + Information!$F$25) ) * $H$8) * Information!$I$31</f>
        <v>1.3513499999999998</v>
      </c>
      <c r="S84" s="23">
        <f>(( (S$14/S$15) * (1 + Information!$F$25) ) * $H$8) * Information!$I$31</f>
        <v>1.3513499999999998</v>
      </c>
      <c r="T84" s="23">
        <f>(( (T$14/T$15) * (1 + Information!$F$25) ) * $H$8) * Information!$I$31</f>
        <v>1.5202687499999998</v>
      </c>
      <c r="U84" s="23">
        <f>(( (U$14/U$15) * (1 + Information!$F$25) ) * $H$8) * Information!$I$31</f>
        <v>1.5202687499999998</v>
      </c>
      <c r="V84" s="23">
        <f>(( (V$14/V$15) * (1 + Information!$F$25) ) * $H$8) * Information!$K$31</f>
        <v>1.5202687499999998</v>
      </c>
      <c r="W84" s="23">
        <f>(( (W$14/W$15) * (1 + Information!$F$25) ) * $H$8) * Information!$K$31</f>
        <v>1.5202687499999998</v>
      </c>
      <c r="X84" s="23">
        <f>(( (X$14/X$15) * (1 + Information!$F$25) ) * $H$8) * Information!$K$31</f>
        <v>1.5202687499999998</v>
      </c>
      <c r="Y84" s="23">
        <f>(( (Y$14/Y$15) * (1 + Information!$F$25) ) * $H$8) * Information!$K$31</f>
        <v>1.5202687499999998</v>
      </c>
      <c r="Z84" s="23">
        <f>(( (Z$14/Z$15) * (1 + Information!$F$25) ) * $H$8) * Information!$M$31</f>
        <v>1.5202687499999998</v>
      </c>
      <c r="AA84" s="23">
        <f>(( (AA$14/AA$15) * (1 + Information!$F$25) ) * $H$8) * Information!$M$31</f>
        <v>1.5202687499999998</v>
      </c>
      <c r="AB84" s="23">
        <f>(( (AB$14/AB$15) * (1 + Information!$F$25) ) * $H$8) * Information!$M$31</f>
        <v>1.5202687499999998</v>
      </c>
      <c r="AC84" s="23">
        <f>(( (AC$14/AC$15) * (1 + Information!$F$25) ) * $H$8) * Information!$M$31</f>
        <v>1.5202687499999998</v>
      </c>
      <c r="AD84" s="23">
        <f>(( (AD$14/AD$15) * (1 + Information!$F$25) ) * $H$8) * Information!$O$31</f>
        <v>1.7736468749999996</v>
      </c>
      <c r="AE84" s="23">
        <f>(( (AE$14/AE$15) * (1 + Information!$F$25) ) * $H$8) * Information!$O$31</f>
        <v>1.7736468749999996</v>
      </c>
      <c r="AF84" s="23">
        <f>(( (AF$14/AF$15) * (1 + Information!$F$25) ) * $H$8) * Information!$O$31</f>
        <v>1.7736468749999996</v>
      </c>
      <c r="AG84" s="23">
        <f>(( (AG$14/AG$15) * (1 + Information!$F$25) ) * $H$8) * Information!$O$31</f>
        <v>1.7736468749999996</v>
      </c>
      <c r="AH84" s="23">
        <f>(( (AH$14/AH$15) * (1 + Information!$F$25) ) * $H$8) * Information!$P$31</f>
        <v>1.7736468749999996</v>
      </c>
      <c r="AI84" s="23">
        <f>(( (AI$14/AI$15) * (1 + Information!$F$25) ) * $H$8) * Information!$P$31</f>
        <v>1.8581062499999998</v>
      </c>
      <c r="AJ84" s="23">
        <f>(( (AJ$14/AJ$15) * (1 + Information!$F$25) ) * $H$8) * Information!$P$31</f>
        <v>1.8581062499999998</v>
      </c>
      <c r="AK84" s="23">
        <f>(( (AK$14/AK$15) * (1 + Information!$F$25) ) * $H$8) * Information!$P$31</f>
        <v>1.8581062499999998</v>
      </c>
      <c r="AL84" s="23">
        <f>(( (AL$14/AL$15) * (1 + Information!$F$25) ) * $H$8) * Information!$R$31</f>
        <v>1.8581062499999998</v>
      </c>
      <c r="AM84" s="23">
        <f>(( (AM$14/AM$15) * (1 + Information!$F$25) ) * $H$8) * Information!$R$31</f>
        <v>2.1114843749999999</v>
      </c>
      <c r="AN84" s="23">
        <f>(( (AN$14/AN$15) * (1 + Information!$F$25) ) * $H$8) * Information!$R$31</f>
        <v>2.1114843749999999</v>
      </c>
      <c r="AO84" s="23">
        <f>(( (AO$14/AO$15) * (1 + Information!$F$25) ) * $H$8) * Information!$R$31</f>
        <v>2.1114843749999999</v>
      </c>
      <c r="AP84" s="23">
        <f>(( (AP$14/AP$15) * (1 + Information!$F$25) ) * $H$8) * Information!$S$31</f>
        <v>2.1114843749999999</v>
      </c>
      <c r="AQ84" s="23">
        <f>(( (AQ$14/AQ$15) * (1 + Information!$F$25) ) * $H$8) * Information!$S$31</f>
        <v>2.2466193749999999</v>
      </c>
      <c r="AR84" s="23">
        <f>(( (AR$14/AR$15) * (1 + Information!$F$25) ) * $H$8) * Information!$S$31</f>
        <v>2.2466193749999999</v>
      </c>
      <c r="AS84" s="23">
        <f>(( (AS$14/AS$15) * (1 + Information!$F$25) ) * $H$8) * Information!$S$31</f>
        <v>2.4718443749999994</v>
      </c>
      <c r="AT84" s="2"/>
      <c r="AU84" s="2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</row>
    <row r="85" spans="1:60" ht="15.75" customHeight="1" x14ac:dyDescent="0.25">
      <c r="A85" s="2"/>
      <c r="B85" s="16"/>
      <c r="C85" s="2"/>
      <c r="D85" s="79" t="s">
        <v>115</v>
      </c>
      <c r="E85" s="79"/>
      <c r="F85" s="84">
        <f t="shared" ref="F85:AS85" si="77">SUM(F82:F84)</f>
        <v>21.126124999999998</v>
      </c>
      <c r="G85" s="84">
        <f t="shared" si="77"/>
        <v>21.126124999999998</v>
      </c>
      <c r="H85" s="84">
        <f t="shared" si="77"/>
        <v>21.126124999999998</v>
      </c>
      <c r="I85" s="84">
        <f t="shared" si="77"/>
        <v>21.126124999999998</v>
      </c>
      <c r="J85" s="84">
        <f t="shared" si="77"/>
        <v>23.766890624999998</v>
      </c>
      <c r="K85" s="84">
        <f t="shared" si="77"/>
        <v>23.766890624999998</v>
      </c>
      <c r="L85" s="84">
        <f t="shared" si="77"/>
        <v>23.766890624999998</v>
      </c>
      <c r="M85" s="84">
        <f t="shared" si="77"/>
        <v>23.766890624999998</v>
      </c>
      <c r="N85" s="84">
        <f t="shared" si="77"/>
        <v>25.35135</v>
      </c>
      <c r="O85" s="84">
        <f t="shared" si="77"/>
        <v>25.35135</v>
      </c>
      <c r="P85" s="84">
        <f t="shared" si="77"/>
        <v>25.35135</v>
      </c>
      <c r="Q85" s="84">
        <f t="shared" si="77"/>
        <v>25.35135</v>
      </c>
      <c r="R85" s="84">
        <f t="shared" si="77"/>
        <v>25.35135</v>
      </c>
      <c r="S85" s="84">
        <f t="shared" si="77"/>
        <v>25.35135</v>
      </c>
      <c r="T85" s="84">
        <f t="shared" si="77"/>
        <v>28.52026875</v>
      </c>
      <c r="U85" s="84">
        <f t="shared" si="77"/>
        <v>28.52026875</v>
      </c>
      <c r="V85" s="84">
        <f t="shared" si="77"/>
        <v>28.52026875</v>
      </c>
      <c r="W85" s="84">
        <f t="shared" si="77"/>
        <v>28.52026875</v>
      </c>
      <c r="X85" s="84">
        <f t="shared" si="77"/>
        <v>28.52026875</v>
      </c>
      <c r="Y85" s="84">
        <f t="shared" si="77"/>
        <v>28.52026875</v>
      </c>
      <c r="Z85" s="84">
        <f t="shared" si="77"/>
        <v>28.52026875</v>
      </c>
      <c r="AA85" s="84">
        <f t="shared" si="77"/>
        <v>28.52026875</v>
      </c>
      <c r="AB85" s="84">
        <f t="shared" si="77"/>
        <v>28.52026875</v>
      </c>
      <c r="AC85" s="84">
        <f t="shared" si="77"/>
        <v>28.52026875</v>
      </c>
      <c r="AD85" s="84">
        <f t="shared" si="77"/>
        <v>33.273646874999997</v>
      </c>
      <c r="AE85" s="84">
        <f t="shared" si="77"/>
        <v>33.273646874999997</v>
      </c>
      <c r="AF85" s="84">
        <f t="shared" si="77"/>
        <v>33.273646874999997</v>
      </c>
      <c r="AG85" s="84">
        <f t="shared" si="77"/>
        <v>33.273646874999997</v>
      </c>
      <c r="AH85" s="84">
        <f t="shared" si="77"/>
        <v>33.273646874999997</v>
      </c>
      <c r="AI85" s="84">
        <f t="shared" si="77"/>
        <v>34.858106249999999</v>
      </c>
      <c r="AJ85" s="84">
        <f t="shared" si="77"/>
        <v>34.858106249999999</v>
      </c>
      <c r="AK85" s="84">
        <f t="shared" si="77"/>
        <v>34.858106249999999</v>
      </c>
      <c r="AL85" s="84">
        <f t="shared" si="77"/>
        <v>34.858106249999999</v>
      </c>
      <c r="AM85" s="84">
        <f t="shared" si="77"/>
        <v>39.611484375000003</v>
      </c>
      <c r="AN85" s="84">
        <f t="shared" si="77"/>
        <v>39.611484375000003</v>
      </c>
      <c r="AO85" s="84">
        <f t="shared" si="77"/>
        <v>39.611484375000003</v>
      </c>
      <c r="AP85" s="84">
        <f t="shared" si="77"/>
        <v>39.611484375000003</v>
      </c>
      <c r="AQ85" s="84">
        <f t="shared" si="77"/>
        <v>42.146619375</v>
      </c>
      <c r="AR85" s="84">
        <f t="shared" si="77"/>
        <v>42.146619375</v>
      </c>
      <c r="AS85" s="84">
        <f t="shared" si="77"/>
        <v>46.371844374999995</v>
      </c>
      <c r="AT85" s="2"/>
      <c r="AU85" s="2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</row>
    <row r="86" spans="1:60" ht="15.75" customHeight="1" x14ac:dyDescent="0.25">
      <c r="A86" s="2"/>
      <c r="B86" s="16"/>
      <c r="C86" s="2"/>
      <c r="D86" s="20"/>
      <c r="E86" s="20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</row>
    <row r="87" spans="1:60" ht="15.75" customHeight="1" x14ac:dyDescent="0.25">
      <c r="A87" s="2"/>
      <c r="B87" s="16"/>
      <c r="C87" s="2"/>
      <c r="D87" s="79" t="s">
        <v>125</v>
      </c>
      <c r="E87" s="80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</row>
    <row r="88" spans="1:60" ht="15.75" customHeight="1" x14ac:dyDescent="0.25">
      <c r="A88" s="2"/>
      <c r="B88" s="16"/>
      <c r="C88" s="2"/>
      <c r="D88" s="80" t="str">
        <f>CONCATENATE("  ", D69)</f>
        <v xml:space="preserve">  Marketing</v>
      </c>
      <c r="E88" s="12" t="s">
        <v>65</v>
      </c>
      <c r="F88" s="77">
        <f t="shared" ref="F88:M88" si="78">F73</f>
        <v>15</v>
      </c>
      <c r="G88" s="77">
        <f t="shared" si="78"/>
        <v>15</v>
      </c>
      <c r="H88" s="77">
        <f t="shared" si="78"/>
        <v>15</v>
      </c>
      <c r="I88" s="77">
        <f t="shared" si="78"/>
        <v>15</v>
      </c>
      <c r="J88" s="77">
        <f t="shared" si="78"/>
        <v>15.3</v>
      </c>
      <c r="K88" s="77">
        <f t="shared" si="78"/>
        <v>15.3</v>
      </c>
      <c r="L88" s="77">
        <f t="shared" si="78"/>
        <v>15.3</v>
      </c>
      <c r="M88" s="77">
        <f t="shared" si="78"/>
        <v>15.3</v>
      </c>
      <c r="N88" s="77">
        <f t="shared" ref="N88:AS88" si="79">SUM(N70:N72)</f>
        <v>15.606000000000002</v>
      </c>
      <c r="O88" s="77">
        <f t="shared" si="79"/>
        <v>15.606000000000002</v>
      </c>
      <c r="P88" s="77">
        <f t="shared" si="79"/>
        <v>15.606000000000002</v>
      </c>
      <c r="Q88" s="77">
        <f t="shared" si="79"/>
        <v>15.606000000000002</v>
      </c>
      <c r="R88" s="77">
        <f t="shared" si="79"/>
        <v>15.91812</v>
      </c>
      <c r="S88" s="77">
        <f t="shared" si="79"/>
        <v>15.91812</v>
      </c>
      <c r="T88" s="77">
        <f t="shared" si="79"/>
        <v>15.91812</v>
      </c>
      <c r="U88" s="77">
        <f t="shared" si="79"/>
        <v>15.91812</v>
      </c>
      <c r="V88" s="77">
        <f t="shared" si="79"/>
        <v>16.2364824</v>
      </c>
      <c r="W88" s="77">
        <f t="shared" si="79"/>
        <v>16.2364824</v>
      </c>
      <c r="X88" s="77">
        <f t="shared" si="79"/>
        <v>16.2364824</v>
      </c>
      <c r="Y88" s="77">
        <f t="shared" si="79"/>
        <v>16.2364824</v>
      </c>
      <c r="Z88" s="77">
        <f t="shared" si="79"/>
        <v>16.561212048000002</v>
      </c>
      <c r="AA88" s="77">
        <f t="shared" si="79"/>
        <v>16.561212048000002</v>
      </c>
      <c r="AB88" s="77">
        <f t="shared" si="79"/>
        <v>16.561212048000002</v>
      </c>
      <c r="AC88" s="77">
        <f t="shared" si="79"/>
        <v>16.561212048000002</v>
      </c>
      <c r="AD88" s="77">
        <f t="shared" si="79"/>
        <v>16.892436288960003</v>
      </c>
      <c r="AE88" s="77">
        <f t="shared" si="79"/>
        <v>16.892436288960003</v>
      </c>
      <c r="AF88" s="77">
        <f t="shared" si="79"/>
        <v>16.892436288960003</v>
      </c>
      <c r="AG88" s="77">
        <f t="shared" si="79"/>
        <v>16.892436288960003</v>
      </c>
      <c r="AH88" s="77">
        <f t="shared" si="79"/>
        <v>17.230285014739202</v>
      </c>
      <c r="AI88" s="77">
        <f t="shared" si="79"/>
        <v>17.230285014739202</v>
      </c>
      <c r="AJ88" s="77">
        <f t="shared" si="79"/>
        <v>17.230285014739202</v>
      </c>
      <c r="AK88" s="77">
        <f t="shared" si="79"/>
        <v>17.230285014739202</v>
      </c>
      <c r="AL88" s="77">
        <f t="shared" si="79"/>
        <v>17.574890715033987</v>
      </c>
      <c r="AM88" s="77">
        <f t="shared" si="79"/>
        <v>17.574890715033987</v>
      </c>
      <c r="AN88" s="77">
        <f t="shared" si="79"/>
        <v>17.574890715033987</v>
      </c>
      <c r="AO88" s="77">
        <f t="shared" si="79"/>
        <v>17.574890715033987</v>
      </c>
      <c r="AP88" s="77">
        <f t="shared" si="79"/>
        <v>17.926388529334666</v>
      </c>
      <c r="AQ88" s="77">
        <f t="shared" si="79"/>
        <v>17.926388529334666</v>
      </c>
      <c r="AR88" s="77">
        <f t="shared" si="79"/>
        <v>17.926388529334666</v>
      </c>
      <c r="AS88" s="77">
        <f t="shared" si="79"/>
        <v>17.926388529334666</v>
      </c>
      <c r="AT88" s="2"/>
      <c r="AU88" s="2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</row>
    <row r="89" spans="1:60" ht="15.75" customHeight="1" x14ac:dyDescent="0.25">
      <c r="A89" s="2"/>
      <c r="B89" s="16"/>
      <c r="C89" s="2"/>
      <c r="D89" s="80" t="str">
        <f>CONCATENATE("  ", D75)</f>
        <v xml:space="preserve">  Operations</v>
      </c>
      <c r="E89" s="12" t="s">
        <v>65</v>
      </c>
      <c r="F89" s="77">
        <f t="shared" ref="F89:M89" si="80">F79</f>
        <v>27</v>
      </c>
      <c r="G89" s="77">
        <f t="shared" si="80"/>
        <v>27</v>
      </c>
      <c r="H89" s="77">
        <f t="shared" si="80"/>
        <v>27</v>
      </c>
      <c r="I89" s="77">
        <f t="shared" si="80"/>
        <v>27</v>
      </c>
      <c r="J89" s="77">
        <f t="shared" si="80"/>
        <v>27.54</v>
      </c>
      <c r="K89" s="77">
        <f t="shared" si="80"/>
        <v>27.54</v>
      </c>
      <c r="L89" s="77">
        <f t="shared" si="80"/>
        <v>27.54</v>
      </c>
      <c r="M89" s="77">
        <f t="shared" si="80"/>
        <v>27.54</v>
      </c>
      <c r="N89" s="77">
        <f t="shared" ref="N89:AS89" si="81">SUM(N76:N78)</f>
        <v>28.090800000000002</v>
      </c>
      <c r="O89" s="77">
        <f t="shared" si="81"/>
        <v>28.090800000000002</v>
      </c>
      <c r="P89" s="77">
        <f t="shared" si="81"/>
        <v>28.090800000000002</v>
      </c>
      <c r="Q89" s="77">
        <f t="shared" si="81"/>
        <v>28.090800000000002</v>
      </c>
      <c r="R89" s="77">
        <f t="shared" si="81"/>
        <v>28.652615999999998</v>
      </c>
      <c r="S89" s="77">
        <f t="shared" si="81"/>
        <v>28.652615999999998</v>
      </c>
      <c r="T89" s="77">
        <f t="shared" si="81"/>
        <v>28.652615999999998</v>
      </c>
      <c r="U89" s="77">
        <f t="shared" si="81"/>
        <v>28.652615999999998</v>
      </c>
      <c r="V89" s="77">
        <f t="shared" si="81"/>
        <v>29.225668320000004</v>
      </c>
      <c r="W89" s="77">
        <f t="shared" si="81"/>
        <v>29.225668320000004</v>
      </c>
      <c r="X89" s="77">
        <f t="shared" si="81"/>
        <v>29.225668320000004</v>
      </c>
      <c r="Y89" s="77">
        <f t="shared" si="81"/>
        <v>29.225668320000004</v>
      </c>
      <c r="Z89" s="77">
        <f t="shared" si="81"/>
        <v>29.810181686400007</v>
      </c>
      <c r="AA89" s="77">
        <f t="shared" si="81"/>
        <v>29.810181686400007</v>
      </c>
      <c r="AB89" s="77">
        <f t="shared" si="81"/>
        <v>29.810181686400007</v>
      </c>
      <c r="AC89" s="77">
        <f t="shared" si="81"/>
        <v>29.810181686400007</v>
      </c>
      <c r="AD89" s="77">
        <f t="shared" si="81"/>
        <v>30.40638532012801</v>
      </c>
      <c r="AE89" s="77">
        <f t="shared" si="81"/>
        <v>30.40638532012801</v>
      </c>
      <c r="AF89" s="77">
        <f t="shared" si="81"/>
        <v>30.40638532012801</v>
      </c>
      <c r="AG89" s="77">
        <f t="shared" si="81"/>
        <v>30.40638532012801</v>
      </c>
      <c r="AH89" s="77">
        <f t="shared" si="81"/>
        <v>31.014513026530565</v>
      </c>
      <c r="AI89" s="77">
        <f t="shared" si="81"/>
        <v>31.014513026530565</v>
      </c>
      <c r="AJ89" s="77">
        <f t="shared" si="81"/>
        <v>31.014513026530565</v>
      </c>
      <c r="AK89" s="77">
        <f t="shared" si="81"/>
        <v>31.014513026530565</v>
      </c>
      <c r="AL89" s="77">
        <f t="shared" si="81"/>
        <v>31.634803287061182</v>
      </c>
      <c r="AM89" s="77">
        <f t="shared" si="81"/>
        <v>31.634803287061182</v>
      </c>
      <c r="AN89" s="77">
        <f t="shared" si="81"/>
        <v>31.634803287061182</v>
      </c>
      <c r="AO89" s="77">
        <f t="shared" si="81"/>
        <v>31.634803287061182</v>
      </c>
      <c r="AP89" s="77">
        <f t="shared" si="81"/>
        <v>32.267499352802403</v>
      </c>
      <c r="AQ89" s="77">
        <f t="shared" si="81"/>
        <v>32.267499352802403</v>
      </c>
      <c r="AR89" s="77">
        <f t="shared" si="81"/>
        <v>32.267499352802403</v>
      </c>
      <c r="AS89" s="77">
        <f t="shared" si="81"/>
        <v>32.267499352802403</v>
      </c>
      <c r="AT89" s="2"/>
      <c r="AU89" s="2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</row>
    <row r="90" spans="1:60" ht="15.75" customHeight="1" x14ac:dyDescent="0.25">
      <c r="A90" s="2"/>
      <c r="B90" s="16"/>
      <c r="C90" s="2"/>
      <c r="D90" s="80" t="str">
        <f>CONCATENATE("  ", D81)</f>
        <v xml:space="preserve">  Fees</v>
      </c>
      <c r="E90" s="12" t="s">
        <v>65</v>
      </c>
      <c r="F90" s="77">
        <f t="shared" ref="F90:AS90" si="82">F85</f>
        <v>21.126124999999998</v>
      </c>
      <c r="G90" s="77">
        <f t="shared" si="82"/>
        <v>21.126124999999998</v>
      </c>
      <c r="H90" s="77">
        <f t="shared" si="82"/>
        <v>21.126124999999998</v>
      </c>
      <c r="I90" s="77">
        <f t="shared" si="82"/>
        <v>21.126124999999998</v>
      </c>
      <c r="J90" s="77">
        <f t="shared" si="82"/>
        <v>23.766890624999998</v>
      </c>
      <c r="K90" s="77">
        <f t="shared" si="82"/>
        <v>23.766890624999998</v>
      </c>
      <c r="L90" s="77">
        <f t="shared" si="82"/>
        <v>23.766890624999998</v>
      </c>
      <c r="M90" s="77">
        <f t="shared" si="82"/>
        <v>23.766890624999998</v>
      </c>
      <c r="N90" s="77">
        <f t="shared" si="82"/>
        <v>25.35135</v>
      </c>
      <c r="O90" s="77">
        <f t="shared" si="82"/>
        <v>25.35135</v>
      </c>
      <c r="P90" s="77">
        <f t="shared" si="82"/>
        <v>25.35135</v>
      </c>
      <c r="Q90" s="77">
        <f t="shared" si="82"/>
        <v>25.35135</v>
      </c>
      <c r="R90" s="77">
        <f t="shared" si="82"/>
        <v>25.35135</v>
      </c>
      <c r="S90" s="77">
        <f t="shared" si="82"/>
        <v>25.35135</v>
      </c>
      <c r="T90" s="77">
        <f t="shared" si="82"/>
        <v>28.52026875</v>
      </c>
      <c r="U90" s="77">
        <f t="shared" si="82"/>
        <v>28.52026875</v>
      </c>
      <c r="V90" s="77">
        <f t="shared" si="82"/>
        <v>28.52026875</v>
      </c>
      <c r="W90" s="77">
        <f t="shared" si="82"/>
        <v>28.52026875</v>
      </c>
      <c r="X90" s="77">
        <f t="shared" si="82"/>
        <v>28.52026875</v>
      </c>
      <c r="Y90" s="77">
        <f t="shared" si="82"/>
        <v>28.52026875</v>
      </c>
      <c r="Z90" s="77">
        <f t="shared" si="82"/>
        <v>28.52026875</v>
      </c>
      <c r="AA90" s="77">
        <f t="shared" si="82"/>
        <v>28.52026875</v>
      </c>
      <c r="AB90" s="77">
        <f t="shared" si="82"/>
        <v>28.52026875</v>
      </c>
      <c r="AC90" s="77">
        <f t="shared" si="82"/>
        <v>28.52026875</v>
      </c>
      <c r="AD90" s="77">
        <f t="shared" si="82"/>
        <v>33.273646874999997</v>
      </c>
      <c r="AE90" s="77">
        <f t="shared" si="82"/>
        <v>33.273646874999997</v>
      </c>
      <c r="AF90" s="77">
        <f t="shared" si="82"/>
        <v>33.273646874999997</v>
      </c>
      <c r="AG90" s="77">
        <f t="shared" si="82"/>
        <v>33.273646874999997</v>
      </c>
      <c r="AH90" s="77">
        <f t="shared" si="82"/>
        <v>33.273646874999997</v>
      </c>
      <c r="AI90" s="77">
        <f t="shared" si="82"/>
        <v>34.858106249999999</v>
      </c>
      <c r="AJ90" s="77">
        <f t="shared" si="82"/>
        <v>34.858106249999999</v>
      </c>
      <c r="AK90" s="77">
        <f t="shared" si="82"/>
        <v>34.858106249999999</v>
      </c>
      <c r="AL90" s="77">
        <f t="shared" si="82"/>
        <v>34.858106249999999</v>
      </c>
      <c r="AM90" s="77">
        <f t="shared" si="82"/>
        <v>39.611484375000003</v>
      </c>
      <c r="AN90" s="77">
        <f t="shared" si="82"/>
        <v>39.611484375000003</v>
      </c>
      <c r="AO90" s="77">
        <f t="shared" si="82"/>
        <v>39.611484375000003</v>
      </c>
      <c r="AP90" s="77">
        <f t="shared" si="82"/>
        <v>39.611484375000003</v>
      </c>
      <c r="AQ90" s="77">
        <f t="shared" si="82"/>
        <v>42.146619375</v>
      </c>
      <c r="AR90" s="77">
        <f t="shared" si="82"/>
        <v>42.146619375</v>
      </c>
      <c r="AS90" s="77">
        <f t="shared" si="82"/>
        <v>46.371844374999995</v>
      </c>
      <c r="AT90" s="2"/>
      <c r="AU90" s="2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</row>
    <row r="91" spans="1:60" ht="15.75" customHeight="1" x14ac:dyDescent="0.25">
      <c r="A91" s="2"/>
      <c r="B91" s="16"/>
      <c r="C91" s="2"/>
      <c r="D91" s="79" t="s">
        <v>115</v>
      </c>
      <c r="E91" s="79"/>
      <c r="F91" s="78">
        <f t="shared" ref="F91:AS91" si="83">SUM(F88:F90)</f>
        <v>63.126125000000002</v>
      </c>
      <c r="G91" s="78">
        <f t="shared" si="83"/>
        <v>63.126125000000002</v>
      </c>
      <c r="H91" s="78">
        <f t="shared" si="83"/>
        <v>63.126125000000002</v>
      </c>
      <c r="I91" s="78">
        <f t="shared" si="83"/>
        <v>63.126125000000002</v>
      </c>
      <c r="J91" s="78">
        <f t="shared" si="83"/>
        <v>66.606890625000005</v>
      </c>
      <c r="K91" s="78">
        <f t="shared" si="83"/>
        <v>66.606890625000005</v>
      </c>
      <c r="L91" s="78">
        <f t="shared" si="83"/>
        <v>66.606890625000005</v>
      </c>
      <c r="M91" s="78">
        <f t="shared" si="83"/>
        <v>66.606890625000005</v>
      </c>
      <c r="N91" s="78">
        <f t="shared" si="83"/>
        <v>69.048150000000007</v>
      </c>
      <c r="O91" s="78">
        <f t="shared" si="83"/>
        <v>69.048150000000007</v>
      </c>
      <c r="P91" s="78">
        <f t="shared" si="83"/>
        <v>69.048150000000007</v>
      </c>
      <c r="Q91" s="78">
        <f t="shared" si="83"/>
        <v>69.048150000000007</v>
      </c>
      <c r="R91" s="78">
        <f t="shared" si="83"/>
        <v>69.922085999999993</v>
      </c>
      <c r="S91" s="78">
        <f t="shared" si="83"/>
        <v>69.922085999999993</v>
      </c>
      <c r="T91" s="78">
        <f t="shared" si="83"/>
        <v>73.091004749999996</v>
      </c>
      <c r="U91" s="78">
        <f t="shared" si="83"/>
        <v>73.091004749999996</v>
      </c>
      <c r="V91" s="78">
        <f t="shared" si="83"/>
        <v>73.982419469999996</v>
      </c>
      <c r="W91" s="78">
        <f t="shared" si="83"/>
        <v>73.982419469999996</v>
      </c>
      <c r="X91" s="78">
        <f t="shared" si="83"/>
        <v>73.982419469999996</v>
      </c>
      <c r="Y91" s="78">
        <f t="shared" si="83"/>
        <v>73.982419469999996</v>
      </c>
      <c r="Z91" s="78">
        <f t="shared" si="83"/>
        <v>74.891662484400001</v>
      </c>
      <c r="AA91" s="78">
        <f t="shared" si="83"/>
        <v>74.891662484400001</v>
      </c>
      <c r="AB91" s="78">
        <f t="shared" si="83"/>
        <v>74.891662484400001</v>
      </c>
      <c r="AC91" s="78">
        <f t="shared" si="83"/>
        <v>74.891662484400001</v>
      </c>
      <c r="AD91" s="78">
        <f t="shared" si="83"/>
        <v>80.572468484088006</v>
      </c>
      <c r="AE91" s="78">
        <f t="shared" si="83"/>
        <v>80.572468484088006</v>
      </c>
      <c r="AF91" s="78">
        <f t="shared" si="83"/>
        <v>80.572468484088006</v>
      </c>
      <c r="AG91" s="78">
        <f t="shared" si="83"/>
        <v>80.572468484088006</v>
      </c>
      <c r="AH91" s="78">
        <f t="shared" si="83"/>
        <v>81.518444916269772</v>
      </c>
      <c r="AI91" s="78">
        <f t="shared" si="83"/>
        <v>83.102904291269766</v>
      </c>
      <c r="AJ91" s="78">
        <f t="shared" si="83"/>
        <v>83.102904291269766</v>
      </c>
      <c r="AK91" s="78">
        <f t="shared" si="83"/>
        <v>83.102904291269766</v>
      </c>
      <c r="AL91" s="78">
        <f t="shared" si="83"/>
        <v>84.067800252095168</v>
      </c>
      <c r="AM91" s="78">
        <f t="shared" si="83"/>
        <v>88.82117837709518</v>
      </c>
      <c r="AN91" s="78">
        <f t="shared" si="83"/>
        <v>88.82117837709518</v>
      </c>
      <c r="AO91" s="78">
        <f t="shared" si="83"/>
        <v>88.82117837709518</v>
      </c>
      <c r="AP91" s="78">
        <f t="shared" si="83"/>
        <v>89.805372257137066</v>
      </c>
      <c r="AQ91" s="78">
        <f t="shared" si="83"/>
        <v>92.340507257137062</v>
      </c>
      <c r="AR91" s="78">
        <f t="shared" si="83"/>
        <v>92.340507257137062</v>
      </c>
      <c r="AS91" s="78">
        <f t="shared" si="83"/>
        <v>96.565732257137057</v>
      </c>
      <c r="AT91" s="2"/>
      <c r="AU91" s="2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</row>
    <row r="92" spans="1:60" ht="15.75" customHeight="1" x14ac:dyDescent="0.25">
      <c r="A92" s="2"/>
      <c r="B92" s="37"/>
      <c r="C92" s="2"/>
      <c r="D92" s="79"/>
      <c r="E92" s="79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</row>
    <row r="93" spans="1:60" ht="15.75" customHeight="1" x14ac:dyDescent="0.25">
      <c r="A93" s="2"/>
      <c r="B93" s="37"/>
      <c r="C93" s="2"/>
      <c r="D93" s="79"/>
      <c r="E93" s="79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</row>
    <row r="94" spans="1:60" ht="15.75" customHeight="1" x14ac:dyDescent="0.25">
      <c r="A94" s="1"/>
      <c r="B94" s="16"/>
      <c r="C94" s="2"/>
      <c r="D94" s="20" t="s">
        <v>126</v>
      </c>
      <c r="E94" s="20"/>
      <c r="F94" s="72">
        <f>Information!$F$9</f>
        <v>2024</v>
      </c>
      <c r="G94" s="2"/>
      <c r="H94" s="2"/>
      <c r="I94" s="2"/>
      <c r="J94" s="72">
        <f>F94+1</f>
        <v>2025</v>
      </c>
      <c r="K94" s="2"/>
      <c r="L94" s="2"/>
      <c r="M94" s="2"/>
      <c r="N94" s="72">
        <f>J94+1</f>
        <v>2026</v>
      </c>
      <c r="O94" s="2"/>
      <c r="P94" s="2"/>
      <c r="Q94" s="2"/>
      <c r="R94" s="72">
        <f>N94+1</f>
        <v>2027</v>
      </c>
      <c r="S94" s="2"/>
      <c r="T94" s="2"/>
      <c r="U94" s="2"/>
      <c r="V94" s="72">
        <f>R94+1</f>
        <v>2028</v>
      </c>
      <c r="W94" s="2"/>
      <c r="X94" s="39"/>
      <c r="Y94" s="39"/>
      <c r="Z94" s="72">
        <f>V94+1</f>
        <v>2029</v>
      </c>
      <c r="AA94" s="39"/>
      <c r="AB94" s="39"/>
      <c r="AC94" s="39"/>
      <c r="AD94" s="72">
        <f>Z94+1</f>
        <v>2030</v>
      </c>
      <c r="AE94" s="39"/>
      <c r="AF94" s="39"/>
      <c r="AG94" s="39"/>
      <c r="AH94" s="72">
        <f>AD94+1</f>
        <v>2031</v>
      </c>
      <c r="AI94" s="39"/>
      <c r="AJ94" s="39"/>
      <c r="AK94" s="39"/>
      <c r="AL94" s="72">
        <f>AH94+1</f>
        <v>2032</v>
      </c>
      <c r="AM94" s="39"/>
      <c r="AN94" s="39"/>
      <c r="AO94" s="39"/>
      <c r="AP94" s="72">
        <f>AL94+1</f>
        <v>2033</v>
      </c>
      <c r="AQ94" s="39"/>
      <c r="AR94" s="39"/>
      <c r="AS94" s="39"/>
      <c r="AT94" s="2"/>
      <c r="AU94" s="2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</row>
    <row r="95" spans="1:60" ht="15.75" customHeight="1" x14ac:dyDescent="0.25">
      <c r="A95" s="1"/>
      <c r="B95" s="16"/>
      <c r="C95" s="2"/>
      <c r="D95" s="79" t="str">
        <f t="shared" ref="D95:D98" si="84">D69</f>
        <v>Marketing</v>
      </c>
      <c r="E95" s="82" t="s">
        <v>127</v>
      </c>
      <c r="F95" s="55" t="s">
        <v>55</v>
      </c>
      <c r="G95" s="55" t="s">
        <v>56</v>
      </c>
      <c r="H95" s="55" t="s">
        <v>57</v>
      </c>
      <c r="I95" s="55" t="s">
        <v>58</v>
      </c>
      <c r="J95" s="55" t="s">
        <v>55</v>
      </c>
      <c r="K95" s="55" t="s">
        <v>56</v>
      </c>
      <c r="L95" s="55" t="s">
        <v>57</v>
      </c>
      <c r="M95" s="55" t="s">
        <v>58</v>
      </c>
      <c r="N95" s="55" t="s">
        <v>55</v>
      </c>
      <c r="O95" s="55" t="s">
        <v>56</v>
      </c>
      <c r="P95" s="55" t="s">
        <v>57</v>
      </c>
      <c r="Q95" s="55" t="s">
        <v>58</v>
      </c>
      <c r="R95" s="55" t="s">
        <v>55</v>
      </c>
      <c r="S95" s="55" t="s">
        <v>56</v>
      </c>
      <c r="T95" s="55" t="s">
        <v>57</v>
      </c>
      <c r="U95" s="55" t="s">
        <v>58</v>
      </c>
      <c r="V95" s="55" t="s">
        <v>55</v>
      </c>
      <c r="W95" s="55" t="s">
        <v>56</v>
      </c>
      <c r="X95" s="55" t="s">
        <v>57</v>
      </c>
      <c r="Y95" s="55" t="s">
        <v>58</v>
      </c>
      <c r="Z95" s="55" t="s">
        <v>55</v>
      </c>
      <c r="AA95" s="55" t="s">
        <v>56</v>
      </c>
      <c r="AB95" s="55" t="s">
        <v>57</v>
      </c>
      <c r="AC95" s="55" t="s">
        <v>58</v>
      </c>
      <c r="AD95" s="55" t="s">
        <v>55</v>
      </c>
      <c r="AE95" s="55" t="s">
        <v>56</v>
      </c>
      <c r="AF95" s="55" t="s">
        <v>57</v>
      </c>
      <c r="AG95" s="55" t="s">
        <v>58</v>
      </c>
      <c r="AH95" s="55" t="s">
        <v>55</v>
      </c>
      <c r="AI95" s="55" t="s">
        <v>56</v>
      </c>
      <c r="AJ95" s="55" t="s">
        <v>57</v>
      </c>
      <c r="AK95" s="55" t="s">
        <v>58</v>
      </c>
      <c r="AL95" s="55" t="s">
        <v>55</v>
      </c>
      <c r="AM95" s="55" t="s">
        <v>56</v>
      </c>
      <c r="AN95" s="55" t="s">
        <v>57</v>
      </c>
      <c r="AO95" s="55" t="s">
        <v>58</v>
      </c>
      <c r="AP95" s="55" t="s">
        <v>55</v>
      </c>
      <c r="AQ95" s="55" t="s">
        <v>56</v>
      </c>
      <c r="AR95" s="55" t="s">
        <v>57</v>
      </c>
      <c r="AS95" s="55" t="s">
        <v>58</v>
      </c>
      <c r="AT95" s="2"/>
      <c r="AU95" s="2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</row>
    <row r="96" spans="1:60" ht="15.75" customHeight="1" x14ac:dyDescent="0.25">
      <c r="A96" s="1"/>
      <c r="B96" s="16"/>
      <c r="C96" s="2"/>
      <c r="D96" s="80" t="str">
        <f t="shared" si="84"/>
        <v xml:space="preserve">  Social media </v>
      </c>
      <c r="E96" s="12" t="s">
        <v>65</v>
      </c>
      <c r="F96" s="77">
        <f t="shared" ref="F96:AS96" si="85">F70*F$13</f>
        <v>8000</v>
      </c>
      <c r="G96" s="77">
        <f t="shared" si="85"/>
        <v>8000</v>
      </c>
      <c r="H96" s="77">
        <f t="shared" si="85"/>
        <v>8000</v>
      </c>
      <c r="I96" s="77">
        <f t="shared" si="85"/>
        <v>8400</v>
      </c>
      <c r="J96" s="77">
        <f t="shared" si="85"/>
        <v>8568</v>
      </c>
      <c r="K96" s="77">
        <f t="shared" si="85"/>
        <v>8568</v>
      </c>
      <c r="L96" s="77">
        <f t="shared" si="85"/>
        <v>8568</v>
      </c>
      <c r="M96" s="77">
        <f t="shared" si="85"/>
        <v>8874</v>
      </c>
      <c r="N96" s="77">
        <f t="shared" si="85"/>
        <v>9051.48</v>
      </c>
      <c r="O96" s="77">
        <f t="shared" si="85"/>
        <v>9051.48</v>
      </c>
      <c r="P96" s="77">
        <f t="shared" si="85"/>
        <v>9051.48</v>
      </c>
      <c r="Q96" s="77">
        <f t="shared" si="85"/>
        <v>9051.48</v>
      </c>
      <c r="R96" s="77">
        <f t="shared" si="85"/>
        <v>9232.5095999999994</v>
      </c>
      <c r="S96" s="77">
        <f t="shared" si="85"/>
        <v>9975.3552</v>
      </c>
      <c r="T96" s="77">
        <f t="shared" si="85"/>
        <v>9975.3552</v>
      </c>
      <c r="U96" s="77">
        <f t="shared" si="85"/>
        <v>9975.3552</v>
      </c>
      <c r="V96" s="77">
        <f t="shared" si="85"/>
        <v>10174.862304</v>
      </c>
      <c r="W96" s="77">
        <f t="shared" si="85"/>
        <v>10174.862304</v>
      </c>
      <c r="X96" s="77">
        <f t="shared" si="85"/>
        <v>10174.862304</v>
      </c>
      <c r="Y96" s="77">
        <f t="shared" si="85"/>
        <v>10174.862304</v>
      </c>
      <c r="Z96" s="77">
        <f t="shared" si="85"/>
        <v>10378.35955008</v>
      </c>
      <c r="AA96" s="77">
        <f t="shared" si="85"/>
        <v>10378.35955008</v>
      </c>
      <c r="AB96" s="77">
        <f t="shared" si="85"/>
        <v>10378.35955008</v>
      </c>
      <c r="AC96" s="77">
        <f t="shared" si="85"/>
        <v>10930.39995168</v>
      </c>
      <c r="AD96" s="77">
        <f t="shared" si="85"/>
        <v>11149.007950713602</v>
      </c>
      <c r="AE96" s="77">
        <f t="shared" si="85"/>
        <v>11149.007950713602</v>
      </c>
      <c r="AF96" s="77">
        <f t="shared" si="85"/>
        <v>11149.007950713602</v>
      </c>
      <c r="AG96" s="77">
        <f t="shared" si="85"/>
        <v>11149.007950713602</v>
      </c>
      <c r="AH96" s="77">
        <f t="shared" si="85"/>
        <v>11601.725243257728</v>
      </c>
      <c r="AI96" s="77">
        <f t="shared" si="85"/>
        <v>11601.725243257728</v>
      </c>
      <c r="AJ96" s="77">
        <f t="shared" si="85"/>
        <v>11601.725243257728</v>
      </c>
      <c r="AK96" s="77">
        <f t="shared" si="85"/>
        <v>11601.725243257728</v>
      </c>
      <c r="AL96" s="77">
        <f t="shared" si="85"/>
        <v>12185.257562423563</v>
      </c>
      <c r="AM96" s="77">
        <f t="shared" si="85"/>
        <v>12185.257562423563</v>
      </c>
      <c r="AN96" s="77">
        <f t="shared" si="85"/>
        <v>12185.257562423563</v>
      </c>
      <c r="AO96" s="77">
        <f t="shared" si="85"/>
        <v>12185.257562423563</v>
      </c>
      <c r="AP96" s="77">
        <f t="shared" si="85"/>
        <v>13146.018254845421</v>
      </c>
      <c r="AQ96" s="77">
        <f t="shared" si="85"/>
        <v>13146.018254845421</v>
      </c>
      <c r="AR96" s="77">
        <f t="shared" si="85"/>
        <v>13863.073796018809</v>
      </c>
      <c r="AS96" s="77">
        <f t="shared" si="85"/>
        <v>13863.073796018809</v>
      </c>
      <c r="AT96" s="2"/>
      <c r="AU96" s="2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</row>
    <row r="97" spans="1:60" ht="15.75" customHeight="1" x14ac:dyDescent="0.25">
      <c r="A97" s="1"/>
      <c r="B97" s="16"/>
      <c r="C97" s="2"/>
      <c r="D97" s="80" t="str">
        <f t="shared" si="84"/>
        <v xml:space="preserve">  Email ads</v>
      </c>
      <c r="E97" s="12" t="s">
        <v>65</v>
      </c>
      <c r="F97" s="77">
        <f t="shared" ref="F97:AS97" si="86">F71*F$13</f>
        <v>24000</v>
      </c>
      <c r="G97" s="77">
        <f t="shared" si="86"/>
        <v>24000</v>
      </c>
      <c r="H97" s="77">
        <f t="shared" si="86"/>
        <v>24000</v>
      </c>
      <c r="I97" s="77">
        <f t="shared" si="86"/>
        <v>25200</v>
      </c>
      <c r="J97" s="77">
        <f t="shared" si="86"/>
        <v>25704</v>
      </c>
      <c r="K97" s="77">
        <f t="shared" si="86"/>
        <v>25704</v>
      </c>
      <c r="L97" s="77">
        <f t="shared" si="86"/>
        <v>25704</v>
      </c>
      <c r="M97" s="77">
        <f t="shared" si="86"/>
        <v>26622</v>
      </c>
      <c r="N97" s="77">
        <f t="shared" si="86"/>
        <v>27154.44</v>
      </c>
      <c r="O97" s="77">
        <f t="shared" si="86"/>
        <v>27154.44</v>
      </c>
      <c r="P97" s="77">
        <f t="shared" si="86"/>
        <v>27154.44</v>
      </c>
      <c r="Q97" s="77">
        <f t="shared" si="86"/>
        <v>27154.44</v>
      </c>
      <c r="R97" s="77">
        <f t="shared" si="86"/>
        <v>27697.5288</v>
      </c>
      <c r="S97" s="77">
        <f t="shared" si="86"/>
        <v>29926.065600000002</v>
      </c>
      <c r="T97" s="77">
        <f t="shared" si="86"/>
        <v>29926.065600000002</v>
      </c>
      <c r="U97" s="77">
        <f t="shared" si="86"/>
        <v>29926.065600000002</v>
      </c>
      <c r="V97" s="77">
        <f t="shared" si="86"/>
        <v>30524.586912000002</v>
      </c>
      <c r="W97" s="77">
        <f t="shared" si="86"/>
        <v>30524.586912000002</v>
      </c>
      <c r="X97" s="77">
        <f t="shared" si="86"/>
        <v>30524.586912000002</v>
      </c>
      <c r="Y97" s="77">
        <f t="shared" si="86"/>
        <v>30524.586912000002</v>
      </c>
      <c r="Z97" s="77">
        <f t="shared" si="86"/>
        <v>31135.078650240001</v>
      </c>
      <c r="AA97" s="77">
        <f t="shared" si="86"/>
        <v>31135.078650240001</v>
      </c>
      <c r="AB97" s="77">
        <f t="shared" si="86"/>
        <v>31135.078650240001</v>
      </c>
      <c r="AC97" s="77">
        <f t="shared" si="86"/>
        <v>32791.199855040002</v>
      </c>
      <c r="AD97" s="77">
        <f t="shared" si="86"/>
        <v>33447.023852140803</v>
      </c>
      <c r="AE97" s="77">
        <f t="shared" si="86"/>
        <v>33447.023852140803</v>
      </c>
      <c r="AF97" s="77">
        <f t="shared" si="86"/>
        <v>33447.023852140803</v>
      </c>
      <c r="AG97" s="77">
        <f t="shared" si="86"/>
        <v>33447.023852140803</v>
      </c>
      <c r="AH97" s="77">
        <f t="shared" si="86"/>
        <v>34805.175729773182</v>
      </c>
      <c r="AI97" s="77">
        <f t="shared" si="86"/>
        <v>34805.175729773182</v>
      </c>
      <c r="AJ97" s="77">
        <f t="shared" si="86"/>
        <v>34805.175729773182</v>
      </c>
      <c r="AK97" s="77">
        <f t="shared" si="86"/>
        <v>34805.175729773182</v>
      </c>
      <c r="AL97" s="77">
        <f t="shared" si="86"/>
        <v>36555.772687270684</v>
      </c>
      <c r="AM97" s="77">
        <f t="shared" si="86"/>
        <v>36555.772687270684</v>
      </c>
      <c r="AN97" s="77">
        <f t="shared" si="86"/>
        <v>36555.772687270684</v>
      </c>
      <c r="AO97" s="77">
        <f t="shared" si="86"/>
        <v>36555.772687270684</v>
      </c>
      <c r="AP97" s="77">
        <f t="shared" si="86"/>
        <v>39438.05476453626</v>
      </c>
      <c r="AQ97" s="77">
        <f t="shared" si="86"/>
        <v>39438.05476453626</v>
      </c>
      <c r="AR97" s="77">
        <f t="shared" si="86"/>
        <v>41589.221388056423</v>
      </c>
      <c r="AS97" s="77">
        <f t="shared" si="86"/>
        <v>41589.221388056423</v>
      </c>
      <c r="AT97" s="2"/>
      <c r="AU97" s="2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</row>
    <row r="98" spans="1:60" ht="15.75" customHeight="1" x14ac:dyDescent="0.25">
      <c r="A98" s="1"/>
      <c r="B98" s="16"/>
      <c r="C98" s="2"/>
      <c r="D98" s="80" t="str">
        <f t="shared" si="84"/>
        <v xml:space="preserve">  SEO</v>
      </c>
      <c r="E98" s="12" t="s">
        <v>65</v>
      </c>
      <c r="F98" s="77">
        <f t="shared" ref="F98:AS98" si="87">F72*F$13</f>
        <v>28000</v>
      </c>
      <c r="G98" s="77">
        <f t="shared" si="87"/>
        <v>28000</v>
      </c>
      <c r="H98" s="77">
        <f t="shared" si="87"/>
        <v>28000</v>
      </c>
      <c r="I98" s="77">
        <f t="shared" si="87"/>
        <v>29400</v>
      </c>
      <c r="J98" s="77">
        <f t="shared" si="87"/>
        <v>29988.000000000004</v>
      </c>
      <c r="K98" s="77">
        <f t="shared" si="87"/>
        <v>29988.000000000004</v>
      </c>
      <c r="L98" s="77">
        <f t="shared" si="87"/>
        <v>29988.000000000004</v>
      </c>
      <c r="M98" s="77">
        <f t="shared" si="87"/>
        <v>31059.000000000004</v>
      </c>
      <c r="N98" s="77">
        <f t="shared" si="87"/>
        <v>31680.180000000004</v>
      </c>
      <c r="O98" s="77">
        <f t="shared" si="87"/>
        <v>31680.180000000004</v>
      </c>
      <c r="P98" s="77">
        <f t="shared" si="87"/>
        <v>31680.180000000004</v>
      </c>
      <c r="Q98" s="77">
        <f t="shared" si="87"/>
        <v>31680.180000000004</v>
      </c>
      <c r="R98" s="77">
        <f t="shared" si="87"/>
        <v>32313.783600000002</v>
      </c>
      <c r="S98" s="77">
        <f t="shared" si="87"/>
        <v>34913.743200000004</v>
      </c>
      <c r="T98" s="77">
        <f t="shared" si="87"/>
        <v>34913.743200000004</v>
      </c>
      <c r="U98" s="77">
        <f t="shared" si="87"/>
        <v>34913.743200000004</v>
      </c>
      <c r="V98" s="77">
        <f t="shared" si="87"/>
        <v>35612.018064000004</v>
      </c>
      <c r="W98" s="77">
        <f t="shared" si="87"/>
        <v>35612.018064000004</v>
      </c>
      <c r="X98" s="77">
        <f t="shared" si="87"/>
        <v>35612.018064000004</v>
      </c>
      <c r="Y98" s="77">
        <f t="shared" si="87"/>
        <v>35612.018064000004</v>
      </c>
      <c r="Z98" s="77">
        <f t="shared" si="87"/>
        <v>36324.258425280008</v>
      </c>
      <c r="AA98" s="77">
        <f t="shared" si="87"/>
        <v>36324.258425280008</v>
      </c>
      <c r="AB98" s="77">
        <f t="shared" si="87"/>
        <v>36324.258425280008</v>
      </c>
      <c r="AC98" s="77">
        <f t="shared" si="87"/>
        <v>38256.399830880007</v>
      </c>
      <c r="AD98" s="77">
        <f t="shared" si="87"/>
        <v>39021.527827497608</v>
      </c>
      <c r="AE98" s="77">
        <f t="shared" si="87"/>
        <v>39021.527827497608</v>
      </c>
      <c r="AF98" s="77">
        <f t="shared" si="87"/>
        <v>39021.527827497608</v>
      </c>
      <c r="AG98" s="77">
        <f t="shared" si="87"/>
        <v>39021.527827497608</v>
      </c>
      <c r="AH98" s="77">
        <f t="shared" si="87"/>
        <v>40606.038351402058</v>
      </c>
      <c r="AI98" s="77">
        <f t="shared" si="87"/>
        <v>40606.038351402058</v>
      </c>
      <c r="AJ98" s="77">
        <f t="shared" si="87"/>
        <v>40606.038351402058</v>
      </c>
      <c r="AK98" s="77">
        <f t="shared" si="87"/>
        <v>40606.038351402058</v>
      </c>
      <c r="AL98" s="77">
        <f t="shared" si="87"/>
        <v>42648.40146848248</v>
      </c>
      <c r="AM98" s="77">
        <f t="shared" si="87"/>
        <v>42648.40146848248</v>
      </c>
      <c r="AN98" s="77">
        <f t="shared" si="87"/>
        <v>42648.40146848248</v>
      </c>
      <c r="AO98" s="77">
        <f t="shared" si="87"/>
        <v>42648.40146848248</v>
      </c>
      <c r="AP98" s="77">
        <f t="shared" si="87"/>
        <v>46011.063891958984</v>
      </c>
      <c r="AQ98" s="77">
        <f t="shared" si="87"/>
        <v>46011.063891958984</v>
      </c>
      <c r="AR98" s="77">
        <f t="shared" si="87"/>
        <v>48520.758286065844</v>
      </c>
      <c r="AS98" s="77">
        <f t="shared" si="87"/>
        <v>48520.758286065844</v>
      </c>
      <c r="AT98" s="2"/>
      <c r="AU98" s="2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</row>
    <row r="99" spans="1:60" ht="15.75" customHeight="1" x14ac:dyDescent="0.25">
      <c r="A99" s="1"/>
      <c r="B99" s="16"/>
      <c r="C99" s="2"/>
      <c r="D99" s="29" t="s">
        <v>24</v>
      </c>
      <c r="E99" s="80"/>
      <c r="F99" s="78">
        <f t="shared" ref="F99:AS99" si="88">SUM(F96:F98)</f>
        <v>60000</v>
      </c>
      <c r="G99" s="78">
        <f t="shared" si="88"/>
        <v>60000</v>
      </c>
      <c r="H99" s="78">
        <f t="shared" si="88"/>
        <v>60000</v>
      </c>
      <c r="I99" s="78">
        <f t="shared" si="88"/>
        <v>63000</v>
      </c>
      <c r="J99" s="78">
        <f t="shared" si="88"/>
        <v>64260</v>
      </c>
      <c r="K99" s="78">
        <f t="shared" si="88"/>
        <v>64260</v>
      </c>
      <c r="L99" s="78">
        <f t="shared" si="88"/>
        <v>64260</v>
      </c>
      <c r="M99" s="78">
        <f t="shared" si="88"/>
        <v>66555</v>
      </c>
      <c r="N99" s="78">
        <f t="shared" si="88"/>
        <v>67886.100000000006</v>
      </c>
      <c r="O99" s="78">
        <f t="shared" si="88"/>
        <v>67886.100000000006</v>
      </c>
      <c r="P99" s="78">
        <f t="shared" si="88"/>
        <v>67886.100000000006</v>
      </c>
      <c r="Q99" s="78">
        <f t="shared" si="88"/>
        <v>67886.100000000006</v>
      </c>
      <c r="R99" s="78">
        <f t="shared" si="88"/>
        <v>69243.822</v>
      </c>
      <c r="S99" s="78">
        <f t="shared" si="88"/>
        <v>74815.164000000004</v>
      </c>
      <c r="T99" s="78">
        <f t="shared" si="88"/>
        <v>74815.164000000004</v>
      </c>
      <c r="U99" s="78">
        <f t="shared" si="88"/>
        <v>74815.164000000004</v>
      </c>
      <c r="V99" s="78">
        <f t="shared" si="88"/>
        <v>76311.467280000012</v>
      </c>
      <c r="W99" s="78">
        <f t="shared" si="88"/>
        <v>76311.467280000012</v>
      </c>
      <c r="X99" s="78">
        <f t="shared" si="88"/>
        <v>76311.467280000012</v>
      </c>
      <c r="Y99" s="78">
        <f t="shared" si="88"/>
        <v>76311.467280000012</v>
      </c>
      <c r="Z99" s="78">
        <f t="shared" si="88"/>
        <v>77837.696625600016</v>
      </c>
      <c r="AA99" s="78">
        <f t="shared" si="88"/>
        <v>77837.696625600016</v>
      </c>
      <c r="AB99" s="78">
        <f t="shared" si="88"/>
        <v>77837.696625600016</v>
      </c>
      <c r="AC99" s="78">
        <f t="shared" si="88"/>
        <v>81977.999637600005</v>
      </c>
      <c r="AD99" s="78">
        <f t="shared" si="88"/>
        <v>83617.559630352014</v>
      </c>
      <c r="AE99" s="78">
        <f t="shared" si="88"/>
        <v>83617.559630352014</v>
      </c>
      <c r="AF99" s="78">
        <f t="shared" si="88"/>
        <v>83617.559630352014</v>
      </c>
      <c r="AG99" s="78">
        <f t="shared" si="88"/>
        <v>83617.559630352014</v>
      </c>
      <c r="AH99" s="78">
        <f t="shared" si="88"/>
        <v>87012.939324432969</v>
      </c>
      <c r="AI99" s="78">
        <f t="shared" si="88"/>
        <v>87012.939324432969</v>
      </c>
      <c r="AJ99" s="78">
        <f t="shared" si="88"/>
        <v>87012.939324432969</v>
      </c>
      <c r="AK99" s="78">
        <f t="shared" si="88"/>
        <v>87012.939324432969</v>
      </c>
      <c r="AL99" s="78">
        <f t="shared" si="88"/>
        <v>91389.431718176726</v>
      </c>
      <c r="AM99" s="78">
        <f t="shared" si="88"/>
        <v>91389.431718176726</v>
      </c>
      <c r="AN99" s="78">
        <f t="shared" si="88"/>
        <v>91389.431718176726</v>
      </c>
      <c r="AO99" s="78">
        <f t="shared" si="88"/>
        <v>91389.431718176726</v>
      </c>
      <c r="AP99" s="78">
        <f t="shared" si="88"/>
        <v>98595.136911340669</v>
      </c>
      <c r="AQ99" s="78">
        <f t="shared" si="88"/>
        <v>98595.136911340669</v>
      </c>
      <c r="AR99" s="78">
        <f t="shared" si="88"/>
        <v>103973.05347014108</v>
      </c>
      <c r="AS99" s="78">
        <f t="shared" si="88"/>
        <v>103973.05347014108</v>
      </c>
      <c r="AT99" s="2"/>
      <c r="AU99" s="2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</row>
    <row r="100" spans="1:60" ht="15.75" customHeight="1" x14ac:dyDescent="0.25">
      <c r="A100" s="1"/>
      <c r="B100" s="16"/>
      <c r="C100" s="2"/>
      <c r="D100" s="80"/>
      <c r="E100" s="80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2"/>
      <c r="AU100" s="2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</row>
    <row r="101" spans="1:60" ht="15.75" customHeight="1" x14ac:dyDescent="0.25">
      <c r="A101" s="1"/>
      <c r="B101" s="16"/>
      <c r="C101" s="2"/>
      <c r="D101" s="79" t="str">
        <f t="shared" ref="D101:D104" si="89">D75</f>
        <v>Operations</v>
      </c>
      <c r="E101" s="82" t="s">
        <v>128</v>
      </c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2"/>
      <c r="AU101" s="2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</row>
    <row r="102" spans="1:60" ht="15.75" customHeight="1" x14ac:dyDescent="0.25">
      <c r="A102" s="1"/>
      <c r="B102" s="16"/>
      <c r="C102" s="2"/>
      <c r="D102" s="26" t="str">
        <f t="shared" si="89"/>
        <v xml:space="preserve">  Customer support</v>
      </c>
      <c r="E102" s="12" t="s">
        <v>65</v>
      </c>
      <c r="F102" s="77">
        <f t="shared" ref="F102:AS102" si="90">F76*F$62</f>
        <v>32000</v>
      </c>
      <c r="G102" s="77">
        <f t="shared" si="90"/>
        <v>64000</v>
      </c>
      <c r="H102" s="77">
        <f t="shared" si="90"/>
        <v>96000</v>
      </c>
      <c r="I102" s="77">
        <f t="shared" si="90"/>
        <v>134400</v>
      </c>
      <c r="J102" s="77">
        <f t="shared" si="90"/>
        <v>137088</v>
      </c>
      <c r="K102" s="77">
        <f t="shared" si="90"/>
        <v>137088</v>
      </c>
      <c r="L102" s="77">
        <f t="shared" si="90"/>
        <v>137088</v>
      </c>
      <c r="M102" s="77">
        <f t="shared" si="90"/>
        <v>141984</v>
      </c>
      <c r="N102" s="77">
        <f t="shared" si="90"/>
        <v>144823.67999999999</v>
      </c>
      <c r="O102" s="77">
        <f t="shared" si="90"/>
        <v>144823.67999999999</v>
      </c>
      <c r="P102" s="77">
        <f t="shared" si="90"/>
        <v>144823.67999999999</v>
      </c>
      <c r="Q102" s="77">
        <f t="shared" si="90"/>
        <v>144823.67999999999</v>
      </c>
      <c r="R102" s="77">
        <f t="shared" si="90"/>
        <v>147720.15359999999</v>
      </c>
      <c r="S102" s="77">
        <f t="shared" si="90"/>
        <v>159605.6832</v>
      </c>
      <c r="T102" s="77">
        <f t="shared" si="90"/>
        <v>159605.6832</v>
      </c>
      <c r="U102" s="77">
        <f t="shared" si="90"/>
        <v>159605.6832</v>
      </c>
      <c r="V102" s="77">
        <f t="shared" si="90"/>
        <v>162797.796864</v>
      </c>
      <c r="W102" s="77">
        <f t="shared" si="90"/>
        <v>162797.796864</v>
      </c>
      <c r="X102" s="77">
        <f t="shared" si="90"/>
        <v>162797.796864</v>
      </c>
      <c r="Y102" s="77">
        <f t="shared" si="90"/>
        <v>162797.796864</v>
      </c>
      <c r="Z102" s="77">
        <f t="shared" si="90"/>
        <v>166053.75280128</v>
      </c>
      <c r="AA102" s="77">
        <f t="shared" si="90"/>
        <v>166053.75280128</v>
      </c>
      <c r="AB102" s="77">
        <f t="shared" si="90"/>
        <v>166053.75280128</v>
      </c>
      <c r="AC102" s="77">
        <f t="shared" si="90"/>
        <v>174886.39922687999</v>
      </c>
      <c r="AD102" s="77">
        <f t="shared" si="90"/>
        <v>178384.12721141762</v>
      </c>
      <c r="AE102" s="77">
        <f t="shared" si="90"/>
        <v>178384.12721141762</v>
      </c>
      <c r="AF102" s="77">
        <f t="shared" si="90"/>
        <v>178384.12721141762</v>
      </c>
      <c r="AG102" s="77">
        <f t="shared" si="90"/>
        <v>178384.12721141762</v>
      </c>
      <c r="AH102" s="77">
        <f t="shared" si="90"/>
        <v>185627.60389212365</v>
      </c>
      <c r="AI102" s="77">
        <f t="shared" si="90"/>
        <v>185627.60389212365</v>
      </c>
      <c r="AJ102" s="77">
        <f t="shared" si="90"/>
        <v>185627.60389212365</v>
      </c>
      <c r="AK102" s="77">
        <f t="shared" si="90"/>
        <v>185627.60389212365</v>
      </c>
      <c r="AL102" s="77">
        <f t="shared" si="90"/>
        <v>194964.12099877701</v>
      </c>
      <c r="AM102" s="77">
        <f t="shared" si="90"/>
        <v>194964.12099877701</v>
      </c>
      <c r="AN102" s="77">
        <f t="shared" si="90"/>
        <v>194964.12099877701</v>
      </c>
      <c r="AO102" s="77">
        <f t="shared" si="90"/>
        <v>194964.12099877701</v>
      </c>
      <c r="AP102" s="77">
        <f t="shared" si="90"/>
        <v>210336.29207752674</v>
      </c>
      <c r="AQ102" s="77">
        <f t="shared" si="90"/>
        <v>210336.29207752674</v>
      </c>
      <c r="AR102" s="77">
        <f t="shared" si="90"/>
        <v>221809.18073630094</v>
      </c>
      <c r="AS102" s="77">
        <f t="shared" si="90"/>
        <v>221809.18073630094</v>
      </c>
      <c r="AT102" s="2"/>
      <c r="AU102" s="2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</row>
    <row r="103" spans="1:60" ht="15.75" customHeight="1" x14ac:dyDescent="0.25">
      <c r="A103" s="1"/>
      <c r="B103" s="16"/>
      <c r="C103" s="2"/>
      <c r="D103" s="26" t="str">
        <f t="shared" si="89"/>
        <v xml:space="preserve">  Training / seminars</v>
      </c>
      <c r="E103" s="12" t="s">
        <v>65</v>
      </c>
      <c r="F103" s="77">
        <f t="shared" ref="F103:AS103" si="91">F77*F$62</f>
        <v>60000</v>
      </c>
      <c r="G103" s="77">
        <f t="shared" si="91"/>
        <v>120000</v>
      </c>
      <c r="H103" s="77">
        <f t="shared" si="91"/>
        <v>180000</v>
      </c>
      <c r="I103" s="77">
        <f t="shared" si="91"/>
        <v>252000</v>
      </c>
      <c r="J103" s="77">
        <f t="shared" si="91"/>
        <v>257040</v>
      </c>
      <c r="K103" s="77">
        <f t="shared" si="91"/>
        <v>257040</v>
      </c>
      <c r="L103" s="77">
        <f t="shared" si="91"/>
        <v>257040</v>
      </c>
      <c r="M103" s="77">
        <f t="shared" si="91"/>
        <v>266220</v>
      </c>
      <c r="N103" s="77">
        <f t="shared" si="91"/>
        <v>271544.40000000002</v>
      </c>
      <c r="O103" s="77">
        <f t="shared" si="91"/>
        <v>271544.40000000002</v>
      </c>
      <c r="P103" s="77">
        <f t="shared" si="91"/>
        <v>271544.40000000002</v>
      </c>
      <c r="Q103" s="77">
        <f t="shared" si="91"/>
        <v>271544.40000000002</v>
      </c>
      <c r="R103" s="77">
        <f t="shared" si="91"/>
        <v>276975.28800000006</v>
      </c>
      <c r="S103" s="77">
        <f t="shared" si="91"/>
        <v>299260.65600000002</v>
      </c>
      <c r="T103" s="77">
        <f t="shared" si="91"/>
        <v>299260.65600000002</v>
      </c>
      <c r="U103" s="77">
        <f t="shared" si="91"/>
        <v>299260.65600000002</v>
      </c>
      <c r="V103" s="77">
        <f t="shared" si="91"/>
        <v>305245.86912000005</v>
      </c>
      <c r="W103" s="77">
        <f t="shared" si="91"/>
        <v>305245.86912000005</v>
      </c>
      <c r="X103" s="77">
        <f t="shared" si="91"/>
        <v>305245.86912000005</v>
      </c>
      <c r="Y103" s="77">
        <f t="shared" si="91"/>
        <v>305245.86912000005</v>
      </c>
      <c r="Z103" s="77">
        <f t="shared" si="91"/>
        <v>311350.78650240012</v>
      </c>
      <c r="AA103" s="77">
        <f t="shared" si="91"/>
        <v>311350.78650240012</v>
      </c>
      <c r="AB103" s="77">
        <f t="shared" si="91"/>
        <v>311350.78650240012</v>
      </c>
      <c r="AC103" s="77">
        <f t="shared" si="91"/>
        <v>327911.99855040008</v>
      </c>
      <c r="AD103" s="77">
        <f t="shared" si="91"/>
        <v>334470.23852140812</v>
      </c>
      <c r="AE103" s="77">
        <f t="shared" si="91"/>
        <v>334470.23852140812</v>
      </c>
      <c r="AF103" s="77">
        <f t="shared" si="91"/>
        <v>334470.23852140812</v>
      </c>
      <c r="AG103" s="77">
        <f t="shared" si="91"/>
        <v>334470.23852140812</v>
      </c>
      <c r="AH103" s="77">
        <f t="shared" si="91"/>
        <v>348051.75729773194</v>
      </c>
      <c r="AI103" s="77">
        <f t="shared" si="91"/>
        <v>348051.75729773194</v>
      </c>
      <c r="AJ103" s="77">
        <f t="shared" si="91"/>
        <v>348051.75729773194</v>
      </c>
      <c r="AK103" s="77">
        <f t="shared" si="91"/>
        <v>348051.75729773194</v>
      </c>
      <c r="AL103" s="77">
        <f t="shared" si="91"/>
        <v>365557.72687270702</v>
      </c>
      <c r="AM103" s="77">
        <f t="shared" si="91"/>
        <v>365557.72687270702</v>
      </c>
      <c r="AN103" s="77">
        <f t="shared" si="91"/>
        <v>365557.72687270702</v>
      </c>
      <c r="AO103" s="77">
        <f t="shared" si="91"/>
        <v>365557.72687270702</v>
      </c>
      <c r="AP103" s="77">
        <f t="shared" si="91"/>
        <v>394380.54764536273</v>
      </c>
      <c r="AQ103" s="77">
        <f t="shared" si="91"/>
        <v>394380.54764536273</v>
      </c>
      <c r="AR103" s="77">
        <f t="shared" si="91"/>
        <v>415892.21388056432</v>
      </c>
      <c r="AS103" s="77">
        <f t="shared" si="91"/>
        <v>415892.21388056432</v>
      </c>
      <c r="AT103" s="2"/>
      <c r="AU103" s="2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</row>
    <row r="104" spans="1:60" ht="15.75" customHeight="1" x14ac:dyDescent="0.25">
      <c r="A104" s="1"/>
      <c r="B104" s="16"/>
      <c r="C104" s="2"/>
      <c r="D104" s="26" t="str">
        <f t="shared" si="89"/>
        <v xml:space="preserve">  Servers &amp; hosting</v>
      </c>
      <c r="E104" s="12" t="s">
        <v>65</v>
      </c>
      <c r="F104" s="77">
        <f t="shared" ref="F104:AS104" si="92">F78*F$62</f>
        <v>16000</v>
      </c>
      <c r="G104" s="77">
        <f t="shared" si="92"/>
        <v>32000</v>
      </c>
      <c r="H104" s="77">
        <f t="shared" si="92"/>
        <v>48000</v>
      </c>
      <c r="I104" s="77">
        <f t="shared" si="92"/>
        <v>67200</v>
      </c>
      <c r="J104" s="77">
        <f t="shared" si="92"/>
        <v>68544</v>
      </c>
      <c r="K104" s="77">
        <f t="shared" si="92"/>
        <v>68544</v>
      </c>
      <c r="L104" s="77">
        <f t="shared" si="92"/>
        <v>68544</v>
      </c>
      <c r="M104" s="77">
        <f t="shared" si="92"/>
        <v>70992</v>
      </c>
      <c r="N104" s="77">
        <f t="shared" si="92"/>
        <v>72411.839999999997</v>
      </c>
      <c r="O104" s="77">
        <f t="shared" si="92"/>
        <v>72411.839999999997</v>
      </c>
      <c r="P104" s="77">
        <f t="shared" si="92"/>
        <v>72411.839999999997</v>
      </c>
      <c r="Q104" s="77">
        <f t="shared" si="92"/>
        <v>72411.839999999997</v>
      </c>
      <c r="R104" s="77">
        <f t="shared" si="92"/>
        <v>73860.076799999995</v>
      </c>
      <c r="S104" s="77">
        <f t="shared" si="92"/>
        <v>79802.8416</v>
      </c>
      <c r="T104" s="77">
        <f t="shared" si="92"/>
        <v>79802.8416</v>
      </c>
      <c r="U104" s="77">
        <f t="shared" si="92"/>
        <v>79802.8416</v>
      </c>
      <c r="V104" s="77">
        <f t="shared" si="92"/>
        <v>81398.898432000002</v>
      </c>
      <c r="W104" s="77">
        <f t="shared" si="92"/>
        <v>81398.898432000002</v>
      </c>
      <c r="X104" s="77">
        <f t="shared" si="92"/>
        <v>81398.898432000002</v>
      </c>
      <c r="Y104" s="77">
        <f t="shared" si="92"/>
        <v>81398.898432000002</v>
      </c>
      <c r="Z104" s="77">
        <f t="shared" si="92"/>
        <v>83026.876400640002</v>
      </c>
      <c r="AA104" s="77">
        <f t="shared" si="92"/>
        <v>83026.876400640002</v>
      </c>
      <c r="AB104" s="77">
        <f t="shared" si="92"/>
        <v>83026.876400640002</v>
      </c>
      <c r="AC104" s="77">
        <f t="shared" si="92"/>
        <v>87443.199613439996</v>
      </c>
      <c r="AD104" s="77">
        <f t="shared" si="92"/>
        <v>89192.063605708812</v>
      </c>
      <c r="AE104" s="77">
        <f t="shared" si="92"/>
        <v>89192.063605708812</v>
      </c>
      <c r="AF104" s="77">
        <f t="shared" si="92"/>
        <v>89192.063605708812</v>
      </c>
      <c r="AG104" s="77">
        <f t="shared" si="92"/>
        <v>89192.063605708812</v>
      </c>
      <c r="AH104" s="77">
        <f t="shared" si="92"/>
        <v>92813.801946061823</v>
      </c>
      <c r="AI104" s="77">
        <f t="shared" si="92"/>
        <v>92813.801946061823</v>
      </c>
      <c r="AJ104" s="77">
        <f t="shared" si="92"/>
        <v>92813.801946061823</v>
      </c>
      <c r="AK104" s="77">
        <f t="shared" si="92"/>
        <v>92813.801946061823</v>
      </c>
      <c r="AL104" s="77">
        <f t="shared" si="92"/>
        <v>97482.060499388506</v>
      </c>
      <c r="AM104" s="77">
        <f t="shared" si="92"/>
        <v>97482.060499388506</v>
      </c>
      <c r="AN104" s="77">
        <f t="shared" si="92"/>
        <v>97482.060499388506</v>
      </c>
      <c r="AO104" s="77">
        <f t="shared" si="92"/>
        <v>97482.060499388506</v>
      </c>
      <c r="AP104" s="77">
        <f t="shared" si="92"/>
        <v>105168.14603876337</v>
      </c>
      <c r="AQ104" s="77">
        <f t="shared" si="92"/>
        <v>105168.14603876337</v>
      </c>
      <c r="AR104" s="77">
        <f t="shared" si="92"/>
        <v>110904.59036815047</v>
      </c>
      <c r="AS104" s="77">
        <f t="shared" si="92"/>
        <v>110904.59036815047</v>
      </c>
      <c r="AT104" s="2"/>
      <c r="AU104" s="2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</row>
    <row r="105" spans="1:60" ht="15.75" customHeight="1" x14ac:dyDescent="0.25">
      <c r="A105" s="1"/>
      <c r="B105" s="16"/>
      <c r="C105" s="2"/>
      <c r="D105" s="29" t="s">
        <v>24</v>
      </c>
      <c r="E105" s="80"/>
      <c r="F105" s="78">
        <f t="shared" ref="F105:AS105" si="93">SUM(F102:F104)</f>
        <v>108000</v>
      </c>
      <c r="G105" s="78">
        <f t="shared" si="93"/>
        <v>216000</v>
      </c>
      <c r="H105" s="78">
        <f t="shared" si="93"/>
        <v>324000</v>
      </c>
      <c r="I105" s="78">
        <f t="shared" si="93"/>
        <v>453600</v>
      </c>
      <c r="J105" s="78">
        <f t="shared" si="93"/>
        <v>462672</v>
      </c>
      <c r="K105" s="78">
        <f t="shared" si="93"/>
        <v>462672</v>
      </c>
      <c r="L105" s="78">
        <f t="shared" si="93"/>
        <v>462672</v>
      </c>
      <c r="M105" s="78">
        <f t="shared" si="93"/>
        <v>479196</v>
      </c>
      <c r="N105" s="78">
        <f t="shared" si="93"/>
        <v>488779.92000000004</v>
      </c>
      <c r="O105" s="78">
        <f t="shared" si="93"/>
        <v>488779.92000000004</v>
      </c>
      <c r="P105" s="78">
        <f t="shared" si="93"/>
        <v>488779.92000000004</v>
      </c>
      <c r="Q105" s="78">
        <f t="shared" si="93"/>
        <v>488779.92000000004</v>
      </c>
      <c r="R105" s="78">
        <f t="shared" si="93"/>
        <v>498555.5184</v>
      </c>
      <c r="S105" s="78">
        <f t="shared" si="93"/>
        <v>538669.18080000009</v>
      </c>
      <c r="T105" s="78">
        <f t="shared" si="93"/>
        <v>538669.18080000009</v>
      </c>
      <c r="U105" s="78">
        <f t="shared" si="93"/>
        <v>538669.18080000009</v>
      </c>
      <c r="V105" s="78">
        <f t="shared" si="93"/>
        <v>549442.56441600004</v>
      </c>
      <c r="W105" s="78">
        <f t="shared" si="93"/>
        <v>549442.56441600004</v>
      </c>
      <c r="X105" s="78">
        <f t="shared" si="93"/>
        <v>549442.56441600004</v>
      </c>
      <c r="Y105" s="78">
        <f t="shared" si="93"/>
        <v>549442.56441600004</v>
      </c>
      <c r="Z105" s="78">
        <f t="shared" si="93"/>
        <v>560431.41570432018</v>
      </c>
      <c r="AA105" s="78">
        <f t="shared" si="93"/>
        <v>560431.41570432018</v>
      </c>
      <c r="AB105" s="78">
        <f t="shared" si="93"/>
        <v>560431.41570432018</v>
      </c>
      <c r="AC105" s="78">
        <f t="shared" si="93"/>
        <v>590241.59739072004</v>
      </c>
      <c r="AD105" s="78">
        <f t="shared" si="93"/>
        <v>602046.42933853448</v>
      </c>
      <c r="AE105" s="78">
        <f t="shared" si="93"/>
        <v>602046.42933853448</v>
      </c>
      <c r="AF105" s="78">
        <f t="shared" si="93"/>
        <v>602046.42933853448</v>
      </c>
      <c r="AG105" s="78">
        <f t="shared" si="93"/>
        <v>602046.42933853448</v>
      </c>
      <c r="AH105" s="78">
        <f t="shared" si="93"/>
        <v>626493.16313591739</v>
      </c>
      <c r="AI105" s="78">
        <f t="shared" si="93"/>
        <v>626493.16313591739</v>
      </c>
      <c r="AJ105" s="78">
        <f t="shared" si="93"/>
        <v>626493.16313591739</v>
      </c>
      <c r="AK105" s="78">
        <f t="shared" si="93"/>
        <v>626493.16313591739</v>
      </c>
      <c r="AL105" s="78">
        <f t="shared" si="93"/>
        <v>658003.90837087249</v>
      </c>
      <c r="AM105" s="78">
        <f t="shared" si="93"/>
        <v>658003.90837087249</v>
      </c>
      <c r="AN105" s="78">
        <f t="shared" si="93"/>
        <v>658003.90837087249</v>
      </c>
      <c r="AO105" s="78">
        <f t="shared" si="93"/>
        <v>658003.90837087249</v>
      </c>
      <c r="AP105" s="78">
        <f t="shared" si="93"/>
        <v>709884.98576165282</v>
      </c>
      <c r="AQ105" s="78">
        <f t="shared" si="93"/>
        <v>709884.98576165282</v>
      </c>
      <c r="AR105" s="78">
        <f t="shared" si="93"/>
        <v>748605.98498501582</v>
      </c>
      <c r="AS105" s="78">
        <f t="shared" si="93"/>
        <v>748605.98498501582</v>
      </c>
      <c r="AT105" s="2"/>
      <c r="AU105" s="2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</row>
    <row r="106" spans="1:60" ht="15.75" customHeight="1" x14ac:dyDescent="0.25">
      <c r="A106" s="1"/>
      <c r="B106" s="16"/>
      <c r="C106" s="2"/>
      <c r="D106" s="80"/>
      <c r="E106" s="80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2"/>
      <c r="AU106" s="2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</row>
    <row r="107" spans="1:60" ht="15.75" customHeight="1" x14ac:dyDescent="0.25">
      <c r="A107" s="1"/>
      <c r="B107" s="16"/>
      <c r="C107" s="2"/>
      <c r="D107" s="79" t="str">
        <f t="shared" ref="D107:D110" si="94">D81</f>
        <v>Fees</v>
      </c>
      <c r="E107" s="82" t="s">
        <v>128</v>
      </c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11"/>
      <c r="Y107" s="11"/>
      <c r="Z107" s="11"/>
      <c r="AA107" s="11"/>
      <c r="AB107" s="11"/>
      <c r="AC107" s="11"/>
      <c r="AD107" s="11"/>
      <c r="AE107" s="11"/>
      <c r="AF107" s="11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2"/>
      <c r="AU107" s="2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</row>
    <row r="108" spans="1:60" ht="15.75" customHeight="1" x14ac:dyDescent="0.25">
      <c r="A108" s="1"/>
      <c r="B108" s="16"/>
      <c r="C108" s="2"/>
      <c r="D108" s="80" t="str">
        <f t="shared" si="94"/>
        <v xml:space="preserve">  Marketplace fee </v>
      </c>
      <c r="E108" s="12" t="s">
        <v>65</v>
      </c>
      <c r="F108" s="77">
        <f t="shared" ref="F108:AS108" si="95">F82*F$62</f>
        <v>60000</v>
      </c>
      <c r="G108" s="77">
        <f t="shared" si="95"/>
        <v>120000</v>
      </c>
      <c r="H108" s="77">
        <f t="shared" si="95"/>
        <v>180000</v>
      </c>
      <c r="I108" s="77">
        <f t="shared" si="95"/>
        <v>252000</v>
      </c>
      <c r="J108" s="77">
        <f t="shared" si="95"/>
        <v>283500</v>
      </c>
      <c r="K108" s="77">
        <f t="shared" si="95"/>
        <v>283500</v>
      </c>
      <c r="L108" s="77">
        <f t="shared" si="95"/>
        <v>283500</v>
      </c>
      <c r="M108" s="77">
        <f t="shared" si="95"/>
        <v>293625</v>
      </c>
      <c r="N108" s="77">
        <f t="shared" si="95"/>
        <v>313200</v>
      </c>
      <c r="O108" s="77">
        <f t="shared" si="95"/>
        <v>313200</v>
      </c>
      <c r="P108" s="77">
        <f t="shared" si="95"/>
        <v>313200</v>
      </c>
      <c r="Q108" s="77">
        <f t="shared" si="95"/>
        <v>313200</v>
      </c>
      <c r="R108" s="77">
        <f t="shared" si="95"/>
        <v>313200</v>
      </c>
      <c r="S108" s="77">
        <f t="shared" si="95"/>
        <v>338400</v>
      </c>
      <c r="T108" s="77">
        <f t="shared" si="95"/>
        <v>380700</v>
      </c>
      <c r="U108" s="77">
        <f t="shared" si="95"/>
        <v>380700</v>
      </c>
      <c r="V108" s="77">
        <f t="shared" si="95"/>
        <v>380700</v>
      </c>
      <c r="W108" s="77">
        <f t="shared" si="95"/>
        <v>380700</v>
      </c>
      <c r="X108" s="77">
        <f t="shared" si="95"/>
        <v>380700</v>
      </c>
      <c r="Y108" s="77">
        <f t="shared" si="95"/>
        <v>380700</v>
      </c>
      <c r="Z108" s="77">
        <f t="shared" si="95"/>
        <v>380700</v>
      </c>
      <c r="AA108" s="77">
        <f t="shared" si="95"/>
        <v>380700</v>
      </c>
      <c r="AB108" s="77">
        <f t="shared" si="95"/>
        <v>380700</v>
      </c>
      <c r="AC108" s="77">
        <f t="shared" si="95"/>
        <v>400950</v>
      </c>
      <c r="AD108" s="77">
        <f t="shared" si="95"/>
        <v>467775</v>
      </c>
      <c r="AE108" s="77">
        <f t="shared" si="95"/>
        <v>467775</v>
      </c>
      <c r="AF108" s="77">
        <f t="shared" si="95"/>
        <v>467775</v>
      </c>
      <c r="AG108" s="77">
        <f t="shared" si="95"/>
        <v>467775</v>
      </c>
      <c r="AH108" s="77">
        <f t="shared" si="95"/>
        <v>477225</v>
      </c>
      <c r="AI108" s="77">
        <f t="shared" si="95"/>
        <v>499950</v>
      </c>
      <c r="AJ108" s="77">
        <f t="shared" si="95"/>
        <v>499950</v>
      </c>
      <c r="AK108" s="77">
        <f t="shared" si="95"/>
        <v>499950</v>
      </c>
      <c r="AL108" s="77">
        <f t="shared" si="95"/>
        <v>514800</v>
      </c>
      <c r="AM108" s="77">
        <f t="shared" si="95"/>
        <v>585000</v>
      </c>
      <c r="AN108" s="77">
        <f t="shared" si="95"/>
        <v>585000</v>
      </c>
      <c r="AO108" s="77">
        <f t="shared" si="95"/>
        <v>585000</v>
      </c>
      <c r="AP108" s="77">
        <f t="shared" si="95"/>
        <v>618750</v>
      </c>
      <c r="AQ108" s="77">
        <f t="shared" si="95"/>
        <v>658349.99999999988</v>
      </c>
      <c r="AR108" s="77">
        <f t="shared" si="95"/>
        <v>694259.99999999988</v>
      </c>
      <c r="AS108" s="77">
        <f t="shared" si="95"/>
        <v>763859.99999999988</v>
      </c>
      <c r="AT108" s="2"/>
      <c r="AU108" s="2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</row>
    <row r="109" spans="1:60" ht="15.75" customHeight="1" x14ac:dyDescent="0.25">
      <c r="A109" s="1"/>
      <c r="B109" s="16"/>
      <c r="C109" s="2"/>
      <c r="D109" s="80" t="str">
        <f t="shared" si="94"/>
        <v xml:space="preserve">  Sales commission </v>
      </c>
      <c r="E109" s="12" t="s">
        <v>65</v>
      </c>
      <c r="F109" s="77">
        <f t="shared" ref="F109:AS109" si="96">F83*F$62</f>
        <v>20000</v>
      </c>
      <c r="G109" s="77">
        <f t="shared" si="96"/>
        <v>40000</v>
      </c>
      <c r="H109" s="77">
        <f t="shared" si="96"/>
        <v>60000</v>
      </c>
      <c r="I109" s="77">
        <f t="shared" si="96"/>
        <v>84000</v>
      </c>
      <c r="J109" s="77">
        <f t="shared" si="96"/>
        <v>94500</v>
      </c>
      <c r="K109" s="77">
        <f t="shared" si="96"/>
        <v>94500</v>
      </c>
      <c r="L109" s="77">
        <f t="shared" si="96"/>
        <v>94500</v>
      </c>
      <c r="M109" s="77">
        <f t="shared" si="96"/>
        <v>97875</v>
      </c>
      <c r="N109" s="77">
        <f t="shared" si="96"/>
        <v>104400</v>
      </c>
      <c r="O109" s="77">
        <f t="shared" si="96"/>
        <v>104400</v>
      </c>
      <c r="P109" s="77">
        <f t="shared" si="96"/>
        <v>104400</v>
      </c>
      <c r="Q109" s="77">
        <f t="shared" si="96"/>
        <v>104400</v>
      </c>
      <c r="R109" s="77">
        <f t="shared" si="96"/>
        <v>104400</v>
      </c>
      <c r="S109" s="77">
        <f t="shared" si="96"/>
        <v>112800</v>
      </c>
      <c r="T109" s="77">
        <f t="shared" si="96"/>
        <v>126900</v>
      </c>
      <c r="U109" s="77">
        <f t="shared" si="96"/>
        <v>126900</v>
      </c>
      <c r="V109" s="77">
        <f t="shared" si="96"/>
        <v>126900</v>
      </c>
      <c r="W109" s="77">
        <f t="shared" si="96"/>
        <v>126900</v>
      </c>
      <c r="X109" s="77">
        <f t="shared" si="96"/>
        <v>126900</v>
      </c>
      <c r="Y109" s="77">
        <f t="shared" si="96"/>
        <v>126900</v>
      </c>
      <c r="Z109" s="77">
        <f t="shared" si="96"/>
        <v>126900</v>
      </c>
      <c r="AA109" s="77">
        <f t="shared" si="96"/>
        <v>126900</v>
      </c>
      <c r="AB109" s="77">
        <f t="shared" si="96"/>
        <v>126900</v>
      </c>
      <c r="AC109" s="77">
        <f t="shared" si="96"/>
        <v>133650</v>
      </c>
      <c r="AD109" s="77">
        <f t="shared" si="96"/>
        <v>155925</v>
      </c>
      <c r="AE109" s="77">
        <f t="shared" si="96"/>
        <v>155925</v>
      </c>
      <c r="AF109" s="77">
        <f t="shared" si="96"/>
        <v>155925</v>
      </c>
      <c r="AG109" s="77">
        <f t="shared" si="96"/>
        <v>155925</v>
      </c>
      <c r="AH109" s="77">
        <f t="shared" si="96"/>
        <v>159075</v>
      </c>
      <c r="AI109" s="77">
        <f t="shared" si="96"/>
        <v>166650</v>
      </c>
      <c r="AJ109" s="77">
        <f t="shared" si="96"/>
        <v>166650</v>
      </c>
      <c r="AK109" s="77">
        <f t="shared" si="96"/>
        <v>166650</v>
      </c>
      <c r="AL109" s="77">
        <f t="shared" si="96"/>
        <v>171600</v>
      </c>
      <c r="AM109" s="77">
        <f t="shared" si="96"/>
        <v>195000</v>
      </c>
      <c r="AN109" s="77">
        <f t="shared" si="96"/>
        <v>195000</v>
      </c>
      <c r="AO109" s="77">
        <f t="shared" si="96"/>
        <v>195000</v>
      </c>
      <c r="AP109" s="77">
        <f t="shared" si="96"/>
        <v>206250</v>
      </c>
      <c r="AQ109" s="77">
        <f t="shared" si="96"/>
        <v>219450.00000000003</v>
      </c>
      <c r="AR109" s="77">
        <f t="shared" si="96"/>
        <v>231420.00000000003</v>
      </c>
      <c r="AS109" s="77">
        <f t="shared" si="96"/>
        <v>254620.00000000003</v>
      </c>
      <c r="AT109" s="2"/>
      <c r="AU109" s="2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</row>
    <row r="110" spans="1:60" ht="15.75" customHeight="1" x14ac:dyDescent="0.25">
      <c r="A110" s="1"/>
      <c r="B110" s="16"/>
      <c r="C110" s="2"/>
      <c r="D110" s="80" t="str">
        <f t="shared" si="94"/>
        <v xml:space="preserve">  Credit card fee </v>
      </c>
      <c r="E110" s="12" t="s">
        <v>65</v>
      </c>
      <c r="F110" s="77">
        <f t="shared" ref="F110:AS110" si="97">F84*F$62</f>
        <v>4504.4999999999991</v>
      </c>
      <c r="G110" s="77">
        <f t="shared" si="97"/>
        <v>9008.9999999999982</v>
      </c>
      <c r="H110" s="77">
        <f t="shared" si="97"/>
        <v>13513.499999999998</v>
      </c>
      <c r="I110" s="77">
        <f t="shared" si="97"/>
        <v>18918.899999999998</v>
      </c>
      <c r="J110" s="77">
        <f t="shared" si="97"/>
        <v>21283.762499999997</v>
      </c>
      <c r="K110" s="77">
        <f t="shared" si="97"/>
        <v>21283.762499999997</v>
      </c>
      <c r="L110" s="77">
        <f t="shared" si="97"/>
        <v>21283.762499999997</v>
      </c>
      <c r="M110" s="77">
        <f t="shared" si="97"/>
        <v>22043.896874999999</v>
      </c>
      <c r="N110" s="77">
        <f t="shared" si="97"/>
        <v>23513.489999999998</v>
      </c>
      <c r="O110" s="77">
        <f t="shared" si="97"/>
        <v>23513.489999999998</v>
      </c>
      <c r="P110" s="77">
        <f t="shared" si="97"/>
        <v>23513.489999999998</v>
      </c>
      <c r="Q110" s="77">
        <f t="shared" si="97"/>
        <v>23513.489999999998</v>
      </c>
      <c r="R110" s="77">
        <f t="shared" si="97"/>
        <v>23513.489999999998</v>
      </c>
      <c r="S110" s="77">
        <f t="shared" si="97"/>
        <v>25405.379999999997</v>
      </c>
      <c r="T110" s="77">
        <f t="shared" si="97"/>
        <v>28581.052499999998</v>
      </c>
      <c r="U110" s="77">
        <f t="shared" si="97"/>
        <v>28581.052499999998</v>
      </c>
      <c r="V110" s="77">
        <f t="shared" si="97"/>
        <v>28581.052499999998</v>
      </c>
      <c r="W110" s="77">
        <f t="shared" si="97"/>
        <v>28581.052499999998</v>
      </c>
      <c r="X110" s="77">
        <f t="shared" si="97"/>
        <v>28581.052499999998</v>
      </c>
      <c r="Y110" s="77">
        <f t="shared" si="97"/>
        <v>28581.052499999998</v>
      </c>
      <c r="Z110" s="77">
        <f t="shared" si="97"/>
        <v>28581.052499999998</v>
      </c>
      <c r="AA110" s="77">
        <f t="shared" si="97"/>
        <v>28581.052499999998</v>
      </c>
      <c r="AB110" s="77">
        <f t="shared" si="97"/>
        <v>28581.052499999998</v>
      </c>
      <c r="AC110" s="77">
        <f t="shared" si="97"/>
        <v>30101.321249999997</v>
      </c>
      <c r="AD110" s="77">
        <f t="shared" si="97"/>
        <v>35118.20812499999</v>
      </c>
      <c r="AE110" s="77">
        <f t="shared" si="97"/>
        <v>35118.20812499999</v>
      </c>
      <c r="AF110" s="77">
        <f t="shared" si="97"/>
        <v>35118.20812499999</v>
      </c>
      <c r="AG110" s="77">
        <f t="shared" si="97"/>
        <v>35118.20812499999</v>
      </c>
      <c r="AH110" s="77">
        <f t="shared" si="97"/>
        <v>35827.666874999995</v>
      </c>
      <c r="AI110" s="77">
        <f t="shared" si="97"/>
        <v>37533.746249999997</v>
      </c>
      <c r="AJ110" s="77">
        <f t="shared" si="97"/>
        <v>37533.746249999997</v>
      </c>
      <c r="AK110" s="77">
        <f t="shared" si="97"/>
        <v>37533.746249999997</v>
      </c>
      <c r="AL110" s="77">
        <f t="shared" si="97"/>
        <v>38648.609999999993</v>
      </c>
      <c r="AM110" s="77">
        <f t="shared" si="97"/>
        <v>43918.875</v>
      </c>
      <c r="AN110" s="77">
        <f t="shared" si="97"/>
        <v>43918.875</v>
      </c>
      <c r="AO110" s="77">
        <f t="shared" si="97"/>
        <v>43918.875</v>
      </c>
      <c r="AP110" s="77">
        <f t="shared" si="97"/>
        <v>46452.65625</v>
      </c>
      <c r="AQ110" s="77">
        <f t="shared" si="97"/>
        <v>49425.626249999994</v>
      </c>
      <c r="AR110" s="77">
        <f t="shared" si="97"/>
        <v>52121.569499999998</v>
      </c>
      <c r="AS110" s="77">
        <f t="shared" si="97"/>
        <v>57346.789499999984</v>
      </c>
      <c r="AT110" s="2"/>
      <c r="AU110" s="2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</row>
    <row r="111" spans="1:60" ht="15.75" customHeight="1" x14ac:dyDescent="0.25">
      <c r="A111" s="1"/>
      <c r="B111" s="16"/>
      <c r="C111" s="2"/>
      <c r="D111" s="79" t="s">
        <v>24</v>
      </c>
      <c r="E111" s="79"/>
      <c r="F111" s="78">
        <f t="shared" ref="F111:AS111" si="98">SUM(F108:F110)</f>
        <v>84504.5</v>
      </c>
      <c r="G111" s="78">
        <f t="shared" si="98"/>
        <v>169009</v>
      </c>
      <c r="H111" s="78">
        <f t="shared" si="98"/>
        <v>253513.5</v>
      </c>
      <c r="I111" s="78">
        <f t="shared" si="98"/>
        <v>354918.9</v>
      </c>
      <c r="J111" s="78">
        <f t="shared" si="98"/>
        <v>399283.76250000001</v>
      </c>
      <c r="K111" s="78">
        <f t="shared" si="98"/>
        <v>399283.76250000001</v>
      </c>
      <c r="L111" s="78">
        <f t="shared" si="98"/>
        <v>399283.76250000001</v>
      </c>
      <c r="M111" s="78">
        <f t="shared" si="98"/>
        <v>413543.89687499998</v>
      </c>
      <c r="N111" s="78">
        <f t="shared" si="98"/>
        <v>441113.49</v>
      </c>
      <c r="O111" s="78">
        <f t="shared" si="98"/>
        <v>441113.49</v>
      </c>
      <c r="P111" s="78">
        <f t="shared" si="98"/>
        <v>441113.49</v>
      </c>
      <c r="Q111" s="78">
        <f t="shared" si="98"/>
        <v>441113.49</v>
      </c>
      <c r="R111" s="78">
        <f t="shared" si="98"/>
        <v>441113.49</v>
      </c>
      <c r="S111" s="78">
        <f t="shared" si="98"/>
        <v>476605.38</v>
      </c>
      <c r="T111" s="78">
        <f t="shared" si="98"/>
        <v>536181.05249999999</v>
      </c>
      <c r="U111" s="78">
        <f t="shared" si="98"/>
        <v>536181.05249999999</v>
      </c>
      <c r="V111" s="78">
        <f t="shared" si="98"/>
        <v>536181.05249999999</v>
      </c>
      <c r="W111" s="78">
        <f t="shared" si="98"/>
        <v>536181.05249999999</v>
      </c>
      <c r="X111" s="78">
        <f t="shared" si="98"/>
        <v>536181.05249999999</v>
      </c>
      <c r="Y111" s="78">
        <f t="shared" si="98"/>
        <v>536181.05249999999</v>
      </c>
      <c r="Z111" s="78">
        <f t="shared" si="98"/>
        <v>536181.05249999999</v>
      </c>
      <c r="AA111" s="78">
        <f t="shared" si="98"/>
        <v>536181.05249999999</v>
      </c>
      <c r="AB111" s="78">
        <f t="shared" si="98"/>
        <v>536181.05249999999</v>
      </c>
      <c r="AC111" s="78">
        <f t="shared" si="98"/>
        <v>564701.32125000004</v>
      </c>
      <c r="AD111" s="78">
        <f t="shared" si="98"/>
        <v>658818.208125</v>
      </c>
      <c r="AE111" s="78">
        <f t="shared" si="98"/>
        <v>658818.208125</v>
      </c>
      <c r="AF111" s="78">
        <f t="shared" si="98"/>
        <v>658818.208125</v>
      </c>
      <c r="AG111" s="78">
        <f t="shared" si="98"/>
        <v>658818.208125</v>
      </c>
      <c r="AH111" s="78">
        <f t="shared" si="98"/>
        <v>672127.666875</v>
      </c>
      <c r="AI111" s="78">
        <f t="shared" si="98"/>
        <v>704133.74624999997</v>
      </c>
      <c r="AJ111" s="78">
        <f t="shared" si="98"/>
        <v>704133.74624999997</v>
      </c>
      <c r="AK111" s="78">
        <f t="shared" si="98"/>
        <v>704133.74624999997</v>
      </c>
      <c r="AL111" s="78">
        <f t="shared" si="98"/>
        <v>725048.61</v>
      </c>
      <c r="AM111" s="78">
        <f t="shared" si="98"/>
        <v>823918.875</v>
      </c>
      <c r="AN111" s="78">
        <f t="shared" si="98"/>
        <v>823918.875</v>
      </c>
      <c r="AO111" s="78">
        <f t="shared" si="98"/>
        <v>823918.875</v>
      </c>
      <c r="AP111" s="78">
        <f t="shared" si="98"/>
        <v>871452.65625</v>
      </c>
      <c r="AQ111" s="78">
        <f t="shared" si="98"/>
        <v>927225.62624999986</v>
      </c>
      <c r="AR111" s="78">
        <f t="shared" si="98"/>
        <v>977801.56949999987</v>
      </c>
      <c r="AS111" s="78">
        <f t="shared" si="98"/>
        <v>1075826.7895</v>
      </c>
      <c r="AT111" s="2"/>
      <c r="AU111" s="2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</row>
    <row r="112" spans="1:60" ht="15.75" customHeight="1" x14ac:dyDescent="0.25">
      <c r="A112" s="1"/>
      <c r="B112" s="16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</row>
    <row r="113" spans="1:60" ht="15.75" customHeight="1" x14ac:dyDescent="0.25">
      <c r="A113" s="1"/>
      <c r="B113" s="16"/>
      <c r="C113" s="2"/>
      <c r="D113" s="59" t="s">
        <v>125</v>
      </c>
      <c r="E113" s="59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</row>
    <row r="114" spans="1:60" ht="15.75" customHeight="1" x14ac:dyDescent="0.25">
      <c r="A114" s="1"/>
      <c r="B114" s="16"/>
      <c r="C114" s="2"/>
      <c r="D114" s="60" t="str">
        <f t="shared" ref="D114:D116" si="99">D88</f>
        <v xml:space="preserve">  Marketing</v>
      </c>
      <c r="E114" s="12" t="s">
        <v>65</v>
      </c>
      <c r="F114" s="77">
        <f t="shared" ref="F114:AS114" si="100">F99</f>
        <v>60000</v>
      </c>
      <c r="G114" s="77">
        <f t="shared" si="100"/>
        <v>60000</v>
      </c>
      <c r="H114" s="77">
        <f t="shared" si="100"/>
        <v>60000</v>
      </c>
      <c r="I114" s="77">
        <f t="shared" si="100"/>
        <v>63000</v>
      </c>
      <c r="J114" s="77">
        <f t="shared" si="100"/>
        <v>64260</v>
      </c>
      <c r="K114" s="77">
        <f t="shared" si="100"/>
        <v>64260</v>
      </c>
      <c r="L114" s="77">
        <f t="shared" si="100"/>
        <v>64260</v>
      </c>
      <c r="M114" s="77">
        <f t="shared" si="100"/>
        <v>66555</v>
      </c>
      <c r="N114" s="77">
        <f t="shared" si="100"/>
        <v>67886.100000000006</v>
      </c>
      <c r="O114" s="77">
        <f t="shared" si="100"/>
        <v>67886.100000000006</v>
      </c>
      <c r="P114" s="77">
        <f t="shared" si="100"/>
        <v>67886.100000000006</v>
      </c>
      <c r="Q114" s="77">
        <f t="shared" si="100"/>
        <v>67886.100000000006</v>
      </c>
      <c r="R114" s="77">
        <f t="shared" si="100"/>
        <v>69243.822</v>
      </c>
      <c r="S114" s="77">
        <f t="shared" si="100"/>
        <v>74815.164000000004</v>
      </c>
      <c r="T114" s="77">
        <f t="shared" si="100"/>
        <v>74815.164000000004</v>
      </c>
      <c r="U114" s="77">
        <f t="shared" si="100"/>
        <v>74815.164000000004</v>
      </c>
      <c r="V114" s="77">
        <f t="shared" si="100"/>
        <v>76311.467280000012</v>
      </c>
      <c r="W114" s="77">
        <f t="shared" si="100"/>
        <v>76311.467280000012</v>
      </c>
      <c r="X114" s="77">
        <f t="shared" si="100"/>
        <v>76311.467280000012</v>
      </c>
      <c r="Y114" s="77">
        <f t="shared" si="100"/>
        <v>76311.467280000012</v>
      </c>
      <c r="Z114" s="77">
        <f t="shared" si="100"/>
        <v>77837.696625600016</v>
      </c>
      <c r="AA114" s="77">
        <f t="shared" si="100"/>
        <v>77837.696625600016</v>
      </c>
      <c r="AB114" s="77">
        <f t="shared" si="100"/>
        <v>77837.696625600016</v>
      </c>
      <c r="AC114" s="77">
        <f t="shared" si="100"/>
        <v>81977.999637600005</v>
      </c>
      <c r="AD114" s="77">
        <f t="shared" si="100"/>
        <v>83617.559630352014</v>
      </c>
      <c r="AE114" s="77">
        <f t="shared" si="100"/>
        <v>83617.559630352014</v>
      </c>
      <c r="AF114" s="77">
        <f t="shared" si="100"/>
        <v>83617.559630352014</v>
      </c>
      <c r="AG114" s="77">
        <f t="shared" si="100"/>
        <v>83617.559630352014</v>
      </c>
      <c r="AH114" s="77">
        <f t="shared" si="100"/>
        <v>87012.939324432969</v>
      </c>
      <c r="AI114" s="77">
        <f t="shared" si="100"/>
        <v>87012.939324432969</v>
      </c>
      <c r="AJ114" s="77">
        <f t="shared" si="100"/>
        <v>87012.939324432969</v>
      </c>
      <c r="AK114" s="77">
        <f t="shared" si="100"/>
        <v>87012.939324432969</v>
      </c>
      <c r="AL114" s="77">
        <f t="shared" si="100"/>
        <v>91389.431718176726</v>
      </c>
      <c r="AM114" s="77">
        <f t="shared" si="100"/>
        <v>91389.431718176726</v>
      </c>
      <c r="AN114" s="77">
        <f t="shared" si="100"/>
        <v>91389.431718176726</v>
      </c>
      <c r="AO114" s="77">
        <f t="shared" si="100"/>
        <v>91389.431718176726</v>
      </c>
      <c r="AP114" s="77">
        <f t="shared" si="100"/>
        <v>98595.136911340669</v>
      </c>
      <c r="AQ114" s="77">
        <f t="shared" si="100"/>
        <v>98595.136911340669</v>
      </c>
      <c r="AR114" s="77">
        <f t="shared" si="100"/>
        <v>103973.05347014108</v>
      </c>
      <c r="AS114" s="77">
        <f t="shared" si="100"/>
        <v>103973.05347014108</v>
      </c>
      <c r="AT114" s="2"/>
      <c r="AU114" s="2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</row>
    <row r="115" spans="1:60" ht="15.75" customHeight="1" x14ac:dyDescent="0.25">
      <c r="A115" s="1"/>
      <c r="B115" s="16"/>
      <c r="C115" s="2"/>
      <c r="D115" s="60" t="str">
        <f t="shared" si="99"/>
        <v xml:space="preserve">  Operations</v>
      </c>
      <c r="E115" s="12" t="s">
        <v>65</v>
      </c>
      <c r="F115" s="77">
        <f t="shared" ref="F115:AS115" si="101">F105</f>
        <v>108000</v>
      </c>
      <c r="G115" s="77">
        <f t="shared" si="101"/>
        <v>216000</v>
      </c>
      <c r="H115" s="77">
        <f t="shared" si="101"/>
        <v>324000</v>
      </c>
      <c r="I115" s="77">
        <f t="shared" si="101"/>
        <v>453600</v>
      </c>
      <c r="J115" s="77">
        <f t="shared" si="101"/>
        <v>462672</v>
      </c>
      <c r="K115" s="77">
        <f t="shared" si="101"/>
        <v>462672</v>
      </c>
      <c r="L115" s="77">
        <f t="shared" si="101"/>
        <v>462672</v>
      </c>
      <c r="M115" s="77">
        <f t="shared" si="101"/>
        <v>479196</v>
      </c>
      <c r="N115" s="77">
        <f t="shared" si="101"/>
        <v>488779.92000000004</v>
      </c>
      <c r="O115" s="77">
        <f t="shared" si="101"/>
        <v>488779.92000000004</v>
      </c>
      <c r="P115" s="77">
        <f t="shared" si="101"/>
        <v>488779.92000000004</v>
      </c>
      <c r="Q115" s="77">
        <f t="shared" si="101"/>
        <v>488779.92000000004</v>
      </c>
      <c r="R115" s="77">
        <f t="shared" si="101"/>
        <v>498555.5184</v>
      </c>
      <c r="S115" s="77">
        <f t="shared" si="101"/>
        <v>538669.18080000009</v>
      </c>
      <c r="T115" s="77">
        <f t="shared" si="101"/>
        <v>538669.18080000009</v>
      </c>
      <c r="U115" s="77">
        <f t="shared" si="101"/>
        <v>538669.18080000009</v>
      </c>
      <c r="V115" s="77">
        <f t="shared" si="101"/>
        <v>549442.56441600004</v>
      </c>
      <c r="W115" s="77">
        <f t="shared" si="101"/>
        <v>549442.56441600004</v>
      </c>
      <c r="X115" s="77">
        <f t="shared" si="101"/>
        <v>549442.56441600004</v>
      </c>
      <c r="Y115" s="77">
        <f t="shared" si="101"/>
        <v>549442.56441600004</v>
      </c>
      <c r="Z115" s="77">
        <f t="shared" si="101"/>
        <v>560431.41570432018</v>
      </c>
      <c r="AA115" s="77">
        <f t="shared" si="101"/>
        <v>560431.41570432018</v>
      </c>
      <c r="AB115" s="77">
        <f t="shared" si="101"/>
        <v>560431.41570432018</v>
      </c>
      <c r="AC115" s="77">
        <f t="shared" si="101"/>
        <v>590241.59739072004</v>
      </c>
      <c r="AD115" s="77">
        <f t="shared" si="101"/>
        <v>602046.42933853448</v>
      </c>
      <c r="AE115" s="77">
        <f t="shared" si="101"/>
        <v>602046.42933853448</v>
      </c>
      <c r="AF115" s="77">
        <f t="shared" si="101"/>
        <v>602046.42933853448</v>
      </c>
      <c r="AG115" s="77">
        <f t="shared" si="101"/>
        <v>602046.42933853448</v>
      </c>
      <c r="AH115" s="77">
        <f t="shared" si="101"/>
        <v>626493.16313591739</v>
      </c>
      <c r="AI115" s="77">
        <f t="shared" si="101"/>
        <v>626493.16313591739</v>
      </c>
      <c r="AJ115" s="77">
        <f t="shared" si="101"/>
        <v>626493.16313591739</v>
      </c>
      <c r="AK115" s="77">
        <f t="shared" si="101"/>
        <v>626493.16313591739</v>
      </c>
      <c r="AL115" s="77">
        <f t="shared" si="101"/>
        <v>658003.90837087249</v>
      </c>
      <c r="AM115" s="77">
        <f t="shared" si="101"/>
        <v>658003.90837087249</v>
      </c>
      <c r="AN115" s="77">
        <f t="shared" si="101"/>
        <v>658003.90837087249</v>
      </c>
      <c r="AO115" s="77">
        <f t="shared" si="101"/>
        <v>658003.90837087249</v>
      </c>
      <c r="AP115" s="77">
        <f t="shared" si="101"/>
        <v>709884.98576165282</v>
      </c>
      <c r="AQ115" s="77">
        <f t="shared" si="101"/>
        <v>709884.98576165282</v>
      </c>
      <c r="AR115" s="77">
        <f t="shared" si="101"/>
        <v>748605.98498501582</v>
      </c>
      <c r="AS115" s="77">
        <f t="shared" si="101"/>
        <v>748605.98498501582</v>
      </c>
      <c r="AT115" s="2"/>
      <c r="AU115" s="2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</row>
    <row r="116" spans="1:60" ht="15.75" customHeight="1" x14ac:dyDescent="0.25">
      <c r="A116" s="1"/>
      <c r="B116" s="16"/>
      <c r="C116" s="2"/>
      <c r="D116" s="60" t="str">
        <f t="shared" si="99"/>
        <v xml:space="preserve">  Fees</v>
      </c>
      <c r="E116" s="12" t="s">
        <v>65</v>
      </c>
      <c r="F116" s="77">
        <f t="shared" ref="F116:AS116" si="102">F111</f>
        <v>84504.5</v>
      </c>
      <c r="G116" s="77">
        <f t="shared" si="102"/>
        <v>169009</v>
      </c>
      <c r="H116" s="77">
        <f t="shared" si="102"/>
        <v>253513.5</v>
      </c>
      <c r="I116" s="77">
        <f t="shared" si="102"/>
        <v>354918.9</v>
      </c>
      <c r="J116" s="77">
        <f t="shared" si="102"/>
        <v>399283.76250000001</v>
      </c>
      <c r="K116" s="77">
        <f t="shared" si="102"/>
        <v>399283.76250000001</v>
      </c>
      <c r="L116" s="77">
        <f t="shared" si="102"/>
        <v>399283.76250000001</v>
      </c>
      <c r="M116" s="77">
        <f t="shared" si="102"/>
        <v>413543.89687499998</v>
      </c>
      <c r="N116" s="77">
        <f t="shared" si="102"/>
        <v>441113.49</v>
      </c>
      <c r="O116" s="77">
        <f t="shared" si="102"/>
        <v>441113.49</v>
      </c>
      <c r="P116" s="77">
        <f t="shared" si="102"/>
        <v>441113.49</v>
      </c>
      <c r="Q116" s="77">
        <f t="shared" si="102"/>
        <v>441113.49</v>
      </c>
      <c r="R116" s="77">
        <f t="shared" si="102"/>
        <v>441113.49</v>
      </c>
      <c r="S116" s="77">
        <f t="shared" si="102"/>
        <v>476605.38</v>
      </c>
      <c r="T116" s="77">
        <f t="shared" si="102"/>
        <v>536181.05249999999</v>
      </c>
      <c r="U116" s="77">
        <f t="shared" si="102"/>
        <v>536181.05249999999</v>
      </c>
      <c r="V116" s="77">
        <f t="shared" si="102"/>
        <v>536181.05249999999</v>
      </c>
      <c r="W116" s="77">
        <f t="shared" si="102"/>
        <v>536181.05249999999</v>
      </c>
      <c r="X116" s="77">
        <f t="shared" si="102"/>
        <v>536181.05249999999</v>
      </c>
      <c r="Y116" s="77">
        <f t="shared" si="102"/>
        <v>536181.05249999999</v>
      </c>
      <c r="Z116" s="77">
        <f t="shared" si="102"/>
        <v>536181.05249999999</v>
      </c>
      <c r="AA116" s="77">
        <f t="shared" si="102"/>
        <v>536181.05249999999</v>
      </c>
      <c r="AB116" s="77">
        <f t="shared" si="102"/>
        <v>536181.05249999999</v>
      </c>
      <c r="AC116" s="77">
        <f t="shared" si="102"/>
        <v>564701.32125000004</v>
      </c>
      <c r="AD116" s="77">
        <f t="shared" si="102"/>
        <v>658818.208125</v>
      </c>
      <c r="AE116" s="77">
        <f t="shared" si="102"/>
        <v>658818.208125</v>
      </c>
      <c r="AF116" s="77">
        <f t="shared" si="102"/>
        <v>658818.208125</v>
      </c>
      <c r="AG116" s="77">
        <f t="shared" si="102"/>
        <v>658818.208125</v>
      </c>
      <c r="AH116" s="77">
        <f t="shared" si="102"/>
        <v>672127.666875</v>
      </c>
      <c r="AI116" s="77">
        <f t="shared" si="102"/>
        <v>704133.74624999997</v>
      </c>
      <c r="AJ116" s="77">
        <f t="shared" si="102"/>
        <v>704133.74624999997</v>
      </c>
      <c r="AK116" s="77">
        <f t="shared" si="102"/>
        <v>704133.74624999997</v>
      </c>
      <c r="AL116" s="77">
        <f t="shared" si="102"/>
        <v>725048.61</v>
      </c>
      <c r="AM116" s="77">
        <f t="shared" si="102"/>
        <v>823918.875</v>
      </c>
      <c r="AN116" s="77">
        <f t="shared" si="102"/>
        <v>823918.875</v>
      </c>
      <c r="AO116" s="77">
        <f t="shared" si="102"/>
        <v>823918.875</v>
      </c>
      <c r="AP116" s="77">
        <f t="shared" si="102"/>
        <v>871452.65625</v>
      </c>
      <c r="AQ116" s="77">
        <f t="shared" si="102"/>
        <v>927225.62624999986</v>
      </c>
      <c r="AR116" s="77">
        <f t="shared" si="102"/>
        <v>977801.56949999987</v>
      </c>
      <c r="AS116" s="77">
        <f t="shared" si="102"/>
        <v>1075826.7895</v>
      </c>
      <c r="AT116" s="2"/>
      <c r="AU116" s="2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</row>
    <row r="117" spans="1:60" ht="15.75" customHeight="1" x14ac:dyDescent="0.25">
      <c r="A117" s="1"/>
      <c r="B117" s="16"/>
      <c r="C117" s="2"/>
      <c r="D117" s="59" t="s">
        <v>24</v>
      </c>
      <c r="E117" s="20"/>
      <c r="F117" s="78">
        <f t="shared" ref="F117:AS117" si="103">SUM(F115:F116)</f>
        <v>192504.5</v>
      </c>
      <c r="G117" s="78">
        <f t="shared" si="103"/>
        <v>385009</v>
      </c>
      <c r="H117" s="78">
        <f t="shared" si="103"/>
        <v>577513.5</v>
      </c>
      <c r="I117" s="78">
        <f t="shared" si="103"/>
        <v>808518.9</v>
      </c>
      <c r="J117" s="78">
        <f t="shared" si="103"/>
        <v>861955.76249999995</v>
      </c>
      <c r="K117" s="78">
        <f t="shared" si="103"/>
        <v>861955.76249999995</v>
      </c>
      <c r="L117" s="78">
        <f t="shared" si="103"/>
        <v>861955.76249999995</v>
      </c>
      <c r="M117" s="78">
        <f t="shared" si="103"/>
        <v>892739.89687499998</v>
      </c>
      <c r="N117" s="78">
        <f t="shared" si="103"/>
        <v>929893.41</v>
      </c>
      <c r="O117" s="78">
        <f t="shared" si="103"/>
        <v>929893.41</v>
      </c>
      <c r="P117" s="78">
        <f t="shared" si="103"/>
        <v>929893.41</v>
      </c>
      <c r="Q117" s="78">
        <f t="shared" si="103"/>
        <v>929893.41</v>
      </c>
      <c r="R117" s="78">
        <f t="shared" si="103"/>
        <v>939669.00839999993</v>
      </c>
      <c r="S117" s="78">
        <f t="shared" si="103"/>
        <v>1015274.5608000001</v>
      </c>
      <c r="T117" s="78">
        <f t="shared" si="103"/>
        <v>1074850.2333</v>
      </c>
      <c r="U117" s="78">
        <f t="shared" si="103"/>
        <v>1074850.2333</v>
      </c>
      <c r="V117" s="78">
        <f t="shared" si="103"/>
        <v>1085623.6169159999</v>
      </c>
      <c r="W117" s="78">
        <f t="shared" si="103"/>
        <v>1085623.6169159999</v>
      </c>
      <c r="X117" s="78">
        <f t="shared" si="103"/>
        <v>1085623.6169159999</v>
      </c>
      <c r="Y117" s="78">
        <f t="shared" si="103"/>
        <v>1085623.6169159999</v>
      </c>
      <c r="Z117" s="78">
        <f t="shared" si="103"/>
        <v>1096612.4682043202</v>
      </c>
      <c r="AA117" s="78">
        <f t="shared" si="103"/>
        <v>1096612.4682043202</v>
      </c>
      <c r="AB117" s="78">
        <f t="shared" si="103"/>
        <v>1096612.4682043202</v>
      </c>
      <c r="AC117" s="78">
        <f t="shared" si="103"/>
        <v>1154942.9186407202</v>
      </c>
      <c r="AD117" s="78">
        <f t="shared" si="103"/>
        <v>1260864.6374635345</v>
      </c>
      <c r="AE117" s="78">
        <f t="shared" si="103"/>
        <v>1260864.6374635345</v>
      </c>
      <c r="AF117" s="78">
        <f t="shared" si="103"/>
        <v>1260864.6374635345</v>
      </c>
      <c r="AG117" s="78">
        <f t="shared" si="103"/>
        <v>1260864.6374635345</v>
      </c>
      <c r="AH117" s="78">
        <f t="shared" si="103"/>
        <v>1298620.8300109175</v>
      </c>
      <c r="AI117" s="78">
        <f t="shared" si="103"/>
        <v>1330626.9093859172</v>
      </c>
      <c r="AJ117" s="78">
        <f t="shared" si="103"/>
        <v>1330626.9093859172</v>
      </c>
      <c r="AK117" s="78">
        <f t="shared" si="103"/>
        <v>1330626.9093859172</v>
      </c>
      <c r="AL117" s="78">
        <f t="shared" si="103"/>
        <v>1383052.5183708724</v>
      </c>
      <c r="AM117" s="78">
        <f t="shared" si="103"/>
        <v>1481922.7833708725</v>
      </c>
      <c r="AN117" s="78">
        <f t="shared" si="103"/>
        <v>1481922.7833708725</v>
      </c>
      <c r="AO117" s="78">
        <f t="shared" si="103"/>
        <v>1481922.7833708725</v>
      </c>
      <c r="AP117" s="78">
        <f t="shared" si="103"/>
        <v>1581337.6420116527</v>
      </c>
      <c r="AQ117" s="78">
        <f t="shared" si="103"/>
        <v>1637110.6120116527</v>
      </c>
      <c r="AR117" s="78">
        <f t="shared" si="103"/>
        <v>1726407.5544850156</v>
      </c>
      <c r="AS117" s="78">
        <f t="shared" si="103"/>
        <v>1824432.7744850158</v>
      </c>
      <c r="AT117" s="2"/>
      <c r="AU117" s="2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</row>
    <row r="118" spans="1:60" ht="15.75" customHeight="1" x14ac:dyDescent="0.25">
      <c r="A118" s="1"/>
      <c r="B118" s="37"/>
      <c r="C118" s="2"/>
      <c r="D118" s="79"/>
      <c r="E118" s="79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</row>
    <row r="119" spans="1:60" ht="15.75" customHeight="1" x14ac:dyDescent="0.25">
      <c r="A119" s="1"/>
      <c r="B119" s="37"/>
      <c r="C119" s="2"/>
      <c r="D119" s="79"/>
      <c r="E119" s="79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</row>
    <row r="120" spans="1:60" ht="15.75" customHeight="1" x14ac:dyDescent="0.3">
      <c r="A120" s="1"/>
      <c r="B120" s="16"/>
      <c r="C120" s="2"/>
      <c r="D120" s="85" t="s">
        <v>129</v>
      </c>
      <c r="E120" s="79"/>
      <c r="F120" s="78">
        <f t="shared" ref="F120:AS120" si="104">F63-F117</f>
        <v>7495.5</v>
      </c>
      <c r="G120" s="78">
        <f t="shared" si="104"/>
        <v>14991</v>
      </c>
      <c r="H120" s="78">
        <f t="shared" si="104"/>
        <v>22486.5</v>
      </c>
      <c r="I120" s="78">
        <f t="shared" si="104"/>
        <v>31481.099999999977</v>
      </c>
      <c r="J120" s="78">
        <f t="shared" si="104"/>
        <v>83044.237500000047</v>
      </c>
      <c r="K120" s="78">
        <f t="shared" si="104"/>
        <v>83044.237500000047</v>
      </c>
      <c r="L120" s="78">
        <f t="shared" si="104"/>
        <v>83044.237500000047</v>
      </c>
      <c r="M120" s="78">
        <f t="shared" si="104"/>
        <v>86010.103125000023</v>
      </c>
      <c r="N120" s="78">
        <f t="shared" si="104"/>
        <v>114106.58999999997</v>
      </c>
      <c r="O120" s="78">
        <f t="shared" si="104"/>
        <v>114106.58999999997</v>
      </c>
      <c r="P120" s="78">
        <f t="shared" si="104"/>
        <v>114106.58999999997</v>
      </c>
      <c r="Q120" s="78">
        <f t="shared" si="104"/>
        <v>114106.58999999997</v>
      </c>
      <c r="R120" s="78">
        <f t="shared" si="104"/>
        <v>104330.99160000007</v>
      </c>
      <c r="S120" s="78">
        <f t="shared" si="104"/>
        <v>112725.43919999991</v>
      </c>
      <c r="T120" s="78">
        <f t="shared" si="104"/>
        <v>194149.76670000004</v>
      </c>
      <c r="U120" s="78">
        <f t="shared" si="104"/>
        <v>194149.76670000004</v>
      </c>
      <c r="V120" s="78">
        <f t="shared" si="104"/>
        <v>183376.38308400009</v>
      </c>
      <c r="W120" s="78">
        <f t="shared" si="104"/>
        <v>183376.38308400009</v>
      </c>
      <c r="X120" s="78">
        <f t="shared" si="104"/>
        <v>183376.38308400009</v>
      </c>
      <c r="Y120" s="78">
        <f t="shared" si="104"/>
        <v>183376.38308400009</v>
      </c>
      <c r="Z120" s="78">
        <f t="shared" si="104"/>
        <v>172387.53179567982</v>
      </c>
      <c r="AA120" s="78">
        <f t="shared" si="104"/>
        <v>172387.53179567982</v>
      </c>
      <c r="AB120" s="78">
        <f t="shared" si="104"/>
        <v>172387.53179567982</v>
      </c>
      <c r="AC120" s="78">
        <f t="shared" si="104"/>
        <v>181557.08135927981</v>
      </c>
      <c r="AD120" s="78">
        <f t="shared" si="104"/>
        <v>298385.36253646552</v>
      </c>
      <c r="AE120" s="78">
        <f t="shared" si="104"/>
        <v>298385.36253646552</v>
      </c>
      <c r="AF120" s="78">
        <f t="shared" si="104"/>
        <v>298385.36253646552</v>
      </c>
      <c r="AG120" s="78">
        <f t="shared" si="104"/>
        <v>298385.36253646552</v>
      </c>
      <c r="AH120" s="78">
        <f t="shared" si="104"/>
        <v>292129.1699890825</v>
      </c>
      <c r="AI120" s="78">
        <f t="shared" si="104"/>
        <v>335873.09061408276</v>
      </c>
      <c r="AJ120" s="78">
        <f t="shared" si="104"/>
        <v>335873.09061408276</v>
      </c>
      <c r="AK120" s="78">
        <f t="shared" si="104"/>
        <v>335873.09061408276</v>
      </c>
      <c r="AL120" s="78">
        <f t="shared" si="104"/>
        <v>332947.48162912764</v>
      </c>
      <c r="AM120" s="78">
        <f t="shared" si="104"/>
        <v>468077.21662912751</v>
      </c>
      <c r="AN120" s="78">
        <f t="shared" si="104"/>
        <v>468077.21662912751</v>
      </c>
      <c r="AO120" s="78">
        <f t="shared" si="104"/>
        <v>468077.21662912751</v>
      </c>
      <c r="AP120" s="78">
        <f t="shared" si="104"/>
        <v>481162.3579883473</v>
      </c>
      <c r="AQ120" s="78">
        <f t="shared" si="104"/>
        <v>557389.38798834733</v>
      </c>
      <c r="AR120" s="78">
        <f t="shared" si="104"/>
        <v>587792.44551498443</v>
      </c>
      <c r="AS120" s="78">
        <f t="shared" si="104"/>
        <v>721767.22551498422</v>
      </c>
      <c r="AT120" s="2"/>
      <c r="AU120" s="2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</row>
    <row r="121" spans="1:60" ht="15.75" customHeight="1" x14ac:dyDescent="0.25"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</row>
    <row r="122" spans="1:60" ht="15.75" hidden="1" customHeight="1" x14ac:dyDescent="0.25">
      <c r="B122" s="37"/>
      <c r="C122" s="2"/>
      <c r="D122" s="20" t="s">
        <v>130</v>
      </c>
      <c r="E122" s="2"/>
      <c r="F122" s="55" t="s">
        <v>55</v>
      </c>
      <c r="G122" s="55" t="s">
        <v>56</v>
      </c>
      <c r="H122" s="55" t="s">
        <v>57</v>
      </c>
      <c r="I122" s="55" t="s">
        <v>58</v>
      </c>
      <c r="J122" s="55" t="s">
        <v>55</v>
      </c>
      <c r="K122" s="55" t="s">
        <v>56</v>
      </c>
      <c r="L122" s="55" t="s">
        <v>57</v>
      </c>
      <c r="M122" s="55" t="s">
        <v>58</v>
      </c>
      <c r="N122" s="55" t="s">
        <v>55</v>
      </c>
      <c r="O122" s="55" t="s">
        <v>56</v>
      </c>
      <c r="P122" s="55" t="s">
        <v>57</v>
      </c>
      <c r="Q122" s="55" t="s">
        <v>58</v>
      </c>
      <c r="R122" s="55" t="s">
        <v>55</v>
      </c>
      <c r="S122" s="55" t="s">
        <v>56</v>
      </c>
      <c r="T122" s="55" t="s">
        <v>57</v>
      </c>
      <c r="U122" s="55" t="s">
        <v>58</v>
      </c>
      <c r="V122" s="55" t="s">
        <v>55</v>
      </c>
      <c r="W122" s="55" t="s">
        <v>56</v>
      </c>
      <c r="X122" s="55" t="s">
        <v>57</v>
      </c>
      <c r="Y122" s="55" t="s">
        <v>58</v>
      </c>
      <c r="Z122" s="55" t="s">
        <v>55</v>
      </c>
      <c r="AA122" s="55" t="s">
        <v>56</v>
      </c>
      <c r="AB122" s="55" t="s">
        <v>57</v>
      </c>
      <c r="AC122" s="55" t="s">
        <v>58</v>
      </c>
      <c r="AD122" s="55" t="s">
        <v>55</v>
      </c>
      <c r="AE122" s="55" t="s">
        <v>56</v>
      </c>
      <c r="AF122" s="55" t="s">
        <v>57</v>
      </c>
      <c r="AG122" s="55" t="s">
        <v>58</v>
      </c>
      <c r="AH122" s="55" t="s">
        <v>55</v>
      </c>
      <c r="AI122" s="55" t="s">
        <v>56</v>
      </c>
      <c r="AJ122" s="55" t="s">
        <v>57</v>
      </c>
      <c r="AK122" s="55" t="s">
        <v>58</v>
      </c>
      <c r="AL122" s="55" t="s">
        <v>55</v>
      </c>
      <c r="AM122" s="55" t="s">
        <v>56</v>
      </c>
      <c r="AN122" s="55" t="s">
        <v>57</v>
      </c>
      <c r="AO122" s="55" t="s">
        <v>58</v>
      </c>
      <c r="AP122" s="55" t="s">
        <v>55</v>
      </c>
      <c r="AQ122" s="55" t="s">
        <v>56</v>
      </c>
      <c r="AR122" s="55" t="s">
        <v>57</v>
      </c>
      <c r="AS122" s="55" t="s">
        <v>58</v>
      </c>
      <c r="AT122" s="2"/>
      <c r="AU122" s="2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</row>
    <row r="123" spans="1:60" ht="15.75" hidden="1" customHeight="1" x14ac:dyDescent="0.25">
      <c r="B123" s="37"/>
      <c r="C123" s="2"/>
      <c r="D123" s="2" t="s">
        <v>63</v>
      </c>
      <c r="E123" s="2"/>
      <c r="F123" s="12">
        <v>1</v>
      </c>
      <c r="G123" s="12">
        <v>2</v>
      </c>
      <c r="H123" s="12">
        <v>3</v>
      </c>
      <c r="I123" s="12">
        <v>4</v>
      </c>
      <c r="J123" s="12">
        <v>5</v>
      </c>
      <c r="K123" s="12">
        <v>6</v>
      </c>
      <c r="L123" s="12">
        <v>7</v>
      </c>
      <c r="M123" s="12">
        <v>8</v>
      </c>
      <c r="N123" s="12">
        <v>9</v>
      </c>
      <c r="O123" s="12">
        <v>10</v>
      </c>
      <c r="P123" s="12">
        <v>11</v>
      </c>
      <c r="Q123" s="12">
        <v>12</v>
      </c>
      <c r="R123" s="12">
        <v>13</v>
      </c>
      <c r="S123" s="12">
        <v>14</v>
      </c>
      <c r="T123" s="12">
        <v>15</v>
      </c>
      <c r="U123" s="12">
        <v>16</v>
      </c>
      <c r="V123" s="12">
        <v>17</v>
      </c>
      <c r="W123" s="12">
        <v>18</v>
      </c>
      <c r="X123" s="12">
        <v>19</v>
      </c>
      <c r="Y123" s="12">
        <v>20</v>
      </c>
      <c r="Z123" s="12">
        <v>21</v>
      </c>
      <c r="AA123" s="12">
        <v>22</v>
      </c>
      <c r="AB123" s="12">
        <v>23</v>
      </c>
      <c r="AC123" s="12">
        <v>24</v>
      </c>
      <c r="AD123" s="12">
        <v>25</v>
      </c>
      <c r="AE123" s="12">
        <v>26</v>
      </c>
      <c r="AF123" s="12">
        <v>27</v>
      </c>
      <c r="AG123" s="12">
        <v>28</v>
      </c>
      <c r="AH123" s="12">
        <v>29</v>
      </c>
      <c r="AI123" s="12">
        <v>30</v>
      </c>
      <c r="AJ123" s="12">
        <v>31</v>
      </c>
      <c r="AK123" s="12">
        <v>32</v>
      </c>
      <c r="AL123" s="12">
        <v>33</v>
      </c>
      <c r="AM123" s="12">
        <v>34</v>
      </c>
      <c r="AN123" s="12">
        <v>35</v>
      </c>
      <c r="AO123" s="12">
        <v>36</v>
      </c>
      <c r="AP123" s="12">
        <v>37</v>
      </c>
      <c r="AQ123" s="12">
        <v>38</v>
      </c>
      <c r="AR123" s="12">
        <v>39</v>
      </c>
      <c r="AS123" s="12">
        <v>40</v>
      </c>
      <c r="AT123" s="2"/>
      <c r="AU123" s="2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</row>
    <row r="124" spans="1:60" ht="15.75" hidden="1" customHeight="1" x14ac:dyDescent="0.25">
      <c r="B124" s="37"/>
      <c r="C124" s="2"/>
      <c r="D124" s="2" t="s">
        <v>64</v>
      </c>
      <c r="E124" s="2"/>
      <c r="F124" s="12" t="s">
        <v>65</v>
      </c>
      <c r="G124" s="12">
        <v>1</v>
      </c>
      <c r="H124" s="12">
        <v>2</v>
      </c>
      <c r="I124" s="12">
        <v>3</v>
      </c>
      <c r="J124" s="12">
        <v>4</v>
      </c>
      <c r="K124" s="12">
        <v>5</v>
      </c>
      <c r="L124" s="12">
        <v>6</v>
      </c>
      <c r="M124" s="12">
        <v>7</v>
      </c>
      <c r="N124" s="12">
        <v>8</v>
      </c>
      <c r="O124" s="12">
        <v>9</v>
      </c>
      <c r="P124" s="12">
        <v>10</v>
      </c>
      <c r="Q124" s="12">
        <v>11</v>
      </c>
      <c r="R124" s="12">
        <v>12</v>
      </c>
      <c r="S124" s="12">
        <v>13</v>
      </c>
      <c r="T124" s="12">
        <v>14</v>
      </c>
      <c r="U124" s="12">
        <v>15</v>
      </c>
      <c r="V124" s="12">
        <v>16</v>
      </c>
      <c r="W124" s="12">
        <v>17</v>
      </c>
      <c r="X124" s="12">
        <v>18</v>
      </c>
      <c r="Y124" s="12">
        <v>19</v>
      </c>
      <c r="Z124" s="12">
        <v>20</v>
      </c>
      <c r="AA124" s="12">
        <v>21</v>
      </c>
      <c r="AB124" s="12">
        <v>22</v>
      </c>
      <c r="AC124" s="12">
        <v>23</v>
      </c>
      <c r="AD124" s="12">
        <v>24</v>
      </c>
      <c r="AE124" s="12">
        <v>25</v>
      </c>
      <c r="AF124" s="12">
        <v>26</v>
      </c>
      <c r="AG124" s="12">
        <v>27</v>
      </c>
      <c r="AH124" s="12">
        <v>28</v>
      </c>
      <c r="AI124" s="12">
        <v>29</v>
      </c>
      <c r="AJ124" s="12">
        <v>30</v>
      </c>
      <c r="AK124" s="12">
        <v>31</v>
      </c>
      <c r="AL124" s="12">
        <v>32</v>
      </c>
      <c r="AM124" s="12">
        <v>33</v>
      </c>
      <c r="AN124" s="12">
        <v>34</v>
      </c>
      <c r="AO124" s="12">
        <v>35</v>
      </c>
      <c r="AP124" s="12">
        <v>36</v>
      </c>
      <c r="AQ124" s="12">
        <v>37</v>
      </c>
      <c r="AR124" s="12">
        <v>38</v>
      </c>
      <c r="AS124" s="12">
        <v>39</v>
      </c>
      <c r="AT124" s="2"/>
      <c r="AU124" s="2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</row>
    <row r="125" spans="1:60" ht="15.75" hidden="1" customHeight="1" x14ac:dyDescent="0.25">
      <c r="B125" s="37"/>
      <c r="C125" s="2"/>
      <c r="D125" s="2" t="s">
        <v>66</v>
      </c>
      <c r="E125" s="2"/>
      <c r="F125" s="12" t="s">
        <v>65</v>
      </c>
      <c r="G125" s="12" t="s">
        <v>65</v>
      </c>
      <c r="H125" s="12">
        <v>1</v>
      </c>
      <c r="I125" s="12">
        <v>2</v>
      </c>
      <c r="J125" s="12">
        <v>3</v>
      </c>
      <c r="K125" s="12">
        <v>4</v>
      </c>
      <c r="L125" s="12">
        <v>5</v>
      </c>
      <c r="M125" s="12">
        <v>6</v>
      </c>
      <c r="N125" s="12">
        <v>7</v>
      </c>
      <c r="O125" s="12">
        <v>8</v>
      </c>
      <c r="P125" s="12">
        <v>9</v>
      </c>
      <c r="Q125" s="12">
        <v>10</v>
      </c>
      <c r="R125" s="12">
        <v>11</v>
      </c>
      <c r="S125" s="12">
        <v>12</v>
      </c>
      <c r="T125" s="12">
        <v>13</v>
      </c>
      <c r="U125" s="12">
        <v>14</v>
      </c>
      <c r="V125" s="12">
        <v>15</v>
      </c>
      <c r="W125" s="12">
        <v>16</v>
      </c>
      <c r="X125" s="12">
        <v>17</v>
      </c>
      <c r="Y125" s="12">
        <v>18</v>
      </c>
      <c r="Z125" s="12">
        <v>19</v>
      </c>
      <c r="AA125" s="12">
        <v>20</v>
      </c>
      <c r="AB125" s="12">
        <v>21</v>
      </c>
      <c r="AC125" s="12">
        <v>22</v>
      </c>
      <c r="AD125" s="12">
        <v>23</v>
      </c>
      <c r="AE125" s="12">
        <v>24</v>
      </c>
      <c r="AF125" s="12">
        <v>25</v>
      </c>
      <c r="AG125" s="12">
        <v>26</v>
      </c>
      <c r="AH125" s="12">
        <v>27</v>
      </c>
      <c r="AI125" s="12">
        <v>28</v>
      </c>
      <c r="AJ125" s="12">
        <v>29</v>
      </c>
      <c r="AK125" s="12">
        <v>30</v>
      </c>
      <c r="AL125" s="12">
        <v>31</v>
      </c>
      <c r="AM125" s="12">
        <v>32</v>
      </c>
      <c r="AN125" s="12">
        <v>33</v>
      </c>
      <c r="AO125" s="12">
        <v>34</v>
      </c>
      <c r="AP125" s="12">
        <v>35</v>
      </c>
      <c r="AQ125" s="12">
        <v>36</v>
      </c>
      <c r="AR125" s="12">
        <v>37</v>
      </c>
      <c r="AS125" s="12">
        <v>38</v>
      </c>
      <c r="AT125" s="2"/>
      <c r="AU125" s="2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</row>
    <row r="126" spans="1:60" ht="15.75" hidden="1" customHeight="1" x14ac:dyDescent="0.25">
      <c r="B126" s="37"/>
      <c r="C126" s="2"/>
      <c r="D126" s="2" t="s">
        <v>67</v>
      </c>
      <c r="E126" s="2"/>
      <c r="F126" s="12" t="s">
        <v>65</v>
      </c>
      <c r="G126" s="12" t="s">
        <v>65</v>
      </c>
      <c r="H126" s="12" t="s">
        <v>65</v>
      </c>
      <c r="I126" s="12">
        <v>1</v>
      </c>
      <c r="J126" s="12">
        <v>2</v>
      </c>
      <c r="K126" s="12">
        <v>3</v>
      </c>
      <c r="L126" s="12">
        <v>4</v>
      </c>
      <c r="M126" s="12">
        <v>5</v>
      </c>
      <c r="N126" s="12">
        <v>6</v>
      </c>
      <c r="O126" s="12">
        <v>7</v>
      </c>
      <c r="P126" s="12">
        <v>8</v>
      </c>
      <c r="Q126" s="12">
        <v>9</v>
      </c>
      <c r="R126" s="12">
        <v>10</v>
      </c>
      <c r="S126" s="12">
        <v>11</v>
      </c>
      <c r="T126" s="12">
        <v>12</v>
      </c>
      <c r="U126" s="12">
        <v>13</v>
      </c>
      <c r="V126" s="12">
        <v>14</v>
      </c>
      <c r="W126" s="12">
        <v>15</v>
      </c>
      <c r="X126" s="12">
        <v>16</v>
      </c>
      <c r="Y126" s="12">
        <v>17</v>
      </c>
      <c r="Z126" s="12">
        <v>18</v>
      </c>
      <c r="AA126" s="12">
        <v>19</v>
      </c>
      <c r="AB126" s="12">
        <v>20</v>
      </c>
      <c r="AC126" s="12">
        <v>21</v>
      </c>
      <c r="AD126" s="12">
        <v>22</v>
      </c>
      <c r="AE126" s="12">
        <v>23</v>
      </c>
      <c r="AF126" s="12">
        <v>24</v>
      </c>
      <c r="AG126" s="12">
        <v>25</v>
      </c>
      <c r="AH126" s="12">
        <v>26</v>
      </c>
      <c r="AI126" s="12">
        <v>27</v>
      </c>
      <c r="AJ126" s="12">
        <v>28</v>
      </c>
      <c r="AK126" s="12">
        <v>29</v>
      </c>
      <c r="AL126" s="12">
        <v>30</v>
      </c>
      <c r="AM126" s="12">
        <v>31</v>
      </c>
      <c r="AN126" s="12">
        <v>32</v>
      </c>
      <c r="AO126" s="12">
        <v>33</v>
      </c>
      <c r="AP126" s="12">
        <v>34</v>
      </c>
      <c r="AQ126" s="12">
        <v>35</v>
      </c>
      <c r="AR126" s="12">
        <v>36</v>
      </c>
      <c r="AS126" s="12">
        <v>37</v>
      </c>
      <c r="AT126" s="2"/>
      <c r="AU126" s="2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</row>
    <row r="127" spans="1:60" ht="15.75" hidden="1" customHeight="1" x14ac:dyDescent="0.25">
      <c r="B127" s="37"/>
      <c r="C127" s="2"/>
      <c r="D127" s="2" t="s">
        <v>68</v>
      </c>
      <c r="E127" s="2"/>
      <c r="F127" s="12" t="s">
        <v>65</v>
      </c>
      <c r="G127" s="12" t="s">
        <v>65</v>
      </c>
      <c r="H127" s="12" t="s">
        <v>65</v>
      </c>
      <c r="I127" s="12" t="s">
        <v>65</v>
      </c>
      <c r="J127" s="12">
        <v>1</v>
      </c>
      <c r="K127" s="12">
        <v>2</v>
      </c>
      <c r="L127" s="12">
        <v>3</v>
      </c>
      <c r="M127" s="12">
        <v>4</v>
      </c>
      <c r="N127" s="12">
        <v>5</v>
      </c>
      <c r="O127" s="12">
        <v>6</v>
      </c>
      <c r="P127" s="12">
        <v>7</v>
      </c>
      <c r="Q127" s="12">
        <v>8</v>
      </c>
      <c r="R127" s="12">
        <v>9</v>
      </c>
      <c r="S127" s="12">
        <v>10</v>
      </c>
      <c r="T127" s="12">
        <v>11</v>
      </c>
      <c r="U127" s="12">
        <v>12</v>
      </c>
      <c r="V127" s="12">
        <v>13</v>
      </c>
      <c r="W127" s="12">
        <v>14</v>
      </c>
      <c r="X127" s="12">
        <v>15</v>
      </c>
      <c r="Y127" s="12">
        <v>16</v>
      </c>
      <c r="Z127" s="12">
        <v>17</v>
      </c>
      <c r="AA127" s="12">
        <v>18</v>
      </c>
      <c r="AB127" s="12">
        <v>19</v>
      </c>
      <c r="AC127" s="12">
        <v>20</v>
      </c>
      <c r="AD127" s="12">
        <v>21</v>
      </c>
      <c r="AE127" s="12">
        <v>22</v>
      </c>
      <c r="AF127" s="12">
        <v>23</v>
      </c>
      <c r="AG127" s="12">
        <v>24</v>
      </c>
      <c r="AH127" s="12">
        <v>25</v>
      </c>
      <c r="AI127" s="12">
        <v>26</v>
      </c>
      <c r="AJ127" s="12">
        <v>27</v>
      </c>
      <c r="AK127" s="12">
        <v>28</v>
      </c>
      <c r="AL127" s="12">
        <v>29</v>
      </c>
      <c r="AM127" s="12">
        <v>30</v>
      </c>
      <c r="AN127" s="12">
        <v>31</v>
      </c>
      <c r="AO127" s="12">
        <v>32</v>
      </c>
      <c r="AP127" s="12">
        <v>33</v>
      </c>
      <c r="AQ127" s="12">
        <v>34</v>
      </c>
      <c r="AR127" s="12">
        <v>35</v>
      </c>
      <c r="AS127" s="12">
        <v>36</v>
      </c>
      <c r="AT127" s="2"/>
      <c r="AU127" s="2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</row>
    <row r="128" spans="1:60" ht="15.75" hidden="1" customHeight="1" x14ac:dyDescent="0.25">
      <c r="B128" s="37"/>
      <c r="C128" s="2"/>
      <c r="D128" s="2" t="s">
        <v>69</v>
      </c>
      <c r="E128" s="2"/>
      <c r="F128" s="12" t="s">
        <v>65</v>
      </c>
      <c r="G128" s="12" t="s">
        <v>65</v>
      </c>
      <c r="H128" s="12" t="s">
        <v>65</v>
      </c>
      <c r="I128" s="12" t="s">
        <v>65</v>
      </c>
      <c r="J128" s="12" t="s">
        <v>65</v>
      </c>
      <c r="K128" s="12">
        <v>1</v>
      </c>
      <c r="L128" s="12">
        <v>2</v>
      </c>
      <c r="M128" s="12">
        <v>3</v>
      </c>
      <c r="N128" s="12">
        <v>4</v>
      </c>
      <c r="O128" s="12">
        <v>5</v>
      </c>
      <c r="P128" s="12">
        <v>6</v>
      </c>
      <c r="Q128" s="12">
        <v>7</v>
      </c>
      <c r="R128" s="12">
        <v>8</v>
      </c>
      <c r="S128" s="12">
        <v>9</v>
      </c>
      <c r="T128" s="12">
        <v>10</v>
      </c>
      <c r="U128" s="12">
        <v>11</v>
      </c>
      <c r="V128" s="12">
        <v>12</v>
      </c>
      <c r="W128" s="12">
        <v>13</v>
      </c>
      <c r="X128" s="12">
        <v>14</v>
      </c>
      <c r="Y128" s="12">
        <v>15</v>
      </c>
      <c r="Z128" s="12">
        <v>16</v>
      </c>
      <c r="AA128" s="12">
        <v>17</v>
      </c>
      <c r="AB128" s="12">
        <v>18</v>
      </c>
      <c r="AC128" s="12">
        <v>19</v>
      </c>
      <c r="AD128" s="12">
        <v>20</v>
      </c>
      <c r="AE128" s="12">
        <v>21</v>
      </c>
      <c r="AF128" s="12">
        <v>22</v>
      </c>
      <c r="AG128" s="12">
        <v>23</v>
      </c>
      <c r="AH128" s="12">
        <v>24</v>
      </c>
      <c r="AI128" s="12">
        <v>25</v>
      </c>
      <c r="AJ128" s="12">
        <v>26</v>
      </c>
      <c r="AK128" s="12">
        <v>27</v>
      </c>
      <c r="AL128" s="12">
        <v>28</v>
      </c>
      <c r="AM128" s="12">
        <v>29</v>
      </c>
      <c r="AN128" s="12">
        <v>30</v>
      </c>
      <c r="AO128" s="12">
        <v>31</v>
      </c>
      <c r="AP128" s="12">
        <v>32</v>
      </c>
      <c r="AQ128" s="12">
        <v>33</v>
      </c>
      <c r="AR128" s="12">
        <v>34</v>
      </c>
      <c r="AS128" s="12">
        <v>35</v>
      </c>
      <c r="AT128" s="2"/>
      <c r="AU128" s="2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</row>
    <row r="129" spans="2:60" ht="15.75" hidden="1" customHeight="1" x14ac:dyDescent="0.25">
      <c r="B129" s="37"/>
      <c r="C129" s="2"/>
      <c r="D129" s="2" t="s">
        <v>70</v>
      </c>
      <c r="E129" s="2"/>
      <c r="F129" s="12" t="s">
        <v>65</v>
      </c>
      <c r="G129" s="12" t="s">
        <v>65</v>
      </c>
      <c r="H129" s="12" t="s">
        <v>65</v>
      </c>
      <c r="I129" s="12" t="s">
        <v>65</v>
      </c>
      <c r="J129" s="12" t="s">
        <v>65</v>
      </c>
      <c r="K129" s="12" t="s">
        <v>65</v>
      </c>
      <c r="L129" s="12">
        <v>1</v>
      </c>
      <c r="M129" s="12">
        <v>2</v>
      </c>
      <c r="N129" s="12">
        <v>3</v>
      </c>
      <c r="O129" s="12">
        <v>4</v>
      </c>
      <c r="P129" s="12">
        <v>5</v>
      </c>
      <c r="Q129" s="12">
        <v>6</v>
      </c>
      <c r="R129" s="12">
        <v>7</v>
      </c>
      <c r="S129" s="12">
        <v>8</v>
      </c>
      <c r="T129" s="12">
        <v>9</v>
      </c>
      <c r="U129" s="12">
        <v>10</v>
      </c>
      <c r="V129" s="12">
        <v>11</v>
      </c>
      <c r="W129" s="12">
        <v>12</v>
      </c>
      <c r="X129" s="12">
        <v>13</v>
      </c>
      <c r="Y129" s="12">
        <v>14</v>
      </c>
      <c r="Z129" s="12">
        <v>15</v>
      </c>
      <c r="AA129" s="12">
        <v>16</v>
      </c>
      <c r="AB129" s="12">
        <v>17</v>
      </c>
      <c r="AC129" s="12">
        <v>18</v>
      </c>
      <c r="AD129" s="12">
        <v>19</v>
      </c>
      <c r="AE129" s="12">
        <v>20</v>
      </c>
      <c r="AF129" s="12">
        <v>21</v>
      </c>
      <c r="AG129" s="12">
        <v>22</v>
      </c>
      <c r="AH129" s="12">
        <v>23</v>
      </c>
      <c r="AI129" s="12">
        <v>24</v>
      </c>
      <c r="AJ129" s="12">
        <v>25</v>
      </c>
      <c r="AK129" s="12">
        <v>26</v>
      </c>
      <c r="AL129" s="12">
        <v>27</v>
      </c>
      <c r="AM129" s="12">
        <v>28</v>
      </c>
      <c r="AN129" s="12">
        <v>29</v>
      </c>
      <c r="AO129" s="12">
        <v>30</v>
      </c>
      <c r="AP129" s="12">
        <v>31</v>
      </c>
      <c r="AQ129" s="12">
        <v>32</v>
      </c>
      <c r="AR129" s="12">
        <v>33</v>
      </c>
      <c r="AS129" s="12">
        <v>34</v>
      </c>
      <c r="AT129" s="2"/>
      <c r="AU129" s="2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</row>
    <row r="130" spans="2:60" ht="15.75" hidden="1" customHeight="1" x14ac:dyDescent="0.25">
      <c r="B130" s="37"/>
      <c r="C130" s="2"/>
      <c r="D130" s="2" t="s">
        <v>71</v>
      </c>
      <c r="E130" s="2"/>
      <c r="F130" s="12" t="s">
        <v>65</v>
      </c>
      <c r="G130" s="12" t="s">
        <v>65</v>
      </c>
      <c r="H130" s="12" t="s">
        <v>65</v>
      </c>
      <c r="I130" s="12" t="s">
        <v>65</v>
      </c>
      <c r="J130" s="12" t="s">
        <v>65</v>
      </c>
      <c r="K130" s="12" t="s">
        <v>65</v>
      </c>
      <c r="L130" s="12" t="s">
        <v>65</v>
      </c>
      <c r="M130" s="12">
        <v>1</v>
      </c>
      <c r="N130" s="12">
        <v>2</v>
      </c>
      <c r="O130" s="12">
        <v>3</v>
      </c>
      <c r="P130" s="12">
        <v>4</v>
      </c>
      <c r="Q130" s="12">
        <v>5</v>
      </c>
      <c r="R130" s="12">
        <v>6</v>
      </c>
      <c r="S130" s="12">
        <v>7</v>
      </c>
      <c r="T130" s="12">
        <v>8</v>
      </c>
      <c r="U130" s="12">
        <v>9</v>
      </c>
      <c r="V130" s="12">
        <v>10</v>
      </c>
      <c r="W130" s="12">
        <v>11</v>
      </c>
      <c r="X130" s="12">
        <v>12</v>
      </c>
      <c r="Y130" s="12">
        <v>13</v>
      </c>
      <c r="Z130" s="12">
        <v>14</v>
      </c>
      <c r="AA130" s="12">
        <v>15</v>
      </c>
      <c r="AB130" s="12">
        <v>16</v>
      </c>
      <c r="AC130" s="12">
        <v>17</v>
      </c>
      <c r="AD130" s="12">
        <v>18</v>
      </c>
      <c r="AE130" s="12">
        <v>19</v>
      </c>
      <c r="AF130" s="12">
        <v>20</v>
      </c>
      <c r="AG130" s="12">
        <v>21</v>
      </c>
      <c r="AH130" s="12">
        <v>22</v>
      </c>
      <c r="AI130" s="12">
        <v>23</v>
      </c>
      <c r="AJ130" s="12">
        <v>24</v>
      </c>
      <c r="AK130" s="12">
        <v>25</v>
      </c>
      <c r="AL130" s="12">
        <v>26</v>
      </c>
      <c r="AM130" s="12">
        <v>27</v>
      </c>
      <c r="AN130" s="12">
        <v>28</v>
      </c>
      <c r="AO130" s="12">
        <v>29</v>
      </c>
      <c r="AP130" s="12">
        <v>30</v>
      </c>
      <c r="AQ130" s="12">
        <v>31</v>
      </c>
      <c r="AR130" s="12">
        <v>32</v>
      </c>
      <c r="AS130" s="12">
        <v>33</v>
      </c>
      <c r="AT130" s="2"/>
      <c r="AU130" s="2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</row>
    <row r="131" spans="2:60" ht="15.75" hidden="1" customHeight="1" x14ac:dyDescent="0.25">
      <c r="B131" s="37"/>
      <c r="C131" s="2"/>
      <c r="D131" s="2" t="s">
        <v>72</v>
      </c>
      <c r="E131" s="2"/>
      <c r="F131" s="12" t="s">
        <v>65</v>
      </c>
      <c r="G131" s="12" t="s">
        <v>65</v>
      </c>
      <c r="H131" s="12" t="s">
        <v>65</v>
      </c>
      <c r="I131" s="12" t="s">
        <v>65</v>
      </c>
      <c r="J131" s="12" t="s">
        <v>65</v>
      </c>
      <c r="K131" s="12" t="s">
        <v>65</v>
      </c>
      <c r="L131" s="12" t="s">
        <v>65</v>
      </c>
      <c r="M131" s="12" t="s">
        <v>65</v>
      </c>
      <c r="N131" s="12">
        <v>1</v>
      </c>
      <c r="O131" s="12">
        <v>2</v>
      </c>
      <c r="P131" s="12">
        <v>3</v>
      </c>
      <c r="Q131" s="12">
        <v>4</v>
      </c>
      <c r="R131" s="12">
        <v>5</v>
      </c>
      <c r="S131" s="12">
        <v>6</v>
      </c>
      <c r="T131" s="12">
        <v>7</v>
      </c>
      <c r="U131" s="12">
        <v>8</v>
      </c>
      <c r="V131" s="12">
        <v>9</v>
      </c>
      <c r="W131" s="12">
        <v>10</v>
      </c>
      <c r="X131" s="12">
        <v>11</v>
      </c>
      <c r="Y131" s="12">
        <v>12</v>
      </c>
      <c r="Z131" s="12">
        <v>13</v>
      </c>
      <c r="AA131" s="12">
        <v>14</v>
      </c>
      <c r="AB131" s="12">
        <v>15</v>
      </c>
      <c r="AC131" s="12">
        <v>16</v>
      </c>
      <c r="AD131" s="12">
        <v>17</v>
      </c>
      <c r="AE131" s="12">
        <v>18</v>
      </c>
      <c r="AF131" s="12">
        <v>19</v>
      </c>
      <c r="AG131" s="12">
        <v>20</v>
      </c>
      <c r="AH131" s="12">
        <v>21</v>
      </c>
      <c r="AI131" s="12">
        <v>22</v>
      </c>
      <c r="AJ131" s="12">
        <v>23</v>
      </c>
      <c r="AK131" s="12">
        <v>24</v>
      </c>
      <c r="AL131" s="12">
        <v>25</v>
      </c>
      <c r="AM131" s="12">
        <v>26</v>
      </c>
      <c r="AN131" s="12">
        <v>27</v>
      </c>
      <c r="AO131" s="12">
        <v>28</v>
      </c>
      <c r="AP131" s="12">
        <v>29</v>
      </c>
      <c r="AQ131" s="12">
        <v>30</v>
      </c>
      <c r="AR131" s="12">
        <v>31</v>
      </c>
      <c r="AS131" s="12">
        <v>32</v>
      </c>
      <c r="AT131" s="2"/>
      <c r="AU131" s="2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</row>
    <row r="132" spans="2:60" ht="15.75" hidden="1" customHeight="1" x14ac:dyDescent="0.25">
      <c r="B132" s="37"/>
      <c r="C132" s="2"/>
      <c r="D132" s="2" t="s">
        <v>73</v>
      </c>
      <c r="E132" s="2"/>
      <c r="F132" s="12" t="s">
        <v>65</v>
      </c>
      <c r="G132" s="12" t="s">
        <v>65</v>
      </c>
      <c r="H132" s="12" t="s">
        <v>65</v>
      </c>
      <c r="I132" s="12" t="s">
        <v>65</v>
      </c>
      <c r="J132" s="12" t="s">
        <v>65</v>
      </c>
      <c r="K132" s="12" t="s">
        <v>65</v>
      </c>
      <c r="L132" s="12" t="s">
        <v>65</v>
      </c>
      <c r="M132" s="12" t="s">
        <v>65</v>
      </c>
      <c r="N132" s="12" t="s">
        <v>65</v>
      </c>
      <c r="O132" s="12">
        <v>1</v>
      </c>
      <c r="P132" s="12">
        <v>2</v>
      </c>
      <c r="Q132" s="12">
        <v>3</v>
      </c>
      <c r="R132" s="12">
        <v>4</v>
      </c>
      <c r="S132" s="12">
        <v>5</v>
      </c>
      <c r="T132" s="12">
        <v>6</v>
      </c>
      <c r="U132" s="12">
        <v>7</v>
      </c>
      <c r="V132" s="12">
        <v>8</v>
      </c>
      <c r="W132" s="12">
        <v>9</v>
      </c>
      <c r="X132" s="12">
        <v>10</v>
      </c>
      <c r="Y132" s="12">
        <v>11</v>
      </c>
      <c r="Z132" s="12">
        <v>12</v>
      </c>
      <c r="AA132" s="12">
        <v>13</v>
      </c>
      <c r="AB132" s="12">
        <v>14</v>
      </c>
      <c r="AC132" s="12">
        <v>15</v>
      </c>
      <c r="AD132" s="12">
        <v>16</v>
      </c>
      <c r="AE132" s="12">
        <v>17</v>
      </c>
      <c r="AF132" s="12">
        <v>18</v>
      </c>
      <c r="AG132" s="12">
        <v>19</v>
      </c>
      <c r="AH132" s="12">
        <v>20</v>
      </c>
      <c r="AI132" s="12">
        <v>21</v>
      </c>
      <c r="AJ132" s="12">
        <v>22</v>
      </c>
      <c r="AK132" s="12">
        <v>23</v>
      </c>
      <c r="AL132" s="12">
        <v>24</v>
      </c>
      <c r="AM132" s="12">
        <v>25</v>
      </c>
      <c r="AN132" s="12">
        <v>26</v>
      </c>
      <c r="AO132" s="12">
        <v>27</v>
      </c>
      <c r="AP132" s="12">
        <v>28</v>
      </c>
      <c r="AQ132" s="12">
        <v>29</v>
      </c>
      <c r="AR132" s="12">
        <v>30</v>
      </c>
      <c r="AS132" s="12">
        <v>31</v>
      </c>
      <c r="AT132" s="2"/>
      <c r="AU132" s="2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</row>
    <row r="133" spans="2:60" ht="15.75" hidden="1" customHeight="1" x14ac:dyDescent="0.25">
      <c r="B133" s="37"/>
      <c r="C133" s="2"/>
      <c r="D133" s="2" t="s">
        <v>74</v>
      </c>
      <c r="E133" s="2"/>
      <c r="F133" s="12" t="s">
        <v>65</v>
      </c>
      <c r="G133" s="12" t="s">
        <v>65</v>
      </c>
      <c r="H133" s="12" t="s">
        <v>65</v>
      </c>
      <c r="I133" s="12" t="s">
        <v>65</v>
      </c>
      <c r="J133" s="12" t="s">
        <v>65</v>
      </c>
      <c r="K133" s="12" t="s">
        <v>65</v>
      </c>
      <c r="L133" s="12" t="s">
        <v>65</v>
      </c>
      <c r="M133" s="12" t="s">
        <v>65</v>
      </c>
      <c r="N133" s="12" t="s">
        <v>65</v>
      </c>
      <c r="O133" s="12" t="s">
        <v>65</v>
      </c>
      <c r="P133" s="12">
        <v>1</v>
      </c>
      <c r="Q133" s="12">
        <v>2</v>
      </c>
      <c r="R133" s="12">
        <v>3</v>
      </c>
      <c r="S133" s="12">
        <v>4</v>
      </c>
      <c r="T133" s="12">
        <v>5</v>
      </c>
      <c r="U133" s="12">
        <v>6</v>
      </c>
      <c r="V133" s="12">
        <v>7</v>
      </c>
      <c r="W133" s="12">
        <v>8</v>
      </c>
      <c r="X133" s="12">
        <v>9</v>
      </c>
      <c r="Y133" s="12">
        <v>10</v>
      </c>
      <c r="Z133" s="12">
        <v>11</v>
      </c>
      <c r="AA133" s="12">
        <v>12</v>
      </c>
      <c r="AB133" s="12">
        <v>13</v>
      </c>
      <c r="AC133" s="12">
        <v>14</v>
      </c>
      <c r="AD133" s="12">
        <v>15</v>
      </c>
      <c r="AE133" s="12">
        <v>16</v>
      </c>
      <c r="AF133" s="12">
        <v>17</v>
      </c>
      <c r="AG133" s="12">
        <v>18</v>
      </c>
      <c r="AH133" s="12">
        <v>19</v>
      </c>
      <c r="AI133" s="12">
        <v>20</v>
      </c>
      <c r="AJ133" s="12">
        <v>21</v>
      </c>
      <c r="AK133" s="12">
        <v>22</v>
      </c>
      <c r="AL133" s="12">
        <v>23</v>
      </c>
      <c r="AM133" s="12">
        <v>24</v>
      </c>
      <c r="AN133" s="12">
        <v>25</v>
      </c>
      <c r="AO133" s="12">
        <v>26</v>
      </c>
      <c r="AP133" s="12">
        <v>27</v>
      </c>
      <c r="AQ133" s="12">
        <v>28</v>
      </c>
      <c r="AR133" s="12">
        <v>29</v>
      </c>
      <c r="AS133" s="12">
        <v>30</v>
      </c>
      <c r="AT133" s="2"/>
      <c r="AU133" s="2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</row>
    <row r="134" spans="2:60" ht="15.75" hidden="1" customHeight="1" x14ac:dyDescent="0.25">
      <c r="B134" s="37"/>
      <c r="C134" s="2"/>
      <c r="D134" s="2" t="s">
        <v>75</v>
      </c>
      <c r="E134" s="2"/>
      <c r="F134" s="12" t="s">
        <v>65</v>
      </c>
      <c r="G134" s="12" t="s">
        <v>65</v>
      </c>
      <c r="H134" s="12" t="s">
        <v>65</v>
      </c>
      <c r="I134" s="12" t="s">
        <v>65</v>
      </c>
      <c r="J134" s="12" t="s">
        <v>65</v>
      </c>
      <c r="K134" s="12" t="s">
        <v>65</v>
      </c>
      <c r="L134" s="12" t="s">
        <v>65</v>
      </c>
      <c r="M134" s="12" t="s">
        <v>65</v>
      </c>
      <c r="N134" s="12" t="s">
        <v>65</v>
      </c>
      <c r="O134" s="12" t="s">
        <v>65</v>
      </c>
      <c r="P134" s="12" t="s">
        <v>65</v>
      </c>
      <c r="Q134" s="12">
        <v>1</v>
      </c>
      <c r="R134" s="12">
        <v>2</v>
      </c>
      <c r="S134" s="12">
        <v>3</v>
      </c>
      <c r="T134" s="12">
        <v>4</v>
      </c>
      <c r="U134" s="12">
        <v>5</v>
      </c>
      <c r="V134" s="12">
        <v>6</v>
      </c>
      <c r="W134" s="12">
        <v>7</v>
      </c>
      <c r="X134" s="12">
        <v>8</v>
      </c>
      <c r="Y134" s="12">
        <v>9</v>
      </c>
      <c r="Z134" s="12">
        <v>10</v>
      </c>
      <c r="AA134" s="12">
        <v>11</v>
      </c>
      <c r="AB134" s="12">
        <v>12</v>
      </c>
      <c r="AC134" s="12">
        <v>13</v>
      </c>
      <c r="AD134" s="12">
        <v>14</v>
      </c>
      <c r="AE134" s="12">
        <v>15</v>
      </c>
      <c r="AF134" s="12">
        <v>16</v>
      </c>
      <c r="AG134" s="12">
        <v>17</v>
      </c>
      <c r="AH134" s="12">
        <v>18</v>
      </c>
      <c r="AI134" s="12">
        <v>19</v>
      </c>
      <c r="AJ134" s="12">
        <v>20</v>
      </c>
      <c r="AK134" s="12">
        <v>21</v>
      </c>
      <c r="AL134" s="12">
        <v>22</v>
      </c>
      <c r="AM134" s="12">
        <v>23</v>
      </c>
      <c r="AN134" s="12">
        <v>24</v>
      </c>
      <c r="AO134" s="12">
        <v>25</v>
      </c>
      <c r="AP134" s="12">
        <v>26</v>
      </c>
      <c r="AQ134" s="12">
        <v>27</v>
      </c>
      <c r="AR134" s="12">
        <v>28</v>
      </c>
      <c r="AS134" s="12">
        <v>29</v>
      </c>
      <c r="AT134" s="2"/>
      <c r="AU134" s="2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</row>
    <row r="135" spans="2:60" ht="15.75" hidden="1" customHeight="1" x14ac:dyDescent="0.25">
      <c r="B135" s="37"/>
      <c r="C135" s="2"/>
      <c r="D135" s="2" t="s">
        <v>76</v>
      </c>
      <c r="E135" s="2"/>
      <c r="F135" s="12" t="s">
        <v>65</v>
      </c>
      <c r="G135" s="12" t="s">
        <v>65</v>
      </c>
      <c r="H135" s="12" t="s">
        <v>65</v>
      </c>
      <c r="I135" s="12" t="s">
        <v>65</v>
      </c>
      <c r="J135" s="12" t="s">
        <v>65</v>
      </c>
      <c r="K135" s="12" t="s">
        <v>65</v>
      </c>
      <c r="L135" s="12" t="s">
        <v>65</v>
      </c>
      <c r="M135" s="12" t="s">
        <v>65</v>
      </c>
      <c r="N135" s="12" t="s">
        <v>65</v>
      </c>
      <c r="O135" s="12" t="s">
        <v>65</v>
      </c>
      <c r="P135" s="12" t="s">
        <v>65</v>
      </c>
      <c r="Q135" s="12" t="s">
        <v>65</v>
      </c>
      <c r="R135" s="12">
        <v>1</v>
      </c>
      <c r="S135" s="12">
        <v>2</v>
      </c>
      <c r="T135" s="12">
        <v>3</v>
      </c>
      <c r="U135" s="12">
        <v>4</v>
      </c>
      <c r="V135" s="12">
        <v>5</v>
      </c>
      <c r="W135" s="12">
        <v>6</v>
      </c>
      <c r="X135" s="12">
        <v>7</v>
      </c>
      <c r="Y135" s="12">
        <v>8</v>
      </c>
      <c r="Z135" s="12">
        <v>9</v>
      </c>
      <c r="AA135" s="12">
        <v>10</v>
      </c>
      <c r="AB135" s="12">
        <v>11</v>
      </c>
      <c r="AC135" s="12">
        <v>12</v>
      </c>
      <c r="AD135" s="12">
        <v>13</v>
      </c>
      <c r="AE135" s="12">
        <v>14</v>
      </c>
      <c r="AF135" s="12">
        <v>15</v>
      </c>
      <c r="AG135" s="12">
        <v>16</v>
      </c>
      <c r="AH135" s="12">
        <v>17</v>
      </c>
      <c r="AI135" s="12">
        <v>18</v>
      </c>
      <c r="AJ135" s="12">
        <v>19</v>
      </c>
      <c r="AK135" s="12">
        <v>20</v>
      </c>
      <c r="AL135" s="12">
        <v>21</v>
      </c>
      <c r="AM135" s="12">
        <v>22</v>
      </c>
      <c r="AN135" s="12">
        <v>23</v>
      </c>
      <c r="AO135" s="12">
        <v>24</v>
      </c>
      <c r="AP135" s="12">
        <v>25</v>
      </c>
      <c r="AQ135" s="12">
        <v>26</v>
      </c>
      <c r="AR135" s="12">
        <v>27</v>
      </c>
      <c r="AS135" s="12">
        <v>28</v>
      </c>
      <c r="AT135" s="2"/>
      <c r="AU135" s="2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</row>
    <row r="136" spans="2:60" ht="15.75" hidden="1" customHeight="1" x14ac:dyDescent="0.25">
      <c r="B136" s="37"/>
      <c r="C136" s="2"/>
      <c r="D136" s="2" t="s">
        <v>77</v>
      </c>
      <c r="E136" s="2"/>
      <c r="F136" s="12" t="s">
        <v>65</v>
      </c>
      <c r="G136" s="12" t="s">
        <v>65</v>
      </c>
      <c r="H136" s="12" t="s">
        <v>65</v>
      </c>
      <c r="I136" s="12" t="s">
        <v>65</v>
      </c>
      <c r="J136" s="12" t="s">
        <v>65</v>
      </c>
      <c r="K136" s="12" t="s">
        <v>65</v>
      </c>
      <c r="L136" s="12" t="s">
        <v>65</v>
      </c>
      <c r="M136" s="12" t="s">
        <v>65</v>
      </c>
      <c r="N136" s="12" t="s">
        <v>65</v>
      </c>
      <c r="O136" s="12" t="s">
        <v>65</v>
      </c>
      <c r="P136" s="12" t="s">
        <v>65</v>
      </c>
      <c r="Q136" s="12" t="s">
        <v>65</v>
      </c>
      <c r="R136" s="12" t="s">
        <v>65</v>
      </c>
      <c r="S136" s="12">
        <v>1</v>
      </c>
      <c r="T136" s="12">
        <v>2</v>
      </c>
      <c r="U136" s="12">
        <v>3</v>
      </c>
      <c r="V136" s="12">
        <v>4</v>
      </c>
      <c r="W136" s="12">
        <v>5</v>
      </c>
      <c r="X136" s="12">
        <v>6</v>
      </c>
      <c r="Y136" s="12">
        <v>7</v>
      </c>
      <c r="Z136" s="12">
        <v>8</v>
      </c>
      <c r="AA136" s="12">
        <v>9</v>
      </c>
      <c r="AB136" s="12">
        <v>10</v>
      </c>
      <c r="AC136" s="12">
        <v>11</v>
      </c>
      <c r="AD136" s="12">
        <v>12</v>
      </c>
      <c r="AE136" s="12">
        <v>13</v>
      </c>
      <c r="AF136" s="12">
        <v>14</v>
      </c>
      <c r="AG136" s="12">
        <v>15</v>
      </c>
      <c r="AH136" s="12">
        <v>16</v>
      </c>
      <c r="AI136" s="12">
        <v>17</v>
      </c>
      <c r="AJ136" s="12">
        <v>18</v>
      </c>
      <c r="AK136" s="12">
        <v>19</v>
      </c>
      <c r="AL136" s="12">
        <v>20</v>
      </c>
      <c r="AM136" s="12">
        <v>21</v>
      </c>
      <c r="AN136" s="12">
        <v>22</v>
      </c>
      <c r="AO136" s="12">
        <v>23</v>
      </c>
      <c r="AP136" s="12">
        <v>24</v>
      </c>
      <c r="AQ136" s="12">
        <v>25</v>
      </c>
      <c r="AR136" s="12">
        <v>26</v>
      </c>
      <c r="AS136" s="12">
        <v>27</v>
      </c>
      <c r="AT136" s="2"/>
      <c r="AU136" s="2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</row>
    <row r="137" spans="2:60" ht="15.75" hidden="1" customHeight="1" x14ac:dyDescent="0.25">
      <c r="B137" s="37"/>
      <c r="C137" s="2"/>
      <c r="D137" s="2" t="s">
        <v>78</v>
      </c>
      <c r="E137" s="2"/>
      <c r="F137" s="12" t="s">
        <v>65</v>
      </c>
      <c r="G137" s="12" t="s">
        <v>65</v>
      </c>
      <c r="H137" s="12" t="s">
        <v>65</v>
      </c>
      <c r="I137" s="12" t="s">
        <v>65</v>
      </c>
      <c r="J137" s="12" t="s">
        <v>65</v>
      </c>
      <c r="K137" s="12" t="s">
        <v>65</v>
      </c>
      <c r="L137" s="12" t="s">
        <v>65</v>
      </c>
      <c r="M137" s="12" t="s">
        <v>65</v>
      </c>
      <c r="N137" s="12" t="s">
        <v>65</v>
      </c>
      <c r="O137" s="12" t="s">
        <v>65</v>
      </c>
      <c r="P137" s="12" t="s">
        <v>65</v>
      </c>
      <c r="Q137" s="12" t="s">
        <v>65</v>
      </c>
      <c r="R137" s="12" t="s">
        <v>65</v>
      </c>
      <c r="S137" s="12" t="s">
        <v>65</v>
      </c>
      <c r="T137" s="12">
        <v>1</v>
      </c>
      <c r="U137" s="12">
        <v>2</v>
      </c>
      <c r="V137" s="12">
        <v>3</v>
      </c>
      <c r="W137" s="12">
        <v>4</v>
      </c>
      <c r="X137" s="12">
        <v>5</v>
      </c>
      <c r="Y137" s="12">
        <v>6</v>
      </c>
      <c r="Z137" s="12">
        <v>7</v>
      </c>
      <c r="AA137" s="12">
        <v>8</v>
      </c>
      <c r="AB137" s="12">
        <v>9</v>
      </c>
      <c r="AC137" s="12">
        <v>10</v>
      </c>
      <c r="AD137" s="12">
        <v>11</v>
      </c>
      <c r="AE137" s="12">
        <v>12</v>
      </c>
      <c r="AF137" s="12">
        <v>13</v>
      </c>
      <c r="AG137" s="12">
        <v>14</v>
      </c>
      <c r="AH137" s="12">
        <v>15</v>
      </c>
      <c r="AI137" s="12">
        <v>16</v>
      </c>
      <c r="AJ137" s="12">
        <v>17</v>
      </c>
      <c r="AK137" s="12">
        <v>18</v>
      </c>
      <c r="AL137" s="12">
        <v>19</v>
      </c>
      <c r="AM137" s="12">
        <v>20</v>
      </c>
      <c r="AN137" s="12">
        <v>21</v>
      </c>
      <c r="AO137" s="12">
        <v>22</v>
      </c>
      <c r="AP137" s="12">
        <v>23</v>
      </c>
      <c r="AQ137" s="12">
        <v>24</v>
      </c>
      <c r="AR137" s="12">
        <v>25</v>
      </c>
      <c r="AS137" s="12">
        <v>26</v>
      </c>
      <c r="AT137" s="2"/>
      <c r="AU137" s="2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</row>
    <row r="138" spans="2:60" ht="15.75" hidden="1" customHeight="1" x14ac:dyDescent="0.25">
      <c r="B138" s="37"/>
      <c r="C138" s="2"/>
      <c r="D138" s="2" t="s">
        <v>79</v>
      </c>
      <c r="E138" s="61"/>
      <c r="F138" s="12" t="s">
        <v>65</v>
      </c>
      <c r="G138" s="12" t="s">
        <v>65</v>
      </c>
      <c r="H138" s="12" t="s">
        <v>65</v>
      </c>
      <c r="I138" s="12" t="s">
        <v>65</v>
      </c>
      <c r="J138" s="12" t="s">
        <v>65</v>
      </c>
      <c r="K138" s="12" t="s">
        <v>65</v>
      </c>
      <c r="L138" s="12" t="s">
        <v>65</v>
      </c>
      <c r="M138" s="12" t="s">
        <v>65</v>
      </c>
      <c r="N138" s="12" t="s">
        <v>65</v>
      </c>
      <c r="O138" s="12" t="s">
        <v>65</v>
      </c>
      <c r="P138" s="12" t="s">
        <v>65</v>
      </c>
      <c r="Q138" s="12" t="s">
        <v>65</v>
      </c>
      <c r="R138" s="12" t="s">
        <v>65</v>
      </c>
      <c r="S138" s="12" t="s">
        <v>65</v>
      </c>
      <c r="T138" s="12" t="s">
        <v>65</v>
      </c>
      <c r="U138" s="12">
        <v>1</v>
      </c>
      <c r="V138" s="12">
        <v>2</v>
      </c>
      <c r="W138" s="12">
        <v>3</v>
      </c>
      <c r="X138" s="12">
        <v>4</v>
      </c>
      <c r="Y138" s="12">
        <v>5</v>
      </c>
      <c r="Z138" s="12">
        <v>6</v>
      </c>
      <c r="AA138" s="12">
        <v>7</v>
      </c>
      <c r="AB138" s="12">
        <v>8</v>
      </c>
      <c r="AC138" s="12">
        <v>9</v>
      </c>
      <c r="AD138" s="12">
        <v>10</v>
      </c>
      <c r="AE138" s="12">
        <v>11</v>
      </c>
      <c r="AF138" s="12">
        <v>12</v>
      </c>
      <c r="AG138" s="12">
        <v>13</v>
      </c>
      <c r="AH138" s="12">
        <v>14</v>
      </c>
      <c r="AI138" s="12">
        <v>15</v>
      </c>
      <c r="AJ138" s="12">
        <v>16</v>
      </c>
      <c r="AK138" s="12">
        <v>17</v>
      </c>
      <c r="AL138" s="12">
        <v>18</v>
      </c>
      <c r="AM138" s="12">
        <v>19</v>
      </c>
      <c r="AN138" s="12">
        <v>20</v>
      </c>
      <c r="AO138" s="12">
        <v>21</v>
      </c>
      <c r="AP138" s="12">
        <v>22</v>
      </c>
      <c r="AQ138" s="12">
        <v>23</v>
      </c>
      <c r="AR138" s="12">
        <v>24</v>
      </c>
      <c r="AS138" s="12">
        <v>25</v>
      </c>
      <c r="AT138" s="2"/>
      <c r="AU138" s="2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</row>
    <row r="139" spans="2:60" ht="15.75" hidden="1" customHeight="1" x14ac:dyDescent="0.25">
      <c r="B139" s="37"/>
      <c r="C139" s="2"/>
      <c r="D139" s="2" t="s">
        <v>80</v>
      </c>
      <c r="E139" s="2"/>
      <c r="F139" s="12" t="s">
        <v>65</v>
      </c>
      <c r="G139" s="12" t="s">
        <v>65</v>
      </c>
      <c r="H139" s="12" t="s">
        <v>65</v>
      </c>
      <c r="I139" s="12" t="s">
        <v>65</v>
      </c>
      <c r="J139" s="12" t="s">
        <v>65</v>
      </c>
      <c r="K139" s="12" t="s">
        <v>65</v>
      </c>
      <c r="L139" s="12" t="s">
        <v>65</v>
      </c>
      <c r="M139" s="12" t="s">
        <v>65</v>
      </c>
      <c r="N139" s="12" t="s">
        <v>65</v>
      </c>
      <c r="O139" s="12" t="s">
        <v>65</v>
      </c>
      <c r="P139" s="12" t="s">
        <v>65</v>
      </c>
      <c r="Q139" s="12" t="s">
        <v>65</v>
      </c>
      <c r="R139" s="12" t="s">
        <v>65</v>
      </c>
      <c r="S139" s="12" t="s">
        <v>65</v>
      </c>
      <c r="T139" s="12" t="s">
        <v>65</v>
      </c>
      <c r="U139" s="12" t="s">
        <v>65</v>
      </c>
      <c r="V139" s="12">
        <v>1</v>
      </c>
      <c r="W139" s="12">
        <v>2</v>
      </c>
      <c r="X139" s="12">
        <v>3</v>
      </c>
      <c r="Y139" s="12">
        <v>4</v>
      </c>
      <c r="Z139" s="12">
        <v>5</v>
      </c>
      <c r="AA139" s="12">
        <v>6</v>
      </c>
      <c r="AB139" s="12">
        <v>7</v>
      </c>
      <c r="AC139" s="12">
        <v>8</v>
      </c>
      <c r="AD139" s="12">
        <v>9</v>
      </c>
      <c r="AE139" s="12">
        <v>10</v>
      </c>
      <c r="AF139" s="12">
        <v>11</v>
      </c>
      <c r="AG139" s="12">
        <v>12</v>
      </c>
      <c r="AH139" s="12">
        <v>13</v>
      </c>
      <c r="AI139" s="12">
        <v>14</v>
      </c>
      <c r="AJ139" s="12">
        <v>15</v>
      </c>
      <c r="AK139" s="12">
        <v>16</v>
      </c>
      <c r="AL139" s="12">
        <v>17</v>
      </c>
      <c r="AM139" s="12">
        <v>18</v>
      </c>
      <c r="AN139" s="12">
        <v>19</v>
      </c>
      <c r="AO139" s="12">
        <v>20</v>
      </c>
      <c r="AP139" s="12">
        <v>21</v>
      </c>
      <c r="AQ139" s="12">
        <v>22</v>
      </c>
      <c r="AR139" s="12">
        <v>23</v>
      </c>
      <c r="AS139" s="12">
        <v>24</v>
      </c>
      <c r="AT139" s="2"/>
      <c r="AU139" s="2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</row>
    <row r="140" spans="2:60" ht="15.75" hidden="1" customHeight="1" x14ac:dyDescent="0.25">
      <c r="B140" s="37"/>
      <c r="C140" s="39"/>
      <c r="D140" s="2" t="s">
        <v>81</v>
      </c>
      <c r="E140" s="2"/>
      <c r="F140" s="12" t="s">
        <v>65</v>
      </c>
      <c r="G140" s="12" t="s">
        <v>65</v>
      </c>
      <c r="H140" s="12" t="s">
        <v>65</v>
      </c>
      <c r="I140" s="12" t="s">
        <v>65</v>
      </c>
      <c r="J140" s="12" t="s">
        <v>65</v>
      </c>
      <c r="K140" s="12" t="s">
        <v>65</v>
      </c>
      <c r="L140" s="12" t="s">
        <v>65</v>
      </c>
      <c r="M140" s="12" t="s">
        <v>65</v>
      </c>
      <c r="N140" s="12" t="s">
        <v>65</v>
      </c>
      <c r="O140" s="12" t="s">
        <v>65</v>
      </c>
      <c r="P140" s="12" t="s">
        <v>65</v>
      </c>
      <c r="Q140" s="12" t="s">
        <v>65</v>
      </c>
      <c r="R140" s="12" t="s">
        <v>65</v>
      </c>
      <c r="S140" s="12" t="s">
        <v>65</v>
      </c>
      <c r="T140" s="12" t="s">
        <v>65</v>
      </c>
      <c r="U140" s="12" t="s">
        <v>65</v>
      </c>
      <c r="V140" s="12" t="s">
        <v>65</v>
      </c>
      <c r="W140" s="12">
        <v>1</v>
      </c>
      <c r="X140" s="12">
        <v>2</v>
      </c>
      <c r="Y140" s="12">
        <v>3</v>
      </c>
      <c r="Z140" s="12">
        <v>4</v>
      </c>
      <c r="AA140" s="12">
        <v>5</v>
      </c>
      <c r="AB140" s="12">
        <v>6</v>
      </c>
      <c r="AC140" s="12">
        <v>7</v>
      </c>
      <c r="AD140" s="12">
        <v>8</v>
      </c>
      <c r="AE140" s="12">
        <v>9</v>
      </c>
      <c r="AF140" s="12">
        <v>10</v>
      </c>
      <c r="AG140" s="12">
        <v>11</v>
      </c>
      <c r="AH140" s="12">
        <v>12</v>
      </c>
      <c r="AI140" s="12">
        <v>13</v>
      </c>
      <c r="AJ140" s="12">
        <v>14</v>
      </c>
      <c r="AK140" s="12">
        <v>15</v>
      </c>
      <c r="AL140" s="12">
        <v>16</v>
      </c>
      <c r="AM140" s="12">
        <v>17</v>
      </c>
      <c r="AN140" s="12">
        <v>18</v>
      </c>
      <c r="AO140" s="12">
        <v>19</v>
      </c>
      <c r="AP140" s="12">
        <v>20</v>
      </c>
      <c r="AQ140" s="12">
        <v>21</v>
      </c>
      <c r="AR140" s="12">
        <v>22</v>
      </c>
      <c r="AS140" s="12">
        <v>23</v>
      </c>
      <c r="AT140" s="2"/>
      <c r="AU140" s="2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</row>
    <row r="141" spans="2:60" ht="15.75" hidden="1" customHeight="1" x14ac:dyDescent="0.25">
      <c r="B141" s="37"/>
      <c r="C141" s="39"/>
      <c r="D141" s="2" t="s">
        <v>82</v>
      </c>
      <c r="E141" s="2"/>
      <c r="F141" s="12" t="s">
        <v>65</v>
      </c>
      <c r="G141" s="12" t="s">
        <v>65</v>
      </c>
      <c r="H141" s="12" t="s">
        <v>65</v>
      </c>
      <c r="I141" s="12" t="s">
        <v>65</v>
      </c>
      <c r="J141" s="12" t="s">
        <v>65</v>
      </c>
      <c r="K141" s="12" t="s">
        <v>65</v>
      </c>
      <c r="L141" s="12" t="s">
        <v>65</v>
      </c>
      <c r="M141" s="12" t="s">
        <v>65</v>
      </c>
      <c r="N141" s="12" t="s">
        <v>65</v>
      </c>
      <c r="O141" s="12" t="s">
        <v>65</v>
      </c>
      <c r="P141" s="12" t="s">
        <v>65</v>
      </c>
      <c r="Q141" s="12" t="s">
        <v>65</v>
      </c>
      <c r="R141" s="12" t="s">
        <v>65</v>
      </c>
      <c r="S141" s="12" t="s">
        <v>65</v>
      </c>
      <c r="T141" s="12" t="s">
        <v>65</v>
      </c>
      <c r="U141" s="12" t="s">
        <v>65</v>
      </c>
      <c r="V141" s="12" t="s">
        <v>65</v>
      </c>
      <c r="W141" s="12" t="s">
        <v>65</v>
      </c>
      <c r="X141" s="12">
        <v>1</v>
      </c>
      <c r="Y141" s="12">
        <v>2</v>
      </c>
      <c r="Z141" s="12">
        <v>3</v>
      </c>
      <c r="AA141" s="12">
        <v>4</v>
      </c>
      <c r="AB141" s="12">
        <v>5</v>
      </c>
      <c r="AC141" s="12">
        <v>6</v>
      </c>
      <c r="AD141" s="12">
        <v>7</v>
      </c>
      <c r="AE141" s="12">
        <v>8</v>
      </c>
      <c r="AF141" s="12">
        <v>9</v>
      </c>
      <c r="AG141" s="12">
        <v>10</v>
      </c>
      <c r="AH141" s="12">
        <v>11</v>
      </c>
      <c r="AI141" s="12">
        <v>12</v>
      </c>
      <c r="AJ141" s="12">
        <v>13</v>
      </c>
      <c r="AK141" s="12">
        <v>14</v>
      </c>
      <c r="AL141" s="12">
        <v>15</v>
      </c>
      <c r="AM141" s="12">
        <v>16</v>
      </c>
      <c r="AN141" s="12">
        <v>17</v>
      </c>
      <c r="AO141" s="12">
        <v>18</v>
      </c>
      <c r="AP141" s="12">
        <v>19</v>
      </c>
      <c r="AQ141" s="12">
        <v>20</v>
      </c>
      <c r="AR141" s="12">
        <v>21</v>
      </c>
      <c r="AS141" s="12">
        <v>22</v>
      </c>
      <c r="AT141" s="2"/>
      <c r="AU141" s="2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</row>
    <row r="142" spans="2:60" ht="15.75" hidden="1" customHeight="1" x14ac:dyDescent="0.25">
      <c r="B142" s="37"/>
      <c r="C142" s="39"/>
      <c r="D142" s="2" t="s">
        <v>83</v>
      </c>
      <c r="E142" s="2"/>
      <c r="F142" s="12" t="s">
        <v>65</v>
      </c>
      <c r="G142" s="12" t="s">
        <v>65</v>
      </c>
      <c r="H142" s="12" t="s">
        <v>65</v>
      </c>
      <c r="I142" s="12" t="s">
        <v>65</v>
      </c>
      <c r="J142" s="12" t="s">
        <v>65</v>
      </c>
      <c r="K142" s="12" t="s">
        <v>65</v>
      </c>
      <c r="L142" s="12" t="s">
        <v>65</v>
      </c>
      <c r="M142" s="12" t="s">
        <v>65</v>
      </c>
      <c r="N142" s="12" t="s">
        <v>65</v>
      </c>
      <c r="O142" s="12" t="s">
        <v>65</v>
      </c>
      <c r="P142" s="12" t="s">
        <v>65</v>
      </c>
      <c r="Q142" s="12" t="s">
        <v>65</v>
      </c>
      <c r="R142" s="12" t="s">
        <v>65</v>
      </c>
      <c r="S142" s="12" t="s">
        <v>65</v>
      </c>
      <c r="T142" s="12" t="s">
        <v>65</v>
      </c>
      <c r="U142" s="12" t="s">
        <v>65</v>
      </c>
      <c r="V142" s="12" t="s">
        <v>65</v>
      </c>
      <c r="W142" s="12" t="s">
        <v>65</v>
      </c>
      <c r="X142" s="12" t="s">
        <v>65</v>
      </c>
      <c r="Y142" s="12">
        <v>1</v>
      </c>
      <c r="Z142" s="12">
        <v>2</v>
      </c>
      <c r="AA142" s="12">
        <v>3</v>
      </c>
      <c r="AB142" s="12">
        <v>4</v>
      </c>
      <c r="AC142" s="12">
        <v>5</v>
      </c>
      <c r="AD142" s="12">
        <v>6</v>
      </c>
      <c r="AE142" s="12">
        <v>7</v>
      </c>
      <c r="AF142" s="12">
        <v>8</v>
      </c>
      <c r="AG142" s="12">
        <v>9</v>
      </c>
      <c r="AH142" s="12">
        <v>10</v>
      </c>
      <c r="AI142" s="12">
        <v>11</v>
      </c>
      <c r="AJ142" s="12">
        <v>12</v>
      </c>
      <c r="AK142" s="12">
        <v>13</v>
      </c>
      <c r="AL142" s="12">
        <v>14</v>
      </c>
      <c r="AM142" s="12">
        <v>15</v>
      </c>
      <c r="AN142" s="12">
        <v>16</v>
      </c>
      <c r="AO142" s="12">
        <v>17</v>
      </c>
      <c r="AP142" s="12">
        <v>18</v>
      </c>
      <c r="AQ142" s="12">
        <v>19</v>
      </c>
      <c r="AR142" s="12">
        <v>20</v>
      </c>
      <c r="AS142" s="12">
        <v>21</v>
      </c>
      <c r="AT142" s="2"/>
      <c r="AU142" s="2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</row>
    <row r="143" spans="2:60" ht="15.75" hidden="1" customHeight="1" x14ac:dyDescent="0.25">
      <c r="B143" s="37"/>
      <c r="C143" s="39"/>
      <c r="D143" s="2" t="s">
        <v>84</v>
      </c>
      <c r="E143" s="2"/>
      <c r="F143" s="12" t="s">
        <v>65</v>
      </c>
      <c r="G143" s="12" t="s">
        <v>65</v>
      </c>
      <c r="H143" s="12" t="s">
        <v>65</v>
      </c>
      <c r="I143" s="12" t="s">
        <v>65</v>
      </c>
      <c r="J143" s="12" t="s">
        <v>65</v>
      </c>
      <c r="K143" s="12" t="s">
        <v>65</v>
      </c>
      <c r="L143" s="12" t="s">
        <v>65</v>
      </c>
      <c r="M143" s="12" t="s">
        <v>65</v>
      </c>
      <c r="N143" s="12" t="s">
        <v>65</v>
      </c>
      <c r="O143" s="12" t="s">
        <v>65</v>
      </c>
      <c r="P143" s="12" t="s">
        <v>65</v>
      </c>
      <c r="Q143" s="12" t="s">
        <v>65</v>
      </c>
      <c r="R143" s="12" t="s">
        <v>65</v>
      </c>
      <c r="S143" s="12" t="s">
        <v>65</v>
      </c>
      <c r="T143" s="12" t="s">
        <v>65</v>
      </c>
      <c r="U143" s="12" t="s">
        <v>65</v>
      </c>
      <c r="V143" s="12" t="s">
        <v>65</v>
      </c>
      <c r="W143" s="12" t="s">
        <v>65</v>
      </c>
      <c r="X143" s="12" t="s">
        <v>65</v>
      </c>
      <c r="Y143" s="12" t="s">
        <v>65</v>
      </c>
      <c r="Z143" s="12">
        <v>1</v>
      </c>
      <c r="AA143" s="12">
        <v>2</v>
      </c>
      <c r="AB143" s="12">
        <v>3</v>
      </c>
      <c r="AC143" s="12">
        <v>4</v>
      </c>
      <c r="AD143" s="12">
        <v>5</v>
      </c>
      <c r="AE143" s="12">
        <v>6</v>
      </c>
      <c r="AF143" s="12">
        <v>7</v>
      </c>
      <c r="AG143" s="12">
        <v>8</v>
      </c>
      <c r="AH143" s="12">
        <v>9</v>
      </c>
      <c r="AI143" s="12">
        <v>10</v>
      </c>
      <c r="AJ143" s="12">
        <v>11</v>
      </c>
      <c r="AK143" s="12">
        <v>12</v>
      </c>
      <c r="AL143" s="12">
        <v>13</v>
      </c>
      <c r="AM143" s="12">
        <v>14</v>
      </c>
      <c r="AN143" s="12">
        <v>15</v>
      </c>
      <c r="AO143" s="12">
        <v>16</v>
      </c>
      <c r="AP143" s="12">
        <v>17</v>
      </c>
      <c r="AQ143" s="12">
        <v>18</v>
      </c>
      <c r="AR143" s="12">
        <v>19</v>
      </c>
      <c r="AS143" s="12">
        <v>20</v>
      </c>
      <c r="AT143" s="2"/>
      <c r="AU143" s="2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</row>
    <row r="144" spans="2:60" ht="15.75" hidden="1" customHeight="1" x14ac:dyDescent="0.25">
      <c r="B144" s="37"/>
      <c r="C144" s="39"/>
      <c r="D144" s="2" t="s">
        <v>85</v>
      </c>
      <c r="E144" s="2"/>
      <c r="F144" s="12" t="s">
        <v>65</v>
      </c>
      <c r="G144" s="12" t="s">
        <v>65</v>
      </c>
      <c r="H144" s="12" t="s">
        <v>65</v>
      </c>
      <c r="I144" s="12" t="s">
        <v>65</v>
      </c>
      <c r="J144" s="12" t="s">
        <v>65</v>
      </c>
      <c r="K144" s="12" t="s">
        <v>65</v>
      </c>
      <c r="L144" s="12" t="s">
        <v>65</v>
      </c>
      <c r="M144" s="12" t="s">
        <v>65</v>
      </c>
      <c r="N144" s="12" t="s">
        <v>65</v>
      </c>
      <c r="O144" s="12" t="s">
        <v>65</v>
      </c>
      <c r="P144" s="12" t="s">
        <v>65</v>
      </c>
      <c r="Q144" s="12" t="s">
        <v>65</v>
      </c>
      <c r="R144" s="12" t="s">
        <v>65</v>
      </c>
      <c r="S144" s="12" t="s">
        <v>65</v>
      </c>
      <c r="T144" s="12" t="s">
        <v>65</v>
      </c>
      <c r="U144" s="12" t="s">
        <v>65</v>
      </c>
      <c r="V144" s="12" t="s">
        <v>65</v>
      </c>
      <c r="W144" s="12" t="s">
        <v>65</v>
      </c>
      <c r="X144" s="12" t="s">
        <v>65</v>
      </c>
      <c r="Y144" s="12" t="s">
        <v>65</v>
      </c>
      <c r="Z144" s="12" t="s">
        <v>65</v>
      </c>
      <c r="AA144" s="12">
        <v>1</v>
      </c>
      <c r="AB144" s="12">
        <v>2</v>
      </c>
      <c r="AC144" s="12">
        <v>3</v>
      </c>
      <c r="AD144" s="12">
        <v>4</v>
      </c>
      <c r="AE144" s="12">
        <v>5</v>
      </c>
      <c r="AF144" s="12">
        <v>6</v>
      </c>
      <c r="AG144" s="12">
        <v>7</v>
      </c>
      <c r="AH144" s="12">
        <v>8</v>
      </c>
      <c r="AI144" s="12">
        <v>9</v>
      </c>
      <c r="AJ144" s="12">
        <v>10</v>
      </c>
      <c r="AK144" s="12">
        <v>11</v>
      </c>
      <c r="AL144" s="12">
        <v>12</v>
      </c>
      <c r="AM144" s="12">
        <v>13</v>
      </c>
      <c r="AN144" s="12">
        <v>14</v>
      </c>
      <c r="AO144" s="12">
        <v>15</v>
      </c>
      <c r="AP144" s="12">
        <v>16</v>
      </c>
      <c r="AQ144" s="12">
        <v>17</v>
      </c>
      <c r="AR144" s="12">
        <v>18</v>
      </c>
      <c r="AS144" s="12">
        <v>19</v>
      </c>
      <c r="AT144" s="2"/>
      <c r="AU144" s="2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</row>
    <row r="145" spans="2:60" ht="15.75" hidden="1" customHeight="1" x14ac:dyDescent="0.25">
      <c r="B145" s="37"/>
      <c r="C145" s="39"/>
      <c r="D145" s="2" t="s">
        <v>86</v>
      </c>
      <c r="E145" s="2"/>
      <c r="F145" s="12" t="s">
        <v>65</v>
      </c>
      <c r="G145" s="12" t="s">
        <v>65</v>
      </c>
      <c r="H145" s="12" t="s">
        <v>65</v>
      </c>
      <c r="I145" s="12" t="s">
        <v>65</v>
      </c>
      <c r="J145" s="12" t="s">
        <v>65</v>
      </c>
      <c r="K145" s="12" t="s">
        <v>65</v>
      </c>
      <c r="L145" s="12" t="s">
        <v>65</v>
      </c>
      <c r="M145" s="12" t="s">
        <v>65</v>
      </c>
      <c r="N145" s="12" t="s">
        <v>65</v>
      </c>
      <c r="O145" s="12" t="s">
        <v>65</v>
      </c>
      <c r="P145" s="12" t="s">
        <v>65</v>
      </c>
      <c r="Q145" s="12" t="s">
        <v>65</v>
      </c>
      <c r="R145" s="12" t="s">
        <v>65</v>
      </c>
      <c r="S145" s="12" t="s">
        <v>65</v>
      </c>
      <c r="T145" s="12" t="s">
        <v>65</v>
      </c>
      <c r="U145" s="12" t="s">
        <v>65</v>
      </c>
      <c r="V145" s="12" t="s">
        <v>65</v>
      </c>
      <c r="W145" s="12" t="s">
        <v>65</v>
      </c>
      <c r="X145" s="12" t="s">
        <v>65</v>
      </c>
      <c r="Y145" s="12" t="s">
        <v>65</v>
      </c>
      <c r="Z145" s="12" t="s">
        <v>65</v>
      </c>
      <c r="AA145" s="12" t="s">
        <v>65</v>
      </c>
      <c r="AB145" s="12">
        <v>1</v>
      </c>
      <c r="AC145" s="12">
        <v>2</v>
      </c>
      <c r="AD145" s="12">
        <v>3</v>
      </c>
      <c r="AE145" s="12">
        <v>4</v>
      </c>
      <c r="AF145" s="12">
        <v>5</v>
      </c>
      <c r="AG145" s="12">
        <v>6</v>
      </c>
      <c r="AH145" s="12">
        <v>7</v>
      </c>
      <c r="AI145" s="12">
        <v>8</v>
      </c>
      <c r="AJ145" s="12">
        <v>9</v>
      </c>
      <c r="AK145" s="12">
        <v>10</v>
      </c>
      <c r="AL145" s="12">
        <v>11</v>
      </c>
      <c r="AM145" s="12">
        <v>12</v>
      </c>
      <c r="AN145" s="12">
        <v>13</v>
      </c>
      <c r="AO145" s="12">
        <v>14</v>
      </c>
      <c r="AP145" s="12">
        <v>15</v>
      </c>
      <c r="AQ145" s="12">
        <v>16</v>
      </c>
      <c r="AR145" s="12">
        <v>17</v>
      </c>
      <c r="AS145" s="12">
        <v>18</v>
      </c>
      <c r="AT145" s="2"/>
      <c r="AU145" s="2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</row>
    <row r="146" spans="2:60" ht="15.75" hidden="1" customHeight="1" x14ac:dyDescent="0.25">
      <c r="B146" s="37"/>
      <c r="C146" s="2"/>
      <c r="D146" s="2" t="s">
        <v>87</v>
      </c>
      <c r="E146" s="2"/>
      <c r="F146" s="12" t="s">
        <v>65</v>
      </c>
      <c r="G146" s="12" t="s">
        <v>65</v>
      </c>
      <c r="H146" s="12" t="s">
        <v>65</v>
      </c>
      <c r="I146" s="12" t="s">
        <v>65</v>
      </c>
      <c r="J146" s="12" t="s">
        <v>65</v>
      </c>
      <c r="K146" s="12" t="s">
        <v>65</v>
      </c>
      <c r="L146" s="12" t="s">
        <v>65</v>
      </c>
      <c r="M146" s="12" t="s">
        <v>65</v>
      </c>
      <c r="N146" s="12" t="s">
        <v>65</v>
      </c>
      <c r="O146" s="12" t="s">
        <v>65</v>
      </c>
      <c r="P146" s="12" t="s">
        <v>65</v>
      </c>
      <c r="Q146" s="12" t="s">
        <v>65</v>
      </c>
      <c r="R146" s="12" t="s">
        <v>65</v>
      </c>
      <c r="S146" s="12" t="s">
        <v>65</v>
      </c>
      <c r="T146" s="12" t="s">
        <v>65</v>
      </c>
      <c r="U146" s="12" t="s">
        <v>65</v>
      </c>
      <c r="V146" s="12" t="s">
        <v>65</v>
      </c>
      <c r="W146" s="12" t="s">
        <v>65</v>
      </c>
      <c r="X146" s="12" t="s">
        <v>65</v>
      </c>
      <c r="Y146" s="12" t="s">
        <v>65</v>
      </c>
      <c r="Z146" s="12" t="s">
        <v>65</v>
      </c>
      <c r="AA146" s="12" t="s">
        <v>65</v>
      </c>
      <c r="AB146" s="12" t="s">
        <v>65</v>
      </c>
      <c r="AC146" s="12">
        <v>1</v>
      </c>
      <c r="AD146" s="12">
        <v>2</v>
      </c>
      <c r="AE146" s="12">
        <v>3</v>
      </c>
      <c r="AF146" s="12">
        <v>4</v>
      </c>
      <c r="AG146" s="12">
        <v>5</v>
      </c>
      <c r="AH146" s="12">
        <v>6</v>
      </c>
      <c r="AI146" s="12">
        <v>7</v>
      </c>
      <c r="AJ146" s="12">
        <v>8</v>
      </c>
      <c r="AK146" s="12">
        <v>9</v>
      </c>
      <c r="AL146" s="12">
        <v>10</v>
      </c>
      <c r="AM146" s="12">
        <v>11</v>
      </c>
      <c r="AN146" s="12">
        <v>12</v>
      </c>
      <c r="AO146" s="12">
        <v>13</v>
      </c>
      <c r="AP146" s="12">
        <v>14</v>
      </c>
      <c r="AQ146" s="12">
        <v>15</v>
      </c>
      <c r="AR146" s="12">
        <v>16</v>
      </c>
      <c r="AS146" s="12">
        <v>17</v>
      </c>
      <c r="AT146" s="2"/>
      <c r="AU146" s="2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</row>
    <row r="147" spans="2:60" ht="15.75" hidden="1" customHeight="1" x14ac:dyDescent="0.25">
      <c r="B147" s="37"/>
      <c r="C147" s="2"/>
      <c r="D147" s="2" t="s">
        <v>88</v>
      </c>
      <c r="E147" s="2"/>
      <c r="F147" s="12" t="s">
        <v>65</v>
      </c>
      <c r="G147" s="12" t="s">
        <v>65</v>
      </c>
      <c r="H147" s="12" t="s">
        <v>65</v>
      </c>
      <c r="I147" s="12" t="s">
        <v>65</v>
      </c>
      <c r="J147" s="12" t="s">
        <v>65</v>
      </c>
      <c r="K147" s="12" t="s">
        <v>65</v>
      </c>
      <c r="L147" s="12" t="s">
        <v>65</v>
      </c>
      <c r="M147" s="12" t="s">
        <v>65</v>
      </c>
      <c r="N147" s="12" t="s">
        <v>65</v>
      </c>
      <c r="O147" s="12" t="s">
        <v>65</v>
      </c>
      <c r="P147" s="12" t="s">
        <v>65</v>
      </c>
      <c r="Q147" s="12" t="s">
        <v>65</v>
      </c>
      <c r="R147" s="12" t="s">
        <v>65</v>
      </c>
      <c r="S147" s="12" t="s">
        <v>65</v>
      </c>
      <c r="T147" s="12" t="s">
        <v>65</v>
      </c>
      <c r="U147" s="12" t="s">
        <v>65</v>
      </c>
      <c r="V147" s="12" t="s">
        <v>65</v>
      </c>
      <c r="W147" s="12" t="s">
        <v>65</v>
      </c>
      <c r="X147" s="12" t="s">
        <v>65</v>
      </c>
      <c r="Y147" s="12" t="s">
        <v>65</v>
      </c>
      <c r="Z147" s="12" t="s">
        <v>65</v>
      </c>
      <c r="AA147" s="12" t="s">
        <v>65</v>
      </c>
      <c r="AB147" s="12" t="s">
        <v>65</v>
      </c>
      <c r="AC147" s="12" t="s">
        <v>65</v>
      </c>
      <c r="AD147" s="12">
        <v>1</v>
      </c>
      <c r="AE147" s="12">
        <v>2</v>
      </c>
      <c r="AF147" s="12">
        <v>3</v>
      </c>
      <c r="AG147" s="12">
        <v>4</v>
      </c>
      <c r="AH147" s="12">
        <v>5</v>
      </c>
      <c r="AI147" s="12">
        <v>6</v>
      </c>
      <c r="AJ147" s="12">
        <v>7</v>
      </c>
      <c r="AK147" s="12">
        <v>8</v>
      </c>
      <c r="AL147" s="12">
        <v>9</v>
      </c>
      <c r="AM147" s="12">
        <v>10</v>
      </c>
      <c r="AN147" s="12">
        <v>11</v>
      </c>
      <c r="AO147" s="12">
        <v>12</v>
      </c>
      <c r="AP147" s="12">
        <v>13</v>
      </c>
      <c r="AQ147" s="12">
        <v>14</v>
      </c>
      <c r="AR147" s="12">
        <v>15</v>
      </c>
      <c r="AS147" s="12">
        <v>16</v>
      </c>
      <c r="AT147" s="2"/>
      <c r="AU147" s="2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</row>
    <row r="148" spans="2:60" ht="15.75" hidden="1" customHeight="1" x14ac:dyDescent="0.25">
      <c r="B148" s="37"/>
      <c r="C148" s="39"/>
      <c r="D148" s="2" t="s">
        <v>89</v>
      </c>
      <c r="E148" s="2"/>
      <c r="F148" s="12" t="s">
        <v>65</v>
      </c>
      <c r="G148" s="12" t="s">
        <v>65</v>
      </c>
      <c r="H148" s="12" t="s">
        <v>65</v>
      </c>
      <c r="I148" s="12" t="s">
        <v>65</v>
      </c>
      <c r="J148" s="12" t="s">
        <v>65</v>
      </c>
      <c r="K148" s="12" t="s">
        <v>65</v>
      </c>
      <c r="L148" s="12" t="s">
        <v>65</v>
      </c>
      <c r="M148" s="12" t="s">
        <v>65</v>
      </c>
      <c r="N148" s="12" t="s">
        <v>65</v>
      </c>
      <c r="O148" s="12" t="s">
        <v>65</v>
      </c>
      <c r="P148" s="12" t="s">
        <v>65</v>
      </c>
      <c r="Q148" s="12" t="s">
        <v>65</v>
      </c>
      <c r="R148" s="12" t="s">
        <v>65</v>
      </c>
      <c r="S148" s="12" t="s">
        <v>65</v>
      </c>
      <c r="T148" s="12" t="s">
        <v>65</v>
      </c>
      <c r="U148" s="12" t="s">
        <v>65</v>
      </c>
      <c r="V148" s="12" t="s">
        <v>65</v>
      </c>
      <c r="W148" s="12" t="s">
        <v>65</v>
      </c>
      <c r="X148" s="12" t="s">
        <v>65</v>
      </c>
      <c r="Y148" s="12" t="s">
        <v>65</v>
      </c>
      <c r="Z148" s="12" t="s">
        <v>65</v>
      </c>
      <c r="AA148" s="12" t="s">
        <v>65</v>
      </c>
      <c r="AB148" s="12" t="s">
        <v>65</v>
      </c>
      <c r="AC148" s="12" t="s">
        <v>65</v>
      </c>
      <c r="AD148" s="12" t="s">
        <v>65</v>
      </c>
      <c r="AE148" s="12">
        <v>1</v>
      </c>
      <c r="AF148" s="12">
        <v>2</v>
      </c>
      <c r="AG148" s="12">
        <v>3</v>
      </c>
      <c r="AH148" s="12">
        <v>4</v>
      </c>
      <c r="AI148" s="12">
        <v>5</v>
      </c>
      <c r="AJ148" s="12">
        <v>6</v>
      </c>
      <c r="AK148" s="12">
        <v>7</v>
      </c>
      <c r="AL148" s="12">
        <v>8</v>
      </c>
      <c r="AM148" s="12">
        <v>9</v>
      </c>
      <c r="AN148" s="12">
        <v>10</v>
      </c>
      <c r="AO148" s="12">
        <v>11</v>
      </c>
      <c r="AP148" s="12">
        <v>12</v>
      </c>
      <c r="AQ148" s="12">
        <v>13</v>
      </c>
      <c r="AR148" s="12">
        <v>14</v>
      </c>
      <c r="AS148" s="12">
        <v>15</v>
      </c>
      <c r="AT148" s="2"/>
      <c r="AU148" s="2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</row>
    <row r="149" spans="2:60" ht="15.75" hidden="1" customHeight="1" x14ac:dyDescent="0.25">
      <c r="B149" s="37"/>
      <c r="C149" s="39"/>
      <c r="D149" s="2" t="s">
        <v>90</v>
      </c>
      <c r="E149" s="2"/>
      <c r="F149" s="12" t="s">
        <v>65</v>
      </c>
      <c r="G149" s="12" t="s">
        <v>65</v>
      </c>
      <c r="H149" s="12" t="s">
        <v>65</v>
      </c>
      <c r="I149" s="12" t="s">
        <v>65</v>
      </c>
      <c r="J149" s="12" t="s">
        <v>65</v>
      </c>
      <c r="K149" s="12" t="s">
        <v>65</v>
      </c>
      <c r="L149" s="12" t="s">
        <v>65</v>
      </c>
      <c r="M149" s="12" t="s">
        <v>65</v>
      </c>
      <c r="N149" s="12" t="s">
        <v>65</v>
      </c>
      <c r="O149" s="12" t="s">
        <v>65</v>
      </c>
      <c r="P149" s="12" t="s">
        <v>65</v>
      </c>
      <c r="Q149" s="12" t="s">
        <v>65</v>
      </c>
      <c r="R149" s="12" t="s">
        <v>65</v>
      </c>
      <c r="S149" s="12" t="s">
        <v>65</v>
      </c>
      <c r="T149" s="12" t="s">
        <v>65</v>
      </c>
      <c r="U149" s="12" t="s">
        <v>65</v>
      </c>
      <c r="V149" s="12" t="s">
        <v>65</v>
      </c>
      <c r="W149" s="12" t="s">
        <v>65</v>
      </c>
      <c r="X149" s="12" t="s">
        <v>65</v>
      </c>
      <c r="Y149" s="12" t="s">
        <v>65</v>
      </c>
      <c r="Z149" s="12" t="s">
        <v>65</v>
      </c>
      <c r="AA149" s="12" t="s">
        <v>65</v>
      </c>
      <c r="AB149" s="12" t="s">
        <v>65</v>
      </c>
      <c r="AC149" s="12" t="s">
        <v>65</v>
      </c>
      <c r="AD149" s="12" t="s">
        <v>65</v>
      </c>
      <c r="AE149" s="12" t="s">
        <v>65</v>
      </c>
      <c r="AF149" s="12">
        <v>1</v>
      </c>
      <c r="AG149" s="12">
        <v>2</v>
      </c>
      <c r="AH149" s="12">
        <v>3</v>
      </c>
      <c r="AI149" s="12">
        <v>4</v>
      </c>
      <c r="AJ149" s="12">
        <v>5</v>
      </c>
      <c r="AK149" s="12">
        <v>6</v>
      </c>
      <c r="AL149" s="12">
        <v>7</v>
      </c>
      <c r="AM149" s="12">
        <v>8</v>
      </c>
      <c r="AN149" s="12">
        <v>9</v>
      </c>
      <c r="AO149" s="12">
        <v>10</v>
      </c>
      <c r="AP149" s="12">
        <v>11</v>
      </c>
      <c r="AQ149" s="12">
        <v>12</v>
      </c>
      <c r="AR149" s="12">
        <v>13</v>
      </c>
      <c r="AS149" s="12">
        <v>14</v>
      </c>
      <c r="AT149" s="2"/>
      <c r="AU149" s="2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</row>
    <row r="150" spans="2:60" ht="15.75" hidden="1" customHeight="1" x14ac:dyDescent="0.25">
      <c r="B150" s="37"/>
      <c r="C150" s="39"/>
      <c r="D150" s="2" t="s">
        <v>91</v>
      </c>
      <c r="E150" s="2"/>
      <c r="F150" s="12" t="s">
        <v>65</v>
      </c>
      <c r="G150" s="12" t="s">
        <v>65</v>
      </c>
      <c r="H150" s="12" t="s">
        <v>65</v>
      </c>
      <c r="I150" s="12" t="s">
        <v>65</v>
      </c>
      <c r="J150" s="12" t="s">
        <v>65</v>
      </c>
      <c r="K150" s="12" t="s">
        <v>65</v>
      </c>
      <c r="L150" s="12" t="s">
        <v>65</v>
      </c>
      <c r="M150" s="12" t="s">
        <v>65</v>
      </c>
      <c r="N150" s="12" t="s">
        <v>65</v>
      </c>
      <c r="O150" s="12" t="s">
        <v>65</v>
      </c>
      <c r="P150" s="12" t="s">
        <v>65</v>
      </c>
      <c r="Q150" s="12" t="s">
        <v>65</v>
      </c>
      <c r="R150" s="12" t="s">
        <v>65</v>
      </c>
      <c r="S150" s="12" t="s">
        <v>65</v>
      </c>
      <c r="T150" s="12" t="s">
        <v>65</v>
      </c>
      <c r="U150" s="12" t="s">
        <v>65</v>
      </c>
      <c r="V150" s="12" t="s">
        <v>65</v>
      </c>
      <c r="W150" s="12" t="s">
        <v>65</v>
      </c>
      <c r="X150" s="12" t="s">
        <v>65</v>
      </c>
      <c r="Y150" s="12" t="s">
        <v>65</v>
      </c>
      <c r="Z150" s="12" t="s">
        <v>65</v>
      </c>
      <c r="AA150" s="12" t="s">
        <v>65</v>
      </c>
      <c r="AB150" s="12" t="s">
        <v>65</v>
      </c>
      <c r="AC150" s="12" t="s">
        <v>65</v>
      </c>
      <c r="AD150" s="12" t="s">
        <v>65</v>
      </c>
      <c r="AE150" s="12" t="s">
        <v>65</v>
      </c>
      <c r="AF150" s="12" t="s">
        <v>65</v>
      </c>
      <c r="AG150" s="12">
        <v>1</v>
      </c>
      <c r="AH150" s="12">
        <v>2</v>
      </c>
      <c r="AI150" s="12">
        <v>3</v>
      </c>
      <c r="AJ150" s="12">
        <v>4</v>
      </c>
      <c r="AK150" s="12">
        <v>5</v>
      </c>
      <c r="AL150" s="12">
        <v>6</v>
      </c>
      <c r="AM150" s="12">
        <v>7</v>
      </c>
      <c r="AN150" s="12">
        <v>8</v>
      </c>
      <c r="AO150" s="12">
        <v>9</v>
      </c>
      <c r="AP150" s="12">
        <v>10</v>
      </c>
      <c r="AQ150" s="12">
        <v>11</v>
      </c>
      <c r="AR150" s="12">
        <v>12</v>
      </c>
      <c r="AS150" s="12">
        <v>13</v>
      </c>
      <c r="AT150" s="2"/>
      <c r="AU150" s="2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</row>
    <row r="151" spans="2:60" ht="15.75" hidden="1" customHeight="1" x14ac:dyDescent="0.25">
      <c r="B151" s="37"/>
      <c r="C151" s="39"/>
      <c r="D151" s="2" t="s">
        <v>92</v>
      </c>
      <c r="E151" s="2"/>
      <c r="F151" s="12" t="s">
        <v>65</v>
      </c>
      <c r="G151" s="12" t="s">
        <v>65</v>
      </c>
      <c r="H151" s="12" t="s">
        <v>65</v>
      </c>
      <c r="I151" s="12" t="s">
        <v>65</v>
      </c>
      <c r="J151" s="12" t="s">
        <v>65</v>
      </c>
      <c r="K151" s="12" t="s">
        <v>65</v>
      </c>
      <c r="L151" s="12" t="s">
        <v>65</v>
      </c>
      <c r="M151" s="12" t="s">
        <v>65</v>
      </c>
      <c r="N151" s="12" t="s">
        <v>65</v>
      </c>
      <c r="O151" s="12" t="s">
        <v>65</v>
      </c>
      <c r="P151" s="12" t="s">
        <v>65</v>
      </c>
      <c r="Q151" s="12" t="s">
        <v>65</v>
      </c>
      <c r="R151" s="12" t="s">
        <v>65</v>
      </c>
      <c r="S151" s="12" t="s">
        <v>65</v>
      </c>
      <c r="T151" s="12" t="s">
        <v>65</v>
      </c>
      <c r="U151" s="12" t="s">
        <v>65</v>
      </c>
      <c r="V151" s="12" t="s">
        <v>65</v>
      </c>
      <c r="W151" s="12" t="s">
        <v>65</v>
      </c>
      <c r="X151" s="12" t="s">
        <v>65</v>
      </c>
      <c r="Y151" s="12" t="s">
        <v>65</v>
      </c>
      <c r="Z151" s="12" t="s">
        <v>65</v>
      </c>
      <c r="AA151" s="12" t="s">
        <v>65</v>
      </c>
      <c r="AB151" s="12" t="s">
        <v>65</v>
      </c>
      <c r="AC151" s="12" t="s">
        <v>65</v>
      </c>
      <c r="AD151" s="12" t="s">
        <v>65</v>
      </c>
      <c r="AE151" s="12" t="s">
        <v>65</v>
      </c>
      <c r="AF151" s="12" t="s">
        <v>65</v>
      </c>
      <c r="AG151" s="12" t="s">
        <v>65</v>
      </c>
      <c r="AH151" s="12">
        <v>1</v>
      </c>
      <c r="AI151" s="12">
        <v>2</v>
      </c>
      <c r="AJ151" s="12">
        <v>3</v>
      </c>
      <c r="AK151" s="12">
        <v>4</v>
      </c>
      <c r="AL151" s="12">
        <v>5</v>
      </c>
      <c r="AM151" s="12">
        <v>6</v>
      </c>
      <c r="AN151" s="12">
        <v>7</v>
      </c>
      <c r="AO151" s="12">
        <v>8</v>
      </c>
      <c r="AP151" s="12">
        <v>9</v>
      </c>
      <c r="AQ151" s="12">
        <v>10</v>
      </c>
      <c r="AR151" s="12">
        <v>11</v>
      </c>
      <c r="AS151" s="12">
        <v>12</v>
      </c>
      <c r="AT151" s="2"/>
      <c r="AU151" s="2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</row>
    <row r="152" spans="2:60" ht="15.75" hidden="1" customHeight="1" x14ac:dyDescent="0.25">
      <c r="B152" s="37"/>
      <c r="C152" s="39"/>
      <c r="D152" s="2" t="s">
        <v>93</v>
      </c>
      <c r="E152" s="2"/>
      <c r="F152" s="12" t="s">
        <v>65</v>
      </c>
      <c r="G152" s="12" t="s">
        <v>65</v>
      </c>
      <c r="H152" s="12" t="s">
        <v>65</v>
      </c>
      <c r="I152" s="12" t="s">
        <v>65</v>
      </c>
      <c r="J152" s="12" t="s">
        <v>65</v>
      </c>
      <c r="K152" s="12" t="s">
        <v>65</v>
      </c>
      <c r="L152" s="12" t="s">
        <v>65</v>
      </c>
      <c r="M152" s="12" t="s">
        <v>65</v>
      </c>
      <c r="N152" s="12" t="s">
        <v>65</v>
      </c>
      <c r="O152" s="12" t="s">
        <v>65</v>
      </c>
      <c r="P152" s="12" t="s">
        <v>65</v>
      </c>
      <c r="Q152" s="12" t="s">
        <v>65</v>
      </c>
      <c r="R152" s="12" t="s">
        <v>65</v>
      </c>
      <c r="S152" s="12" t="s">
        <v>65</v>
      </c>
      <c r="T152" s="12" t="s">
        <v>65</v>
      </c>
      <c r="U152" s="12" t="s">
        <v>65</v>
      </c>
      <c r="V152" s="12" t="s">
        <v>65</v>
      </c>
      <c r="W152" s="12" t="s">
        <v>65</v>
      </c>
      <c r="X152" s="12" t="s">
        <v>65</v>
      </c>
      <c r="Y152" s="12" t="s">
        <v>65</v>
      </c>
      <c r="Z152" s="12" t="s">
        <v>65</v>
      </c>
      <c r="AA152" s="12" t="s">
        <v>65</v>
      </c>
      <c r="AB152" s="12" t="s">
        <v>65</v>
      </c>
      <c r="AC152" s="12" t="s">
        <v>65</v>
      </c>
      <c r="AD152" s="12" t="s">
        <v>65</v>
      </c>
      <c r="AE152" s="12" t="s">
        <v>65</v>
      </c>
      <c r="AF152" s="12" t="s">
        <v>65</v>
      </c>
      <c r="AG152" s="12" t="s">
        <v>65</v>
      </c>
      <c r="AH152" s="12" t="s">
        <v>65</v>
      </c>
      <c r="AI152" s="12">
        <v>1</v>
      </c>
      <c r="AJ152" s="12">
        <v>2</v>
      </c>
      <c r="AK152" s="12">
        <v>3</v>
      </c>
      <c r="AL152" s="12">
        <v>4</v>
      </c>
      <c r="AM152" s="12">
        <v>5</v>
      </c>
      <c r="AN152" s="12">
        <v>6</v>
      </c>
      <c r="AO152" s="12">
        <v>7</v>
      </c>
      <c r="AP152" s="12">
        <v>8</v>
      </c>
      <c r="AQ152" s="12">
        <v>9</v>
      </c>
      <c r="AR152" s="12">
        <v>10</v>
      </c>
      <c r="AS152" s="12">
        <v>11</v>
      </c>
      <c r="AT152" s="2"/>
      <c r="AU152" s="2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</row>
    <row r="153" spans="2:60" ht="15.75" hidden="1" customHeight="1" x14ac:dyDescent="0.25">
      <c r="B153" s="37"/>
      <c r="C153" s="39"/>
      <c r="D153" s="2" t="s">
        <v>94</v>
      </c>
      <c r="E153" s="2"/>
      <c r="F153" s="12" t="s">
        <v>65</v>
      </c>
      <c r="G153" s="12" t="s">
        <v>65</v>
      </c>
      <c r="H153" s="12" t="s">
        <v>65</v>
      </c>
      <c r="I153" s="12" t="s">
        <v>65</v>
      </c>
      <c r="J153" s="12" t="s">
        <v>65</v>
      </c>
      <c r="K153" s="12" t="s">
        <v>65</v>
      </c>
      <c r="L153" s="12" t="s">
        <v>65</v>
      </c>
      <c r="M153" s="12" t="s">
        <v>65</v>
      </c>
      <c r="N153" s="12" t="s">
        <v>65</v>
      </c>
      <c r="O153" s="12" t="s">
        <v>65</v>
      </c>
      <c r="P153" s="12" t="s">
        <v>65</v>
      </c>
      <c r="Q153" s="12" t="s">
        <v>65</v>
      </c>
      <c r="R153" s="12" t="s">
        <v>65</v>
      </c>
      <c r="S153" s="12" t="s">
        <v>65</v>
      </c>
      <c r="T153" s="12" t="s">
        <v>65</v>
      </c>
      <c r="U153" s="12" t="s">
        <v>65</v>
      </c>
      <c r="V153" s="12" t="s">
        <v>65</v>
      </c>
      <c r="W153" s="12" t="s">
        <v>65</v>
      </c>
      <c r="X153" s="12" t="s">
        <v>65</v>
      </c>
      <c r="Y153" s="12" t="s">
        <v>65</v>
      </c>
      <c r="Z153" s="12" t="s">
        <v>65</v>
      </c>
      <c r="AA153" s="12" t="s">
        <v>65</v>
      </c>
      <c r="AB153" s="12" t="s">
        <v>65</v>
      </c>
      <c r="AC153" s="12" t="s">
        <v>65</v>
      </c>
      <c r="AD153" s="12" t="s">
        <v>65</v>
      </c>
      <c r="AE153" s="12" t="s">
        <v>65</v>
      </c>
      <c r="AF153" s="12" t="s">
        <v>65</v>
      </c>
      <c r="AG153" s="12" t="s">
        <v>65</v>
      </c>
      <c r="AH153" s="12" t="s">
        <v>65</v>
      </c>
      <c r="AI153" s="12" t="s">
        <v>65</v>
      </c>
      <c r="AJ153" s="12">
        <v>1</v>
      </c>
      <c r="AK153" s="12">
        <v>2</v>
      </c>
      <c r="AL153" s="12">
        <v>3</v>
      </c>
      <c r="AM153" s="12">
        <v>4</v>
      </c>
      <c r="AN153" s="12">
        <v>5</v>
      </c>
      <c r="AO153" s="12">
        <v>6</v>
      </c>
      <c r="AP153" s="12">
        <v>7</v>
      </c>
      <c r="AQ153" s="12">
        <v>8</v>
      </c>
      <c r="AR153" s="12">
        <v>9</v>
      </c>
      <c r="AS153" s="12">
        <v>10</v>
      </c>
      <c r="AT153" s="2"/>
      <c r="AU153" s="2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</row>
    <row r="154" spans="2:60" ht="15.75" hidden="1" customHeight="1" x14ac:dyDescent="0.25">
      <c r="B154" s="37"/>
      <c r="C154" s="39"/>
      <c r="D154" s="2" t="s">
        <v>95</v>
      </c>
      <c r="E154" s="2"/>
      <c r="F154" s="12" t="s">
        <v>65</v>
      </c>
      <c r="G154" s="12" t="s">
        <v>65</v>
      </c>
      <c r="H154" s="12" t="s">
        <v>65</v>
      </c>
      <c r="I154" s="12" t="s">
        <v>65</v>
      </c>
      <c r="J154" s="12" t="s">
        <v>65</v>
      </c>
      <c r="K154" s="12" t="s">
        <v>65</v>
      </c>
      <c r="L154" s="12" t="s">
        <v>65</v>
      </c>
      <c r="M154" s="12" t="s">
        <v>65</v>
      </c>
      <c r="N154" s="12" t="s">
        <v>65</v>
      </c>
      <c r="O154" s="12" t="s">
        <v>65</v>
      </c>
      <c r="P154" s="12" t="s">
        <v>65</v>
      </c>
      <c r="Q154" s="12" t="s">
        <v>65</v>
      </c>
      <c r="R154" s="12" t="s">
        <v>65</v>
      </c>
      <c r="S154" s="12" t="s">
        <v>65</v>
      </c>
      <c r="T154" s="12" t="s">
        <v>65</v>
      </c>
      <c r="U154" s="12" t="s">
        <v>65</v>
      </c>
      <c r="V154" s="12" t="s">
        <v>65</v>
      </c>
      <c r="W154" s="12" t="s">
        <v>65</v>
      </c>
      <c r="X154" s="12" t="s">
        <v>65</v>
      </c>
      <c r="Y154" s="12" t="s">
        <v>65</v>
      </c>
      <c r="Z154" s="12" t="s">
        <v>65</v>
      </c>
      <c r="AA154" s="12" t="s">
        <v>65</v>
      </c>
      <c r="AB154" s="12" t="s">
        <v>65</v>
      </c>
      <c r="AC154" s="12" t="s">
        <v>65</v>
      </c>
      <c r="AD154" s="12" t="s">
        <v>65</v>
      </c>
      <c r="AE154" s="12" t="s">
        <v>65</v>
      </c>
      <c r="AF154" s="12" t="s">
        <v>65</v>
      </c>
      <c r="AG154" s="12" t="s">
        <v>65</v>
      </c>
      <c r="AH154" s="12" t="s">
        <v>65</v>
      </c>
      <c r="AI154" s="12" t="s">
        <v>65</v>
      </c>
      <c r="AJ154" s="12" t="s">
        <v>65</v>
      </c>
      <c r="AK154" s="12">
        <v>1</v>
      </c>
      <c r="AL154" s="12">
        <v>2</v>
      </c>
      <c r="AM154" s="12">
        <v>3</v>
      </c>
      <c r="AN154" s="12">
        <v>4</v>
      </c>
      <c r="AO154" s="12">
        <v>5</v>
      </c>
      <c r="AP154" s="12">
        <v>6</v>
      </c>
      <c r="AQ154" s="12">
        <v>7</v>
      </c>
      <c r="AR154" s="12">
        <v>8</v>
      </c>
      <c r="AS154" s="12">
        <v>9</v>
      </c>
      <c r="AT154" s="2"/>
      <c r="AU154" s="2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</row>
    <row r="155" spans="2:60" ht="15.75" hidden="1" customHeight="1" x14ac:dyDescent="0.25">
      <c r="B155" s="37"/>
      <c r="C155" s="39"/>
      <c r="D155" s="2" t="s">
        <v>96</v>
      </c>
      <c r="E155" s="2"/>
      <c r="F155" s="12" t="s">
        <v>65</v>
      </c>
      <c r="G155" s="12" t="s">
        <v>65</v>
      </c>
      <c r="H155" s="12" t="s">
        <v>65</v>
      </c>
      <c r="I155" s="12" t="s">
        <v>65</v>
      </c>
      <c r="J155" s="12" t="s">
        <v>65</v>
      </c>
      <c r="K155" s="12" t="s">
        <v>65</v>
      </c>
      <c r="L155" s="12" t="s">
        <v>65</v>
      </c>
      <c r="M155" s="12" t="s">
        <v>65</v>
      </c>
      <c r="N155" s="12" t="s">
        <v>65</v>
      </c>
      <c r="O155" s="12" t="s">
        <v>65</v>
      </c>
      <c r="P155" s="12" t="s">
        <v>65</v>
      </c>
      <c r="Q155" s="12" t="s">
        <v>65</v>
      </c>
      <c r="R155" s="12" t="s">
        <v>65</v>
      </c>
      <c r="S155" s="12" t="s">
        <v>65</v>
      </c>
      <c r="T155" s="12" t="s">
        <v>65</v>
      </c>
      <c r="U155" s="12" t="s">
        <v>65</v>
      </c>
      <c r="V155" s="12" t="s">
        <v>65</v>
      </c>
      <c r="W155" s="12" t="s">
        <v>65</v>
      </c>
      <c r="X155" s="12" t="s">
        <v>65</v>
      </c>
      <c r="Y155" s="12" t="s">
        <v>65</v>
      </c>
      <c r="Z155" s="12" t="s">
        <v>65</v>
      </c>
      <c r="AA155" s="12" t="s">
        <v>65</v>
      </c>
      <c r="AB155" s="12" t="s">
        <v>65</v>
      </c>
      <c r="AC155" s="12" t="s">
        <v>65</v>
      </c>
      <c r="AD155" s="12" t="s">
        <v>65</v>
      </c>
      <c r="AE155" s="12" t="s">
        <v>65</v>
      </c>
      <c r="AF155" s="12" t="s">
        <v>65</v>
      </c>
      <c r="AG155" s="12" t="s">
        <v>65</v>
      </c>
      <c r="AH155" s="12" t="s">
        <v>65</v>
      </c>
      <c r="AI155" s="12" t="s">
        <v>65</v>
      </c>
      <c r="AJ155" s="12" t="s">
        <v>65</v>
      </c>
      <c r="AK155" s="12" t="s">
        <v>65</v>
      </c>
      <c r="AL155" s="12">
        <v>1</v>
      </c>
      <c r="AM155" s="12">
        <v>2</v>
      </c>
      <c r="AN155" s="12">
        <v>3</v>
      </c>
      <c r="AO155" s="12">
        <v>4</v>
      </c>
      <c r="AP155" s="12">
        <v>5</v>
      </c>
      <c r="AQ155" s="12">
        <v>6</v>
      </c>
      <c r="AR155" s="12">
        <v>7</v>
      </c>
      <c r="AS155" s="12">
        <v>8</v>
      </c>
      <c r="AT155" s="2"/>
      <c r="AU155" s="2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</row>
    <row r="156" spans="2:60" ht="15.75" hidden="1" customHeight="1" x14ac:dyDescent="0.25">
      <c r="B156" s="37"/>
      <c r="C156" s="39"/>
      <c r="D156" s="2" t="s">
        <v>97</v>
      </c>
      <c r="E156" s="2"/>
      <c r="F156" s="12" t="s">
        <v>65</v>
      </c>
      <c r="G156" s="12" t="s">
        <v>65</v>
      </c>
      <c r="H156" s="12" t="s">
        <v>65</v>
      </c>
      <c r="I156" s="12" t="s">
        <v>65</v>
      </c>
      <c r="J156" s="12" t="s">
        <v>65</v>
      </c>
      <c r="K156" s="12" t="s">
        <v>65</v>
      </c>
      <c r="L156" s="12" t="s">
        <v>65</v>
      </c>
      <c r="M156" s="12" t="s">
        <v>65</v>
      </c>
      <c r="N156" s="12" t="s">
        <v>65</v>
      </c>
      <c r="O156" s="12" t="s">
        <v>65</v>
      </c>
      <c r="P156" s="12" t="s">
        <v>65</v>
      </c>
      <c r="Q156" s="12" t="s">
        <v>65</v>
      </c>
      <c r="R156" s="12" t="s">
        <v>65</v>
      </c>
      <c r="S156" s="12" t="s">
        <v>65</v>
      </c>
      <c r="T156" s="12" t="s">
        <v>65</v>
      </c>
      <c r="U156" s="12" t="s">
        <v>65</v>
      </c>
      <c r="V156" s="12" t="s">
        <v>65</v>
      </c>
      <c r="W156" s="12" t="s">
        <v>65</v>
      </c>
      <c r="X156" s="12" t="s">
        <v>65</v>
      </c>
      <c r="Y156" s="12" t="s">
        <v>65</v>
      </c>
      <c r="Z156" s="12" t="s">
        <v>65</v>
      </c>
      <c r="AA156" s="12" t="s">
        <v>65</v>
      </c>
      <c r="AB156" s="12" t="s">
        <v>65</v>
      </c>
      <c r="AC156" s="12" t="s">
        <v>65</v>
      </c>
      <c r="AD156" s="12" t="s">
        <v>65</v>
      </c>
      <c r="AE156" s="12" t="s">
        <v>65</v>
      </c>
      <c r="AF156" s="12" t="s">
        <v>65</v>
      </c>
      <c r="AG156" s="12" t="s">
        <v>65</v>
      </c>
      <c r="AH156" s="12" t="s">
        <v>65</v>
      </c>
      <c r="AI156" s="12" t="s">
        <v>65</v>
      </c>
      <c r="AJ156" s="12" t="s">
        <v>65</v>
      </c>
      <c r="AK156" s="12" t="s">
        <v>65</v>
      </c>
      <c r="AL156" s="12" t="s">
        <v>65</v>
      </c>
      <c r="AM156" s="12">
        <v>1</v>
      </c>
      <c r="AN156" s="12">
        <v>2</v>
      </c>
      <c r="AO156" s="12">
        <v>3</v>
      </c>
      <c r="AP156" s="12">
        <v>4</v>
      </c>
      <c r="AQ156" s="12">
        <v>5</v>
      </c>
      <c r="AR156" s="12">
        <v>6</v>
      </c>
      <c r="AS156" s="12">
        <v>7</v>
      </c>
      <c r="AT156" s="2"/>
      <c r="AU156" s="2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</row>
    <row r="157" spans="2:60" ht="15.75" hidden="1" customHeight="1" x14ac:dyDescent="0.25">
      <c r="B157" s="37"/>
      <c r="C157" s="39"/>
      <c r="D157" s="2" t="s">
        <v>98</v>
      </c>
      <c r="E157" s="2"/>
      <c r="F157" s="12" t="s">
        <v>65</v>
      </c>
      <c r="G157" s="12" t="s">
        <v>65</v>
      </c>
      <c r="H157" s="12" t="s">
        <v>65</v>
      </c>
      <c r="I157" s="12" t="s">
        <v>65</v>
      </c>
      <c r="J157" s="12" t="s">
        <v>65</v>
      </c>
      <c r="K157" s="12" t="s">
        <v>65</v>
      </c>
      <c r="L157" s="12" t="s">
        <v>65</v>
      </c>
      <c r="M157" s="12" t="s">
        <v>65</v>
      </c>
      <c r="N157" s="12" t="s">
        <v>65</v>
      </c>
      <c r="O157" s="12" t="s">
        <v>65</v>
      </c>
      <c r="P157" s="12" t="s">
        <v>65</v>
      </c>
      <c r="Q157" s="12" t="s">
        <v>65</v>
      </c>
      <c r="R157" s="12" t="s">
        <v>65</v>
      </c>
      <c r="S157" s="12" t="s">
        <v>65</v>
      </c>
      <c r="T157" s="12" t="s">
        <v>65</v>
      </c>
      <c r="U157" s="12" t="s">
        <v>65</v>
      </c>
      <c r="V157" s="12" t="s">
        <v>65</v>
      </c>
      <c r="W157" s="12" t="s">
        <v>65</v>
      </c>
      <c r="X157" s="12" t="s">
        <v>65</v>
      </c>
      <c r="Y157" s="12" t="s">
        <v>65</v>
      </c>
      <c r="Z157" s="12" t="s">
        <v>65</v>
      </c>
      <c r="AA157" s="12" t="s">
        <v>65</v>
      </c>
      <c r="AB157" s="12" t="s">
        <v>65</v>
      </c>
      <c r="AC157" s="12" t="s">
        <v>65</v>
      </c>
      <c r="AD157" s="12" t="s">
        <v>65</v>
      </c>
      <c r="AE157" s="12" t="s">
        <v>65</v>
      </c>
      <c r="AF157" s="12" t="s">
        <v>65</v>
      </c>
      <c r="AG157" s="12" t="s">
        <v>65</v>
      </c>
      <c r="AH157" s="12" t="s">
        <v>65</v>
      </c>
      <c r="AI157" s="12" t="s">
        <v>65</v>
      </c>
      <c r="AJ157" s="12" t="s">
        <v>65</v>
      </c>
      <c r="AK157" s="12" t="s">
        <v>65</v>
      </c>
      <c r="AL157" s="12" t="s">
        <v>65</v>
      </c>
      <c r="AM157" s="12" t="s">
        <v>65</v>
      </c>
      <c r="AN157" s="12">
        <v>1</v>
      </c>
      <c r="AO157" s="12">
        <v>2</v>
      </c>
      <c r="AP157" s="12">
        <v>3</v>
      </c>
      <c r="AQ157" s="12">
        <v>4</v>
      </c>
      <c r="AR157" s="12">
        <v>5</v>
      </c>
      <c r="AS157" s="12">
        <v>6</v>
      </c>
      <c r="AT157" s="2"/>
      <c r="AU157" s="2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</row>
    <row r="158" spans="2:60" ht="15.75" hidden="1" customHeight="1" x14ac:dyDescent="0.25">
      <c r="B158" s="37"/>
      <c r="C158" s="39"/>
      <c r="D158" s="2" t="s">
        <v>99</v>
      </c>
      <c r="E158" s="2"/>
      <c r="F158" s="12" t="s">
        <v>65</v>
      </c>
      <c r="G158" s="12" t="s">
        <v>65</v>
      </c>
      <c r="H158" s="12" t="s">
        <v>65</v>
      </c>
      <c r="I158" s="12" t="s">
        <v>65</v>
      </c>
      <c r="J158" s="12" t="s">
        <v>65</v>
      </c>
      <c r="K158" s="12" t="s">
        <v>65</v>
      </c>
      <c r="L158" s="12" t="s">
        <v>65</v>
      </c>
      <c r="M158" s="12" t="s">
        <v>65</v>
      </c>
      <c r="N158" s="12" t="s">
        <v>65</v>
      </c>
      <c r="O158" s="12" t="s">
        <v>65</v>
      </c>
      <c r="P158" s="12" t="s">
        <v>65</v>
      </c>
      <c r="Q158" s="12" t="s">
        <v>65</v>
      </c>
      <c r="R158" s="12" t="s">
        <v>65</v>
      </c>
      <c r="S158" s="12" t="s">
        <v>65</v>
      </c>
      <c r="T158" s="12" t="s">
        <v>65</v>
      </c>
      <c r="U158" s="12" t="s">
        <v>65</v>
      </c>
      <c r="V158" s="12" t="s">
        <v>65</v>
      </c>
      <c r="W158" s="12" t="s">
        <v>65</v>
      </c>
      <c r="X158" s="12" t="s">
        <v>65</v>
      </c>
      <c r="Y158" s="12" t="s">
        <v>65</v>
      </c>
      <c r="Z158" s="12" t="s">
        <v>65</v>
      </c>
      <c r="AA158" s="12" t="s">
        <v>65</v>
      </c>
      <c r="AB158" s="12" t="s">
        <v>65</v>
      </c>
      <c r="AC158" s="12" t="s">
        <v>65</v>
      </c>
      <c r="AD158" s="12" t="s">
        <v>65</v>
      </c>
      <c r="AE158" s="12" t="s">
        <v>65</v>
      </c>
      <c r="AF158" s="12" t="s">
        <v>65</v>
      </c>
      <c r="AG158" s="12" t="s">
        <v>65</v>
      </c>
      <c r="AH158" s="12" t="s">
        <v>65</v>
      </c>
      <c r="AI158" s="12" t="s">
        <v>65</v>
      </c>
      <c r="AJ158" s="12" t="s">
        <v>65</v>
      </c>
      <c r="AK158" s="12" t="s">
        <v>65</v>
      </c>
      <c r="AL158" s="12" t="s">
        <v>65</v>
      </c>
      <c r="AM158" s="12" t="s">
        <v>65</v>
      </c>
      <c r="AN158" s="12" t="s">
        <v>65</v>
      </c>
      <c r="AO158" s="12">
        <v>1</v>
      </c>
      <c r="AP158" s="12">
        <v>2</v>
      </c>
      <c r="AQ158" s="12">
        <v>3</v>
      </c>
      <c r="AR158" s="12">
        <v>4</v>
      </c>
      <c r="AS158" s="12">
        <v>5</v>
      </c>
      <c r="AT158" s="2"/>
      <c r="AU158" s="2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</row>
    <row r="159" spans="2:60" ht="15.75" hidden="1" customHeight="1" x14ac:dyDescent="0.25">
      <c r="B159" s="37"/>
      <c r="C159" s="39"/>
      <c r="D159" s="2" t="s">
        <v>100</v>
      </c>
      <c r="E159" s="2"/>
      <c r="F159" s="12" t="s">
        <v>65</v>
      </c>
      <c r="G159" s="12" t="s">
        <v>65</v>
      </c>
      <c r="H159" s="12" t="s">
        <v>65</v>
      </c>
      <c r="I159" s="12" t="s">
        <v>65</v>
      </c>
      <c r="J159" s="12" t="s">
        <v>65</v>
      </c>
      <c r="K159" s="12" t="s">
        <v>65</v>
      </c>
      <c r="L159" s="12" t="s">
        <v>65</v>
      </c>
      <c r="M159" s="12" t="s">
        <v>65</v>
      </c>
      <c r="N159" s="12" t="s">
        <v>65</v>
      </c>
      <c r="O159" s="12" t="s">
        <v>65</v>
      </c>
      <c r="P159" s="12" t="s">
        <v>65</v>
      </c>
      <c r="Q159" s="12" t="s">
        <v>65</v>
      </c>
      <c r="R159" s="12" t="s">
        <v>65</v>
      </c>
      <c r="S159" s="12" t="s">
        <v>65</v>
      </c>
      <c r="T159" s="12" t="s">
        <v>65</v>
      </c>
      <c r="U159" s="12" t="s">
        <v>65</v>
      </c>
      <c r="V159" s="12" t="s">
        <v>65</v>
      </c>
      <c r="W159" s="12" t="s">
        <v>65</v>
      </c>
      <c r="X159" s="12" t="s">
        <v>65</v>
      </c>
      <c r="Y159" s="12" t="s">
        <v>65</v>
      </c>
      <c r="Z159" s="12" t="s">
        <v>65</v>
      </c>
      <c r="AA159" s="12" t="s">
        <v>65</v>
      </c>
      <c r="AB159" s="12" t="s">
        <v>65</v>
      </c>
      <c r="AC159" s="12" t="s">
        <v>65</v>
      </c>
      <c r="AD159" s="12" t="s">
        <v>65</v>
      </c>
      <c r="AE159" s="12" t="s">
        <v>65</v>
      </c>
      <c r="AF159" s="12" t="s">
        <v>65</v>
      </c>
      <c r="AG159" s="12" t="s">
        <v>65</v>
      </c>
      <c r="AH159" s="12" t="s">
        <v>65</v>
      </c>
      <c r="AI159" s="12" t="s">
        <v>65</v>
      </c>
      <c r="AJ159" s="12" t="s">
        <v>65</v>
      </c>
      <c r="AK159" s="12" t="s">
        <v>65</v>
      </c>
      <c r="AL159" s="12" t="s">
        <v>65</v>
      </c>
      <c r="AM159" s="12" t="s">
        <v>65</v>
      </c>
      <c r="AN159" s="12" t="s">
        <v>65</v>
      </c>
      <c r="AO159" s="12" t="s">
        <v>65</v>
      </c>
      <c r="AP159" s="12">
        <v>1</v>
      </c>
      <c r="AQ159" s="12">
        <v>2</v>
      </c>
      <c r="AR159" s="12">
        <v>3</v>
      </c>
      <c r="AS159" s="12">
        <v>4</v>
      </c>
      <c r="AT159" s="2"/>
      <c r="AU159" s="2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</row>
    <row r="160" spans="2:60" ht="15.75" hidden="1" customHeight="1" x14ac:dyDescent="0.25">
      <c r="B160" s="37"/>
      <c r="C160" s="39"/>
      <c r="D160" s="2" t="s">
        <v>101</v>
      </c>
      <c r="E160" s="2"/>
      <c r="F160" s="12" t="s">
        <v>65</v>
      </c>
      <c r="G160" s="12" t="s">
        <v>65</v>
      </c>
      <c r="H160" s="12" t="s">
        <v>65</v>
      </c>
      <c r="I160" s="12" t="s">
        <v>65</v>
      </c>
      <c r="J160" s="12" t="s">
        <v>65</v>
      </c>
      <c r="K160" s="12" t="s">
        <v>65</v>
      </c>
      <c r="L160" s="12" t="s">
        <v>65</v>
      </c>
      <c r="M160" s="12" t="s">
        <v>65</v>
      </c>
      <c r="N160" s="12" t="s">
        <v>65</v>
      </c>
      <c r="O160" s="12" t="s">
        <v>65</v>
      </c>
      <c r="P160" s="12" t="s">
        <v>65</v>
      </c>
      <c r="Q160" s="12" t="s">
        <v>65</v>
      </c>
      <c r="R160" s="12" t="s">
        <v>65</v>
      </c>
      <c r="S160" s="12" t="s">
        <v>65</v>
      </c>
      <c r="T160" s="12" t="s">
        <v>65</v>
      </c>
      <c r="U160" s="12" t="s">
        <v>65</v>
      </c>
      <c r="V160" s="12" t="s">
        <v>65</v>
      </c>
      <c r="W160" s="12" t="s">
        <v>65</v>
      </c>
      <c r="X160" s="12" t="s">
        <v>65</v>
      </c>
      <c r="Y160" s="12" t="s">
        <v>65</v>
      </c>
      <c r="Z160" s="12" t="s">
        <v>65</v>
      </c>
      <c r="AA160" s="12" t="s">
        <v>65</v>
      </c>
      <c r="AB160" s="12" t="s">
        <v>65</v>
      </c>
      <c r="AC160" s="12" t="s">
        <v>65</v>
      </c>
      <c r="AD160" s="12" t="s">
        <v>65</v>
      </c>
      <c r="AE160" s="12" t="s">
        <v>65</v>
      </c>
      <c r="AF160" s="12" t="s">
        <v>65</v>
      </c>
      <c r="AG160" s="12" t="s">
        <v>65</v>
      </c>
      <c r="AH160" s="12" t="s">
        <v>65</v>
      </c>
      <c r="AI160" s="12" t="s">
        <v>65</v>
      </c>
      <c r="AJ160" s="12" t="s">
        <v>65</v>
      </c>
      <c r="AK160" s="12" t="s">
        <v>65</v>
      </c>
      <c r="AL160" s="12" t="s">
        <v>65</v>
      </c>
      <c r="AM160" s="12" t="s">
        <v>65</v>
      </c>
      <c r="AN160" s="12" t="s">
        <v>65</v>
      </c>
      <c r="AO160" s="12" t="s">
        <v>65</v>
      </c>
      <c r="AP160" s="12" t="s">
        <v>65</v>
      </c>
      <c r="AQ160" s="12">
        <v>1</v>
      </c>
      <c r="AR160" s="12">
        <v>2</v>
      </c>
      <c r="AS160" s="12">
        <v>3</v>
      </c>
      <c r="AT160" s="2"/>
      <c r="AU160" s="2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</row>
    <row r="161" spans="1:60" ht="15.75" hidden="1" customHeight="1" x14ac:dyDescent="0.25">
      <c r="B161" s="37"/>
      <c r="C161" s="39"/>
      <c r="D161" s="2" t="s">
        <v>102</v>
      </c>
      <c r="E161" s="2"/>
      <c r="F161" s="12" t="s">
        <v>65</v>
      </c>
      <c r="G161" s="12" t="s">
        <v>65</v>
      </c>
      <c r="H161" s="12" t="s">
        <v>65</v>
      </c>
      <c r="I161" s="12" t="s">
        <v>65</v>
      </c>
      <c r="J161" s="12" t="s">
        <v>65</v>
      </c>
      <c r="K161" s="12" t="s">
        <v>65</v>
      </c>
      <c r="L161" s="12" t="s">
        <v>65</v>
      </c>
      <c r="M161" s="12" t="s">
        <v>65</v>
      </c>
      <c r="N161" s="12" t="s">
        <v>65</v>
      </c>
      <c r="O161" s="12" t="s">
        <v>65</v>
      </c>
      <c r="P161" s="12" t="s">
        <v>65</v>
      </c>
      <c r="Q161" s="12" t="s">
        <v>65</v>
      </c>
      <c r="R161" s="12" t="s">
        <v>65</v>
      </c>
      <c r="S161" s="12" t="s">
        <v>65</v>
      </c>
      <c r="T161" s="12" t="s">
        <v>65</v>
      </c>
      <c r="U161" s="12" t="s">
        <v>65</v>
      </c>
      <c r="V161" s="12" t="s">
        <v>65</v>
      </c>
      <c r="W161" s="12" t="s">
        <v>65</v>
      </c>
      <c r="X161" s="12" t="s">
        <v>65</v>
      </c>
      <c r="Y161" s="12" t="s">
        <v>65</v>
      </c>
      <c r="Z161" s="12" t="s">
        <v>65</v>
      </c>
      <c r="AA161" s="12" t="s">
        <v>65</v>
      </c>
      <c r="AB161" s="12" t="s">
        <v>65</v>
      </c>
      <c r="AC161" s="12" t="s">
        <v>65</v>
      </c>
      <c r="AD161" s="12" t="s">
        <v>65</v>
      </c>
      <c r="AE161" s="12" t="s">
        <v>65</v>
      </c>
      <c r="AF161" s="12" t="s">
        <v>65</v>
      </c>
      <c r="AG161" s="12" t="s">
        <v>65</v>
      </c>
      <c r="AH161" s="12" t="s">
        <v>65</v>
      </c>
      <c r="AI161" s="12" t="s">
        <v>65</v>
      </c>
      <c r="AJ161" s="12" t="s">
        <v>65</v>
      </c>
      <c r="AK161" s="12" t="s">
        <v>65</v>
      </c>
      <c r="AL161" s="12" t="s">
        <v>65</v>
      </c>
      <c r="AM161" s="12" t="s">
        <v>65</v>
      </c>
      <c r="AN161" s="12" t="s">
        <v>65</v>
      </c>
      <c r="AO161" s="12" t="s">
        <v>65</v>
      </c>
      <c r="AP161" s="12" t="s">
        <v>65</v>
      </c>
      <c r="AQ161" s="12" t="s">
        <v>65</v>
      </c>
      <c r="AR161" s="12">
        <v>1</v>
      </c>
      <c r="AS161" s="12">
        <v>2</v>
      </c>
      <c r="AT161" s="2"/>
      <c r="AU161" s="2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</row>
    <row r="162" spans="1:60" ht="15.75" hidden="1" customHeight="1" x14ac:dyDescent="0.25">
      <c r="B162" s="37"/>
      <c r="C162" s="39"/>
      <c r="D162" s="2" t="s">
        <v>103</v>
      </c>
      <c r="E162" s="2"/>
      <c r="F162" s="12" t="s">
        <v>65</v>
      </c>
      <c r="G162" s="12" t="s">
        <v>65</v>
      </c>
      <c r="H162" s="12" t="s">
        <v>65</v>
      </c>
      <c r="I162" s="12" t="s">
        <v>65</v>
      </c>
      <c r="J162" s="12" t="s">
        <v>65</v>
      </c>
      <c r="K162" s="12" t="s">
        <v>65</v>
      </c>
      <c r="L162" s="12" t="s">
        <v>65</v>
      </c>
      <c r="M162" s="12" t="s">
        <v>65</v>
      </c>
      <c r="N162" s="12" t="s">
        <v>65</v>
      </c>
      <c r="O162" s="12" t="s">
        <v>65</v>
      </c>
      <c r="P162" s="12" t="s">
        <v>65</v>
      </c>
      <c r="Q162" s="12" t="s">
        <v>65</v>
      </c>
      <c r="R162" s="12" t="s">
        <v>65</v>
      </c>
      <c r="S162" s="12" t="s">
        <v>65</v>
      </c>
      <c r="T162" s="12" t="s">
        <v>65</v>
      </c>
      <c r="U162" s="12" t="s">
        <v>65</v>
      </c>
      <c r="V162" s="12" t="s">
        <v>65</v>
      </c>
      <c r="W162" s="12" t="s">
        <v>65</v>
      </c>
      <c r="X162" s="12" t="s">
        <v>65</v>
      </c>
      <c r="Y162" s="12" t="s">
        <v>65</v>
      </c>
      <c r="Z162" s="12" t="s">
        <v>65</v>
      </c>
      <c r="AA162" s="12" t="s">
        <v>65</v>
      </c>
      <c r="AB162" s="12" t="s">
        <v>65</v>
      </c>
      <c r="AC162" s="12" t="s">
        <v>65</v>
      </c>
      <c r="AD162" s="12" t="s">
        <v>65</v>
      </c>
      <c r="AE162" s="12" t="s">
        <v>65</v>
      </c>
      <c r="AF162" s="12" t="s">
        <v>65</v>
      </c>
      <c r="AG162" s="12" t="s">
        <v>65</v>
      </c>
      <c r="AH162" s="12" t="s">
        <v>65</v>
      </c>
      <c r="AI162" s="12" t="s">
        <v>65</v>
      </c>
      <c r="AJ162" s="12" t="s">
        <v>65</v>
      </c>
      <c r="AK162" s="12" t="s">
        <v>65</v>
      </c>
      <c r="AL162" s="12" t="s">
        <v>65</v>
      </c>
      <c r="AM162" s="12" t="s">
        <v>65</v>
      </c>
      <c r="AN162" s="12" t="s">
        <v>65</v>
      </c>
      <c r="AO162" s="12" t="s">
        <v>65</v>
      </c>
      <c r="AP162" s="12" t="s">
        <v>65</v>
      </c>
      <c r="AQ162" s="12" t="s">
        <v>65</v>
      </c>
      <c r="AR162" s="12" t="s">
        <v>65</v>
      </c>
      <c r="AS162" s="12">
        <v>1</v>
      </c>
      <c r="AT162" s="2"/>
      <c r="AU162" s="2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</row>
    <row r="163" spans="1:60" ht="15.75" customHeight="1" x14ac:dyDescent="0.25"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</row>
    <row r="164" spans="1:60" ht="15.75" customHeight="1" x14ac:dyDescent="0.25"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</row>
    <row r="165" spans="1:60" ht="15.75" customHeight="1" x14ac:dyDescent="0.25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</row>
    <row r="166" spans="1:60" ht="15.75" customHeight="1" x14ac:dyDescent="0.25">
      <c r="B166" s="11"/>
      <c r="C166" s="88" t="s">
        <v>131</v>
      </c>
      <c r="D166" s="2"/>
      <c r="E166" s="2"/>
      <c r="F166" s="2"/>
      <c r="G166" s="39"/>
      <c r="H166" s="39"/>
      <c r="I166" s="39"/>
      <c r="J166" s="39"/>
      <c r="K166" s="39"/>
      <c r="L166" s="39"/>
      <c r="M166" s="87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55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</row>
    <row r="167" spans="1:60" ht="15.75" customHeight="1" x14ac:dyDescent="0.25">
      <c r="A167" s="1"/>
      <c r="B167" s="11"/>
      <c r="C167" s="11"/>
      <c r="D167" s="79"/>
      <c r="E167" s="79"/>
      <c r="F167" s="72">
        <f>Information!$F$9</f>
        <v>2024</v>
      </c>
      <c r="G167" s="2"/>
      <c r="H167" s="2"/>
      <c r="I167" s="2"/>
      <c r="J167" s="72">
        <f>F167+1</f>
        <v>2025</v>
      </c>
      <c r="K167" s="2"/>
      <c r="L167" s="2"/>
      <c r="M167" s="2"/>
      <c r="N167" s="72">
        <f>J167+1</f>
        <v>2026</v>
      </c>
      <c r="O167" s="2"/>
      <c r="P167" s="2"/>
      <c r="Q167" s="2"/>
      <c r="R167" s="72">
        <f>N167+1</f>
        <v>2027</v>
      </c>
      <c r="S167" s="2"/>
      <c r="T167" s="2"/>
      <c r="U167" s="2"/>
      <c r="V167" s="72">
        <f>R167+1</f>
        <v>2028</v>
      </c>
      <c r="W167" s="2"/>
      <c r="X167" s="39"/>
      <c r="Y167" s="39"/>
      <c r="Z167" s="72">
        <f>V167+1</f>
        <v>2029</v>
      </c>
      <c r="AA167" s="39"/>
      <c r="AB167" s="39"/>
      <c r="AC167" s="39"/>
      <c r="AD167" s="72">
        <f>Z167+1</f>
        <v>2030</v>
      </c>
      <c r="AE167" s="39"/>
      <c r="AF167" s="39"/>
      <c r="AG167" s="39"/>
      <c r="AH167" s="72">
        <f>AD167+1</f>
        <v>2031</v>
      </c>
      <c r="AI167" s="39"/>
      <c r="AJ167" s="39"/>
      <c r="AK167" s="39"/>
      <c r="AL167" s="72">
        <f>AH167+1</f>
        <v>2032</v>
      </c>
      <c r="AM167" s="39"/>
      <c r="AN167" s="39"/>
      <c r="AO167" s="39"/>
      <c r="AP167" s="72">
        <f>AL167+1</f>
        <v>2033</v>
      </c>
      <c r="AQ167" s="39"/>
      <c r="AR167" s="39"/>
      <c r="AS167" s="39"/>
      <c r="AT167" s="77"/>
      <c r="AU167" s="77"/>
      <c r="AV167" s="55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</row>
    <row r="168" spans="1:60" ht="15.75" customHeight="1" x14ac:dyDescent="0.25">
      <c r="A168" s="1"/>
      <c r="B168" s="16"/>
      <c r="C168" s="11"/>
      <c r="D168" s="20" t="s">
        <v>132</v>
      </c>
      <c r="E168" s="82" t="s">
        <v>133</v>
      </c>
      <c r="F168" s="55" t="s">
        <v>55</v>
      </c>
      <c r="G168" s="55" t="s">
        <v>56</v>
      </c>
      <c r="H168" s="55" t="s">
        <v>57</v>
      </c>
      <c r="I168" s="55" t="s">
        <v>58</v>
      </c>
      <c r="J168" s="55" t="s">
        <v>55</v>
      </c>
      <c r="K168" s="55" t="s">
        <v>56</v>
      </c>
      <c r="L168" s="55" t="s">
        <v>57</v>
      </c>
      <c r="M168" s="55" t="s">
        <v>58</v>
      </c>
      <c r="N168" s="55" t="s">
        <v>55</v>
      </c>
      <c r="O168" s="55" t="s">
        <v>56</v>
      </c>
      <c r="P168" s="55" t="s">
        <v>57</v>
      </c>
      <c r="Q168" s="55" t="s">
        <v>58</v>
      </c>
      <c r="R168" s="55" t="s">
        <v>55</v>
      </c>
      <c r="S168" s="55" t="s">
        <v>56</v>
      </c>
      <c r="T168" s="55" t="s">
        <v>57</v>
      </c>
      <c r="U168" s="55" t="s">
        <v>58</v>
      </c>
      <c r="V168" s="55" t="s">
        <v>55</v>
      </c>
      <c r="W168" s="55" t="s">
        <v>56</v>
      </c>
      <c r="X168" s="55" t="s">
        <v>57</v>
      </c>
      <c r="Y168" s="55" t="s">
        <v>58</v>
      </c>
      <c r="Z168" s="55" t="s">
        <v>55</v>
      </c>
      <c r="AA168" s="55" t="s">
        <v>56</v>
      </c>
      <c r="AB168" s="55" t="s">
        <v>57</v>
      </c>
      <c r="AC168" s="55" t="s">
        <v>58</v>
      </c>
      <c r="AD168" s="55" t="s">
        <v>55</v>
      </c>
      <c r="AE168" s="55" t="s">
        <v>56</v>
      </c>
      <c r="AF168" s="55" t="s">
        <v>57</v>
      </c>
      <c r="AG168" s="55" t="s">
        <v>58</v>
      </c>
      <c r="AH168" s="55" t="s">
        <v>55</v>
      </c>
      <c r="AI168" s="55" t="s">
        <v>56</v>
      </c>
      <c r="AJ168" s="55" t="s">
        <v>57</v>
      </c>
      <c r="AK168" s="55" t="s">
        <v>58</v>
      </c>
      <c r="AL168" s="55" t="s">
        <v>55</v>
      </c>
      <c r="AM168" s="55" t="s">
        <v>56</v>
      </c>
      <c r="AN168" s="55" t="s">
        <v>57</v>
      </c>
      <c r="AO168" s="55" t="s">
        <v>58</v>
      </c>
      <c r="AP168" s="55" t="s">
        <v>55</v>
      </c>
      <c r="AQ168" s="55" t="s">
        <v>56</v>
      </c>
      <c r="AR168" s="55" t="s">
        <v>57</v>
      </c>
      <c r="AS168" s="55" t="s">
        <v>58</v>
      </c>
      <c r="AT168" s="2"/>
      <c r="AU168" s="2"/>
      <c r="AV168" s="55"/>
      <c r="AW168" s="189" t="s">
        <v>8</v>
      </c>
      <c r="AX168" s="188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</row>
    <row r="169" spans="1:60" ht="15.75" customHeight="1" x14ac:dyDescent="0.25">
      <c r="A169" s="1"/>
      <c r="B169" s="16"/>
      <c r="C169" s="11"/>
      <c r="D169" s="64" t="s">
        <v>134</v>
      </c>
      <c r="E169" s="76">
        <v>2500000</v>
      </c>
      <c r="F169" s="77">
        <f t="shared" ref="F169:F174" si="105">$E169</f>
        <v>2500000</v>
      </c>
      <c r="G169" s="77" t="s">
        <v>65</v>
      </c>
      <c r="H169" s="77" t="s">
        <v>65</v>
      </c>
      <c r="I169" s="77" t="s">
        <v>65</v>
      </c>
      <c r="J169" s="77" t="s">
        <v>65</v>
      </c>
      <c r="K169" s="77" t="s">
        <v>65</v>
      </c>
      <c r="L169" s="77" t="s">
        <v>65</v>
      </c>
      <c r="M169" s="77" t="s">
        <v>65</v>
      </c>
      <c r="N169" s="77" t="s">
        <v>65</v>
      </c>
      <c r="O169" s="77" t="s">
        <v>65</v>
      </c>
      <c r="P169" s="77" t="s">
        <v>65</v>
      </c>
      <c r="Q169" s="77" t="s">
        <v>65</v>
      </c>
      <c r="R169" s="77" t="s">
        <v>65</v>
      </c>
      <c r="S169" s="77" t="s">
        <v>65</v>
      </c>
      <c r="T169" s="77" t="s">
        <v>65</v>
      </c>
      <c r="U169" s="77" t="s">
        <v>65</v>
      </c>
      <c r="V169" s="77" t="s">
        <v>65</v>
      </c>
      <c r="W169" s="77" t="s">
        <v>65</v>
      </c>
      <c r="X169" s="77" t="s">
        <v>65</v>
      </c>
      <c r="Y169" s="77" t="s">
        <v>65</v>
      </c>
      <c r="Z169" s="77">
        <f t="shared" ref="Z169:Z174" si="106">$E169</f>
        <v>2500000</v>
      </c>
      <c r="AA169" s="77" t="s">
        <v>65</v>
      </c>
      <c r="AB169" s="77" t="s">
        <v>65</v>
      </c>
      <c r="AC169" s="77" t="s">
        <v>65</v>
      </c>
      <c r="AD169" s="77" t="s">
        <v>65</v>
      </c>
      <c r="AE169" s="77" t="s">
        <v>65</v>
      </c>
      <c r="AF169" s="77" t="s">
        <v>65</v>
      </c>
      <c r="AG169" s="77" t="s">
        <v>65</v>
      </c>
      <c r="AH169" s="77" t="s">
        <v>65</v>
      </c>
      <c r="AI169" s="77" t="s">
        <v>65</v>
      </c>
      <c r="AJ169" s="77" t="s">
        <v>65</v>
      </c>
      <c r="AK169" s="77" t="s">
        <v>65</v>
      </c>
      <c r="AL169" s="77" t="s">
        <v>65</v>
      </c>
      <c r="AM169" s="77" t="s">
        <v>65</v>
      </c>
      <c r="AN169" s="77" t="s">
        <v>65</v>
      </c>
      <c r="AO169" s="77" t="s">
        <v>65</v>
      </c>
      <c r="AP169" s="77" t="s">
        <v>65</v>
      </c>
      <c r="AQ169" s="77" t="s">
        <v>65</v>
      </c>
      <c r="AR169" s="77" t="s">
        <v>65</v>
      </c>
      <c r="AS169" s="77" t="str">
        <f t="shared" ref="AS169:AS174" si="107">AR169</f>
        <v>-</v>
      </c>
      <c r="AT169" s="77"/>
      <c r="AU169" s="77"/>
      <c r="AV169" s="55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</row>
    <row r="170" spans="1:60" ht="15.75" customHeight="1" x14ac:dyDescent="0.25">
      <c r="A170" s="1"/>
      <c r="B170" s="16"/>
      <c r="C170" s="11"/>
      <c r="D170" s="64" t="s">
        <v>135</v>
      </c>
      <c r="E170" s="76">
        <v>3000000</v>
      </c>
      <c r="F170" s="77">
        <f t="shared" si="105"/>
        <v>3000000</v>
      </c>
      <c r="G170" s="77" t="s">
        <v>65</v>
      </c>
      <c r="H170" s="77" t="s">
        <v>65</v>
      </c>
      <c r="I170" s="77" t="s">
        <v>65</v>
      </c>
      <c r="J170" s="77" t="s">
        <v>65</v>
      </c>
      <c r="K170" s="77" t="s">
        <v>65</v>
      </c>
      <c r="L170" s="77" t="s">
        <v>65</v>
      </c>
      <c r="M170" s="77" t="s">
        <v>65</v>
      </c>
      <c r="N170" s="77" t="s">
        <v>65</v>
      </c>
      <c r="O170" s="77" t="s">
        <v>65</v>
      </c>
      <c r="P170" s="77" t="s">
        <v>65</v>
      </c>
      <c r="Q170" s="77" t="s">
        <v>65</v>
      </c>
      <c r="R170" s="77" t="s">
        <v>65</v>
      </c>
      <c r="S170" s="77" t="s">
        <v>65</v>
      </c>
      <c r="T170" s="77" t="s">
        <v>65</v>
      </c>
      <c r="U170" s="77" t="s">
        <v>65</v>
      </c>
      <c r="V170" s="77" t="s">
        <v>65</v>
      </c>
      <c r="W170" s="77" t="s">
        <v>65</v>
      </c>
      <c r="X170" s="77" t="s">
        <v>65</v>
      </c>
      <c r="Y170" s="77" t="s">
        <v>65</v>
      </c>
      <c r="Z170" s="77">
        <f t="shared" si="106"/>
        <v>3000000</v>
      </c>
      <c r="AA170" s="77" t="s">
        <v>65</v>
      </c>
      <c r="AB170" s="77" t="s">
        <v>65</v>
      </c>
      <c r="AC170" s="77" t="s">
        <v>65</v>
      </c>
      <c r="AD170" s="77" t="s">
        <v>65</v>
      </c>
      <c r="AE170" s="77" t="s">
        <v>65</v>
      </c>
      <c r="AF170" s="77" t="s">
        <v>65</v>
      </c>
      <c r="AG170" s="77" t="s">
        <v>65</v>
      </c>
      <c r="AH170" s="77" t="s">
        <v>65</v>
      </c>
      <c r="AI170" s="77" t="s">
        <v>65</v>
      </c>
      <c r="AJ170" s="77" t="s">
        <v>65</v>
      </c>
      <c r="AK170" s="77" t="s">
        <v>65</v>
      </c>
      <c r="AL170" s="77" t="s">
        <v>65</v>
      </c>
      <c r="AM170" s="77" t="s">
        <v>65</v>
      </c>
      <c r="AN170" s="77" t="s">
        <v>65</v>
      </c>
      <c r="AO170" s="77" t="s">
        <v>65</v>
      </c>
      <c r="AP170" s="77" t="s">
        <v>65</v>
      </c>
      <c r="AQ170" s="77" t="s">
        <v>65</v>
      </c>
      <c r="AR170" s="77" t="s">
        <v>65</v>
      </c>
      <c r="AS170" s="77" t="str">
        <f t="shared" si="107"/>
        <v>-</v>
      </c>
      <c r="AT170" s="77"/>
      <c r="AU170" s="77"/>
      <c r="AV170" s="55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</row>
    <row r="171" spans="1:60" ht="15.75" customHeight="1" x14ac:dyDescent="0.25">
      <c r="A171" s="1"/>
      <c r="B171" s="16"/>
      <c r="C171" s="11"/>
      <c r="D171" s="64" t="s">
        <v>136</v>
      </c>
      <c r="E171" s="76">
        <v>5000000</v>
      </c>
      <c r="F171" s="77">
        <f t="shared" si="105"/>
        <v>5000000</v>
      </c>
      <c r="G171" s="77" t="s">
        <v>65</v>
      </c>
      <c r="H171" s="77" t="s">
        <v>65</v>
      </c>
      <c r="I171" s="77" t="s">
        <v>65</v>
      </c>
      <c r="J171" s="77" t="s">
        <v>65</v>
      </c>
      <c r="K171" s="77" t="s">
        <v>65</v>
      </c>
      <c r="L171" s="77" t="s">
        <v>65</v>
      </c>
      <c r="M171" s="77" t="s">
        <v>65</v>
      </c>
      <c r="N171" s="77" t="s">
        <v>65</v>
      </c>
      <c r="O171" s="77" t="s">
        <v>65</v>
      </c>
      <c r="P171" s="77" t="s">
        <v>65</v>
      </c>
      <c r="Q171" s="77" t="s">
        <v>65</v>
      </c>
      <c r="R171" s="77" t="s">
        <v>65</v>
      </c>
      <c r="S171" s="77" t="s">
        <v>65</v>
      </c>
      <c r="T171" s="77" t="s">
        <v>65</v>
      </c>
      <c r="U171" s="77" t="s">
        <v>65</v>
      </c>
      <c r="V171" s="77" t="s">
        <v>65</v>
      </c>
      <c r="W171" s="77" t="s">
        <v>65</v>
      </c>
      <c r="X171" s="77" t="s">
        <v>65</v>
      </c>
      <c r="Y171" s="77" t="s">
        <v>65</v>
      </c>
      <c r="Z171" s="77">
        <f t="shared" si="106"/>
        <v>5000000</v>
      </c>
      <c r="AA171" s="77" t="s">
        <v>65</v>
      </c>
      <c r="AB171" s="77" t="s">
        <v>65</v>
      </c>
      <c r="AC171" s="77" t="s">
        <v>65</v>
      </c>
      <c r="AD171" s="77" t="s">
        <v>65</v>
      </c>
      <c r="AE171" s="77" t="s">
        <v>65</v>
      </c>
      <c r="AF171" s="77" t="s">
        <v>65</v>
      </c>
      <c r="AG171" s="77" t="s">
        <v>65</v>
      </c>
      <c r="AH171" s="77" t="s">
        <v>65</v>
      </c>
      <c r="AI171" s="77" t="s">
        <v>65</v>
      </c>
      <c r="AJ171" s="77" t="s">
        <v>65</v>
      </c>
      <c r="AK171" s="77" t="s">
        <v>65</v>
      </c>
      <c r="AL171" s="77" t="s">
        <v>65</v>
      </c>
      <c r="AM171" s="77" t="s">
        <v>65</v>
      </c>
      <c r="AN171" s="77" t="s">
        <v>65</v>
      </c>
      <c r="AO171" s="77" t="s">
        <v>65</v>
      </c>
      <c r="AP171" s="77" t="s">
        <v>65</v>
      </c>
      <c r="AQ171" s="77" t="s">
        <v>65</v>
      </c>
      <c r="AR171" s="77" t="s">
        <v>65</v>
      </c>
      <c r="AS171" s="77" t="str">
        <f t="shared" si="107"/>
        <v>-</v>
      </c>
      <c r="AT171" s="77"/>
      <c r="AU171" s="77"/>
      <c r="AV171" s="55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</row>
    <row r="172" spans="1:60" ht="15.75" customHeight="1" x14ac:dyDescent="0.25">
      <c r="A172" s="1"/>
      <c r="B172" s="16"/>
      <c r="C172" s="11"/>
      <c r="D172" s="64" t="s">
        <v>137</v>
      </c>
      <c r="E172" s="76">
        <v>1000000</v>
      </c>
      <c r="F172" s="77">
        <f t="shared" si="105"/>
        <v>1000000</v>
      </c>
      <c r="G172" s="77" t="s">
        <v>65</v>
      </c>
      <c r="H172" s="77" t="s">
        <v>65</v>
      </c>
      <c r="I172" s="77" t="s">
        <v>65</v>
      </c>
      <c r="J172" s="77" t="s">
        <v>65</v>
      </c>
      <c r="K172" s="77" t="s">
        <v>65</v>
      </c>
      <c r="L172" s="77" t="s">
        <v>65</v>
      </c>
      <c r="M172" s="77" t="s">
        <v>65</v>
      </c>
      <c r="N172" s="77" t="s">
        <v>65</v>
      </c>
      <c r="O172" s="77" t="s">
        <v>65</v>
      </c>
      <c r="P172" s="77" t="s">
        <v>65</v>
      </c>
      <c r="Q172" s="77" t="s">
        <v>65</v>
      </c>
      <c r="R172" s="77" t="s">
        <v>65</v>
      </c>
      <c r="S172" s="77" t="s">
        <v>65</v>
      </c>
      <c r="T172" s="77" t="s">
        <v>65</v>
      </c>
      <c r="U172" s="77" t="s">
        <v>65</v>
      </c>
      <c r="V172" s="77" t="s">
        <v>65</v>
      </c>
      <c r="W172" s="77" t="s">
        <v>65</v>
      </c>
      <c r="X172" s="77" t="s">
        <v>65</v>
      </c>
      <c r="Y172" s="77" t="s">
        <v>65</v>
      </c>
      <c r="Z172" s="77">
        <f t="shared" si="106"/>
        <v>1000000</v>
      </c>
      <c r="AA172" s="77" t="s">
        <v>65</v>
      </c>
      <c r="AB172" s="77" t="s">
        <v>65</v>
      </c>
      <c r="AC172" s="77" t="s">
        <v>65</v>
      </c>
      <c r="AD172" s="77" t="s">
        <v>65</v>
      </c>
      <c r="AE172" s="77" t="s">
        <v>65</v>
      </c>
      <c r="AF172" s="77" t="s">
        <v>65</v>
      </c>
      <c r="AG172" s="77" t="s">
        <v>65</v>
      </c>
      <c r="AH172" s="77" t="s">
        <v>65</v>
      </c>
      <c r="AI172" s="77" t="s">
        <v>65</v>
      </c>
      <c r="AJ172" s="77" t="s">
        <v>65</v>
      </c>
      <c r="AK172" s="77" t="s">
        <v>65</v>
      </c>
      <c r="AL172" s="77" t="s">
        <v>65</v>
      </c>
      <c r="AM172" s="77" t="s">
        <v>65</v>
      </c>
      <c r="AN172" s="77" t="s">
        <v>65</v>
      </c>
      <c r="AO172" s="77" t="s">
        <v>65</v>
      </c>
      <c r="AP172" s="77" t="s">
        <v>65</v>
      </c>
      <c r="AQ172" s="77" t="s">
        <v>65</v>
      </c>
      <c r="AR172" s="77" t="s">
        <v>65</v>
      </c>
      <c r="AS172" s="77" t="str">
        <f t="shared" si="107"/>
        <v>-</v>
      </c>
      <c r="AT172" s="77"/>
      <c r="AU172" s="77"/>
      <c r="AV172" s="55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</row>
    <row r="173" spans="1:60" ht="15.75" customHeight="1" x14ac:dyDescent="0.25">
      <c r="A173" s="1"/>
      <c r="B173" s="16"/>
      <c r="C173" s="11"/>
      <c r="D173" s="64" t="s">
        <v>138</v>
      </c>
      <c r="E173" s="76">
        <v>1000000</v>
      </c>
      <c r="F173" s="77">
        <f t="shared" si="105"/>
        <v>1000000</v>
      </c>
      <c r="G173" s="77" t="s">
        <v>65</v>
      </c>
      <c r="H173" s="77" t="s">
        <v>65</v>
      </c>
      <c r="I173" s="77" t="s">
        <v>65</v>
      </c>
      <c r="J173" s="77" t="s">
        <v>65</v>
      </c>
      <c r="K173" s="77" t="s">
        <v>65</v>
      </c>
      <c r="L173" s="77" t="s">
        <v>65</v>
      </c>
      <c r="M173" s="77" t="s">
        <v>65</v>
      </c>
      <c r="N173" s="77" t="s">
        <v>65</v>
      </c>
      <c r="O173" s="77" t="s">
        <v>65</v>
      </c>
      <c r="P173" s="77" t="s">
        <v>65</v>
      </c>
      <c r="Q173" s="77" t="s">
        <v>65</v>
      </c>
      <c r="R173" s="77" t="s">
        <v>65</v>
      </c>
      <c r="S173" s="77" t="s">
        <v>65</v>
      </c>
      <c r="T173" s="77" t="s">
        <v>65</v>
      </c>
      <c r="U173" s="77" t="s">
        <v>65</v>
      </c>
      <c r="V173" s="77" t="s">
        <v>65</v>
      </c>
      <c r="W173" s="77" t="s">
        <v>65</v>
      </c>
      <c r="X173" s="77" t="s">
        <v>65</v>
      </c>
      <c r="Y173" s="77" t="s">
        <v>65</v>
      </c>
      <c r="Z173" s="77">
        <f t="shared" si="106"/>
        <v>1000000</v>
      </c>
      <c r="AA173" s="77" t="s">
        <v>65</v>
      </c>
      <c r="AB173" s="77" t="s">
        <v>65</v>
      </c>
      <c r="AC173" s="77" t="s">
        <v>65</v>
      </c>
      <c r="AD173" s="77" t="s">
        <v>65</v>
      </c>
      <c r="AE173" s="77" t="s">
        <v>65</v>
      </c>
      <c r="AF173" s="77" t="s">
        <v>65</v>
      </c>
      <c r="AG173" s="77" t="s">
        <v>65</v>
      </c>
      <c r="AH173" s="77" t="s">
        <v>65</v>
      </c>
      <c r="AI173" s="77" t="s">
        <v>65</v>
      </c>
      <c r="AJ173" s="77" t="s">
        <v>65</v>
      </c>
      <c r="AK173" s="77" t="s">
        <v>65</v>
      </c>
      <c r="AL173" s="77" t="s">
        <v>65</v>
      </c>
      <c r="AM173" s="77" t="s">
        <v>65</v>
      </c>
      <c r="AN173" s="77" t="s">
        <v>65</v>
      </c>
      <c r="AO173" s="77" t="s">
        <v>65</v>
      </c>
      <c r="AP173" s="77" t="s">
        <v>65</v>
      </c>
      <c r="AQ173" s="77" t="s">
        <v>65</v>
      </c>
      <c r="AR173" s="77" t="s">
        <v>65</v>
      </c>
      <c r="AS173" s="77" t="str">
        <f t="shared" si="107"/>
        <v>-</v>
      </c>
      <c r="AT173" s="77"/>
      <c r="AU173" s="77"/>
      <c r="AV173" s="55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</row>
    <row r="174" spans="1:60" ht="15.75" customHeight="1" x14ac:dyDescent="0.25">
      <c r="A174" s="1"/>
      <c r="B174" s="16"/>
      <c r="C174" s="11"/>
      <c r="D174" s="64" t="s">
        <v>138</v>
      </c>
      <c r="E174" s="76">
        <v>100000</v>
      </c>
      <c r="F174" s="77">
        <f t="shared" si="105"/>
        <v>100000</v>
      </c>
      <c r="G174" s="77" t="s">
        <v>65</v>
      </c>
      <c r="H174" s="77" t="s">
        <v>65</v>
      </c>
      <c r="I174" s="77" t="s">
        <v>65</v>
      </c>
      <c r="J174" s="77" t="s">
        <v>65</v>
      </c>
      <c r="K174" s="77" t="s">
        <v>65</v>
      </c>
      <c r="L174" s="77" t="s">
        <v>65</v>
      </c>
      <c r="M174" s="77" t="s">
        <v>65</v>
      </c>
      <c r="N174" s="77" t="s">
        <v>65</v>
      </c>
      <c r="O174" s="77" t="s">
        <v>65</v>
      </c>
      <c r="P174" s="77" t="s">
        <v>65</v>
      </c>
      <c r="Q174" s="77" t="s">
        <v>65</v>
      </c>
      <c r="R174" s="77" t="s">
        <v>65</v>
      </c>
      <c r="S174" s="77" t="s">
        <v>65</v>
      </c>
      <c r="T174" s="77" t="s">
        <v>65</v>
      </c>
      <c r="U174" s="77" t="s">
        <v>65</v>
      </c>
      <c r="V174" s="77" t="s">
        <v>65</v>
      </c>
      <c r="W174" s="77" t="s">
        <v>65</v>
      </c>
      <c r="X174" s="77" t="s">
        <v>65</v>
      </c>
      <c r="Y174" s="77" t="s">
        <v>65</v>
      </c>
      <c r="Z174" s="77">
        <f t="shared" si="106"/>
        <v>100000</v>
      </c>
      <c r="AA174" s="77" t="s">
        <v>65</v>
      </c>
      <c r="AB174" s="77" t="s">
        <v>65</v>
      </c>
      <c r="AC174" s="77" t="s">
        <v>65</v>
      </c>
      <c r="AD174" s="77" t="s">
        <v>65</v>
      </c>
      <c r="AE174" s="77" t="s">
        <v>65</v>
      </c>
      <c r="AF174" s="77" t="s">
        <v>65</v>
      </c>
      <c r="AG174" s="77" t="s">
        <v>65</v>
      </c>
      <c r="AH174" s="77" t="s">
        <v>65</v>
      </c>
      <c r="AI174" s="77" t="s">
        <v>65</v>
      </c>
      <c r="AJ174" s="77" t="s">
        <v>65</v>
      </c>
      <c r="AK174" s="77" t="s">
        <v>65</v>
      </c>
      <c r="AL174" s="77" t="s">
        <v>65</v>
      </c>
      <c r="AM174" s="77" t="s">
        <v>65</v>
      </c>
      <c r="AN174" s="77" t="s">
        <v>65</v>
      </c>
      <c r="AO174" s="77" t="s">
        <v>65</v>
      </c>
      <c r="AP174" s="77" t="s">
        <v>65</v>
      </c>
      <c r="AQ174" s="77" t="s">
        <v>65</v>
      </c>
      <c r="AR174" s="77" t="s">
        <v>65</v>
      </c>
      <c r="AS174" s="77" t="str">
        <f t="shared" si="107"/>
        <v>-</v>
      </c>
      <c r="AT174" s="77"/>
      <c r="AU174" s="77"/>
      <c r="AV174" s="55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</row>
    <row r="175" spans="1:60" ht="15.75" customHeight="1" x14ac:dyDescent="0.25">
      <c r="A175" s="1"/>
      <c r="B175" s="16"/>
      <c r="C175" s="11"/>
      <c r="D175" s="32" t="s">
        <v>24</v>
      </c>
      <c r="E175" s="32"/>
      <c r="F175" s="78">
        <f t="shared" ref="F175:AS175" si="108">SUM(F169:F174)</f>
        <v>12600000</v>
      </c>
      <c r="G175" s="78">
        <f t="shared" si="108"/>
        <v>0</v>
      </c>
      <c r="H175" s="78">
        <f t="shared" si="108"/>
        <v>0</v>
      </c>
      <c r="I175" s="78">
        <f t="shared" si="108"/>
        <v>0</v>
      </c>
      <c r="J175" s="78">
        <f t="shared" si="108"/>
        <v>0</v>
      </c>
      <c r="K175" s="78">
        <f t="shared" si="108"/>
        <v>0</v>
      </c>
      <c r="L175" s="78">
        <f t="shared" si="108"/>
        <v>0</v>
      </c>
      <c r="M175" s="78">
        <f t="shared" si="108"/>
        <v>0</v>
      </c>
      <c r="N175" s="78">
        <f t="shared" si="108"/>
        <v>0</v>
      </c>
      <c r="O175" s="78">
        <f t="shared" si="108"/>
        <v>0</v>
      </c>
      <c r="P175" s="78">
        <f t="shared" si="108"/>
        <v>0</v>
      </c>
      <c r="Q175" s="78">
        <f t="shared" si="108"/>
        <v>0</v>
      </c>
      <c r="R175" s="78">
        <f t="shared" si="108"/>
        <v>0</v>
      </c>
      <c r="S175" s="78">
        <f t="shared" si="108"/>
        <v>0</v>
      </c>
      <c r="T175" s="78">
        <f t="shared" si="108"/>
        <v>0</v>
      </c>
      <c r="U175" s="78">
        <f t="shared" si="108"/>
        <v>0</v>
      </c>
      <c r="V175" s="78">
        <f t="shared" si="108"/>
        <v>0</v>
      </c>
      <c r="W175" s="78">
        <f t="shared" si="108"/>
        <v>0</v>
      </c>
      <c r="X175" s="78">
        <f t="shared" si="108"/>
        <v>0</v>
      </c>
      <c r="Y175" s="78">
        <f t="shared" si="108"/>
        <v>0</v>
      </c>
      <c r="Z175" s="78">
        <f t="shared" si="108"/>
        <v>12600000</v>
      </c>
      <c r="AA175" s="78">
        <f t="shared" si="108"/>
        <v>0</v>
      </c>
      <c r="AB175" s="78">
        <f t="shared" si="108"/>
        <v>0</v>
      </c>
      <c r="AC175" s="78">
        <f t="shared" si="108"/>
        <v>0</v>
      </c>
      <c r="AD175" s="78">
        <f t="shared" si="108"/>
        <v>0</v>
      </c>
      <c r="AE175" s="78">
        <f t="shared" si="108"/>
        <v>0</v>
      </c>
      <c r="AF175" s="78">
        <f t="shared" si="108"/>
        <v>0</v>
      </c>
      <c r="AG175" s="78">
        <f t="shared" si="108"/>
        <v>0</v>
      </c>
      <c r="AH175" s="78">
        <f t="shared" si="108"/>
        <v>0</v>
      </c>
      <c r="AI175" s="78">
        <f t="shared" si="108"/>
        <v>0</v>
      </c>
      <c r="AJ175" s="78">
        <f t="shared" si="108"/>
        <v>0</v>
      </c>
      <c r="AK175" s="78">
        <f t="shared" si="108"/>
        <v>0</v>
      </c>
      <c r="AL175" s="78">
        <f t="shared" si="108"/>
        <v>0</v>
      </c>
      <c r="AM175" s="78">
        <f t="shared" si="108"/>
        <v>0</v>
      </c>
      <c r="AN175" s="78">
        <f t="shared" si="108"/>
        <v>0</v>
      </c>
      <c r="AO175" s="78">
        <f t="shared" si="108"/>
        <v>0</v>
      </c>
      <c r="AP175" s="78">
        <f t="shared" si="108"/>
        <v>0</v>
      </c>
      <c r="AQ175" s="78">
        <f t="shared" si="108"/>
        <v>0</v>
      </c>
      <c r="AR175" s="78">
        <f t="shared" si="108"/>
        <v>0</v>
      </c>
      <c r="AS175" s="78">
        <f t="shared" si="108"/>
        <v>0</v>
      </c>
      <c r="AT175" s="78"/>
      <c r="AU175" s="78"/>
      <c r="AV175" s="55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</row>
    <row r="176" spans="1:60" ht="15.75" customHeight="1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</row>
    <row r="177" spans="1:60" ht="15.75" customHeight="1" x14ac:dyDescent="0.25"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</row>
    <row r="178" spans="1:60" ht="15.75" customHeight="1" x14ac:dyDescent="0.25"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</row>
    <row r="179" spans="1:60" ht="15.75" customHeight="1" x14ac:dyDescent="0.25"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</row>
    <row r="180" spans="1:60" ht="15.75" customHeight="1" x14ac:dyDescent="0.25">
      <c r="B180" s="2"/>
      <c r="C180" s="88" t="s">
        <v>139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</row>
    <row r="181" spans="1:60" ht="15.75" customHeight="1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</row>
    <row r="182" spans="1:60" ht="15.75" customHeight="1" x14ac:dyDescent="0.25">
      <c r="A182" s="1"/>
      <c r="B182" s="16"/>
      <c r="C182" s="2"/>
      <c r="D182" s="20" t="s">
        <v>140</v>
      </c>
      <c r="E182" s="2"/>
      <c r="F182" s="55">
        <v>2022</v>
      </c>
      <c r="G182" s="55">
        <f t="shared" ref="G182:O182" si="109">F182+1</f>
        <v>2023</v>
      </c>
      <c r="H182" s="55">
        <f t="shared" si="109"/>
        <v>2024</v>
      </c>
      <c r="I182" s="55">
        <f t="shared" si="109"/>
        <v>2025</v>
      </c>
      <c r="J182" s="55">
        <f t="shared" si="109"/>
        <v>2026</v>
      </c>
      <c r="K182" s="55">
        <f t="shared" si="109"/>
        <v>2027</v>
      </c>
      <c r="L182" s="55">
        <f t="shared" si="109"/>
        <v>2028</v>
      </c>
      <c r="M182" s="55">
        <f t="shared" si="109"/>
        <v>2029</v>
      </c>
      <c r="N182" s="55">
        <f t="shared" si="109"/>
        <v>2030</v>
      </c>
      <c r="O182" s="55">
        <f t="shared" si="109"/>
        <v>2031</v>
      </c>
      <c r="P182" s="2"/>
      <c r="Q182" s="2"/>
      <c r="R182" s="190" t="s">
        <v>8</v>
      </c>
      <c r="S182" s="191"/>
      <c r="T182" s="191"/>
      <c r="U182" s="15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</row>
    <row r="183" spans="1:60" ht="15.75" customHeight="1" x14ac:dyDescent="0.25">
      <c r="A183" s="1"/>
      <c r="B183" s="16"/>
      <c r="C183" s="2"/>
      <c r="D183" s="60" t="s">
        <v>141</v>
      </c>
      <c r="E183" s="12" t="s">
        <v>65</v>
      </c>
      <c r="F183" s="77">
        <f>SUM(F63:I63)</f>
        <v>2040000</v>
      </c>
      <c r="G183" s="77">
        <f>SUM(J63:M63)</f>
        <v>3813750</v>
      </c>
      <c r="H183" s="77">
        <f>SUM(N63:Q63)</f>
        <v>4176000</v>
      </c>
      <c r="I183" s="77">
        <f>SUM(R63:U63)</f>
        <v>4710000</v>
      </c>
      <c r="J183" s="77">
        <f>SUM(V63:Y63)</f>
        <v>5076000</v>
      </c>
      <c r="K183" s="77">
        <f>SUM(Z63:AC63)</f>
        <v>5143500</v>
      </c>
      <c r="L183" s="77">
        <f>SUM(AD63:AG63)</f>
        <v>6237000</v>
      </c>
      <c r="M183" s="77">
        <f>SUM(AH63:AK63)</f>
        <v>6590250</v>
      </c>
      <c r="N183" s="77">
        <f>SUM(AL63:AO63)</f>
        <v>7566000</v>
      </c>
      <c r="O183" s="77">
        <f>SUM(AP63:AS63)</f>
        <v>9117400</v>
      </c>
      <c r="P183" s="2"/>
      <c r="Q183" s="2"/>
      <c r="R183" s="2" t="s">
        <v>142</v>
      </c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</row>
    <row r="184" spans="1:60" ht="15.75" customHeight="1" x14ac:dyDescent="0.25">
      <c r="A184" s="1"/>
      <c r="B184" s="16"/>
      <c r="C184" s="2"/>
      <c r="D184" s="60" t="s">
        <v>143</v>
      </c>
      <c r="E184" s="12" t="s">
        <v>65</v>
      </c>
      <c r="F184" s="77">
        <f>SUM(F117:I117)</f>
        <v>1963545.9</v>
      </c>
      <c r="G184" s="77">
        <f>SUM(J117:M117)</f>
        <v>3478607.1843749997</v>
      </c>
      <c r="H184" s="77">
        <f>SUM(N117:Q117)</f>
        <v>3719573.64</v>
      </c>
      <c r="I184" s="77">
        <f>SUM(R117:U117)</f>
        <v>4104644.0358000002</v>
      </c>
      <c r="J184" s="77">
        <f>SUM(V117:Y117)</f>
        <v>4342494.4676639996</v>
      </c>
      <c r="K184" s="77">
        <f>SUM(Z117:AC117)</f>
        <v>4444780.32325368</v>
      </c>
      <c r="L184" s="77">
        <f>SUM(AD117:AG117)</f>
        <v>5043458.5498541379</v>
      </c>
      <c r="M184" s="77">
        <f>SUM(AH117:AK117)</f>
        <v>5290501.5581686692</v>
      </c>
      <c r="N184" s="77">
        <f>SUM(AL117:AO117)</f>
        <v>5828820.8684834894</v>
      </c>
      <c r="O184" s="77">
        <f>SUM(AP117:AS117)</f>
        <v>6769288.582993336</v>
      </c>
      <c r="P184" s="2"/>
      <c r="Q184" s="2"/>
      <c r="R184" s="2" t="s">
        <v>144</v>
      </c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</row>
    <row r="185" spans="1:60" ht="15.75" customHeight="1" x14ac:dyDescent="0.25">
      <c r="A185" s="1"/>
      <c r="B185" s="16"/>
      <c r="C185" s="2"/>
      <c r="D185" s="59" t="s">
        <v>145</v>
      </c>
      <c r="E185" s="29"/>
      <c r="F185" s="78">
        <f t="shared" ref="F185:O185" si="110">F183-F184</f>
        <v>76454.100000000093</v>
      </c>
      <c r="G185" s="78">
        <f t="shared" si="110"/>
        <v>335142.81562500028</v>
      </c>
      <c r="H185" s="78">
        <f t="shared" si="110"/>
        <v>456426.35999999987</v>
      </c>
      <c r="I185" s="78">
        <f t="shared" si="110"/>
        <v>605355.96419999981</v>
      </c>
      <c r="J185" s="78">
        <f t="shared" si="110"/>
        <v>733505.53233600035</v>
      </c>
      <c r="K185" s="78">
        <f t="shared" si="110"/>
        <v>698719.67674631998</v>
      </c>
      <c r="L185" s="78">
        <f t="shared" si="110"/>
        <v>1193541.4501458621</v>
      </c>
      <c r="M185" s="78">
        <f t="shared" si="110"/>
        <v>1299748.4418313308</v>
      </c>
      <c r="N185" s="78">
        <f t="shared" si="110"/>
        <v>1737179.1315165106</v>
      </c>
      <c r="O185" s="78">
        <f t="shared" si="110"/>
        <v>2348111.417006664</v>
      </c>
      <c r="P185" s="2"/>
      <c r="Q185" s="2"/>
      <c r="R185" s="2" t="s">
        <v>146</v>
      </c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</row>
    <row r="186" spans="1:60" ht="15.75" customHeight="1" x14ac:dyDescent="0.25"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</row>
    <row r="187" spans="1:60" ht="15.75" customHeight="1" x14ac:dyDescent="0.25"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</row>
    <row r="188" spans="1:60" ht="15.75" customHeight="1" x14ac:dyDescent="0.25"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</row>
    <row r="189" spans="1:60" ht="15.75" customHeight="1" x14ac:dyDescent="0.25"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</row>
    <row r="190" spans="1:60" ht="15.75" customHeight="1" x14ac:dyDescent="0.25"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</row>
    <row r="191" spans="1:60" ht="15.75" customHeight="1" x14ac:dyDescent="0.25"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</row>
    <row r="192" spans="1:60" ht="15.75" customHeight="1" x14ac:dyDescent="0.25"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</row>
    <row r="193" spans="2:60" ht="15.75" customHeight="1" x14ac:dyDescent="0.25"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</row>
    <row r="194" spans="2:60" ht="15.75" customHeight="1" x14ac:dyDescent="0.25"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</row>
    <row r="195" spans="2:60" ht="15.75" customHeight="1" x14ac:dyDescent="0.25"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</row>
    <row r="196" spans="2:60" ht="15.75" customHeight="1" x14ac:dyDescent="0.25"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</row>
    <row r="197" spans="2:60" ht="15.75" customHeight="1" x14ac:dyDescent="0.25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</row>
    <row r="198" spans="2:60" ht="15.75" customHeight="1" x14ac:dyDescent="0.25"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</row>
    <row r="199" spans="2:60" ht="15.75" customHeight="1" x14ac:dyDescent="0.25"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</row>
    <row r="200" spans="2:60" ht="15.75" customHeight="1" x14ac:dyDescent="0.25"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</row>
    <row r="201" spans="2:60" ht="15.75" customHeight="1" x14ac:dyDescent="0.25"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</row>
    <row r="202" spans="2:60" ht="15.75" customHeight="1" x14ac:dyDescent="0.25"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</row>
    <row r="203" spans="2:60" ht="15.75" customHeight="1" x14ac:dyDescent="0.25"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</row>
    <row r="204" spans="2:60" ht="15.75" customHeight="1" x14ac:dyDescent="0.25"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</row>
    <row r="205" spans="2:60" ht="15.75" customHeight="1" x14ac:dyDescent="0.25"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</row>
    <row r="206" spans="2:60" ht="15.75" customHeight="1" x14ac:dyDescent="0.25"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</row>
    <row r="207" spans="2:60" ht="15.75" customHeight="1" x14ac:dyDescent="0.25"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</row>
    <row r="208" spans="2:60" ht="15.75" customHeight="1" x14ac:dyDescent="0.25"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</row>
    <row r="209" spans="2:60" ht="15.75" customHeight="1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</row>
    <row r="210" spans="2:60" ht="15.75" customHeight="1" x14ac:dyDescent="0.25"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</row>
    <row r="211" spans="2:60" ht="15.75" customHeight="1" x14ac:dyDescent="0.25"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</row>
    <row r="212" spans="2:60" ht="15.75" customHeight="1" x14ac:dyDescent="0.25"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</row>
    <row r="213" spans="2:60" ht="15.75" customHeight="1" x14ac:dyDescent="0.25"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</row>
    <row r="214" spans="2:60" ht="15.75" customHeight="1" x14ac:dyDescent="0.25"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</row>
    <row r="215" spans="2:60" ht="15.75" customHeight="1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</row>
    <row r="216" spans="2:60" ht="15.75" customHeight="1" x14ac:dyDescent="0.25"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</row>
    <row r="217" spans="2:60" ht="15.75" customHeight="1" x14ac:dyDescent="0.25"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</row>
    <row r="218" spans="2:60" ht="15.75" customHeight="1" x14ac:dyDescent="0.25"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</row>
    <row r="219" spans="2:60" ht="15.75" customHeight="1" x14ac:dyDescent="0.25"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</row>
    <row r="220" spans="2:60" ht="15.75" customHeight="1" x14ac:dyDescent="0.25"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</row>
    <row r="221" spans="2:60" ht="15.75" customHeight="1" x14ac:dyDescent="0.25"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</row>
    <row r="222" spans="2:60" ht="15.75" customHeight="1" x14ac:dyDescent="0.25"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</row>
    <row r="223" spans="2:60" ht="15.75" customHeight="1" x14ac:dyDescent="0.25"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</row>
    <row r="224" spans="2:60" ht="15.75" customHeight="1" x14ac:dyDescent="0.25"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</row>
    <row r="225" spans="2:60" ht="15.75" customHeight="1" x14ac:dyDescent="0.25"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</row>
    <row r="226" spans="2:60" ht="15.75" customHeight="1" x14ac:dyDescent="0.25"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</row>
    <row r="227" spans="2:60" ht="15.75" customHeight="1" x14ac:dyDescent="0.25"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</row>
    <row r="228" spans="2:60" ht="15.75" customHeight="1" x14ac:dyDescent="0.25"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</row>
    <row r="229" spans="2:60" ht="15.75" customHeight="1" x14ac:dyDescent="0.25">
      <c r="B229" s="37"/>
      <c r="C229" s="1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</row>
    <row r="230" spans="2:60" ht="15.75" customHeight="1" x14ac:dyDescent="0.25">
      <c r="B230" s="37"/>
      <c r="C230" s="39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</row>
    <row r="231" spans="2:60" ht="15.75" customHeight="1" x14ac:dyDescent="0.25">
      <c r="B231" s="37"/>
      <c r="C231" s="39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</row>
    <row r="232" spans="2:60" ht="15.75" customHeight="1" x14ac:dyDescent="0.25">
      <c r="B232" s="37"/>
      <c r="C232" s="39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</row>
    <row r="233" spans="2:60" ht="15.75" customHeight="1" x14ac:dyDescent="0.25">
      <c r="B233" s="37"/>
      <c r="C233" s="39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</row>
    <row r="234" spans="2:60" ht="15.75" customHeight="1" x14ac:dyDescent="0.25">
      <c r="B234" s="37"/>
      <c r="C234" s="39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</row>
    <row r="235" spans="2:60" ht="15.75" customHeight="1" x14ac:dyDescent="0.25">
      <c r="B235" s="37"/>
      <c r="C235" s="39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</row>
    <row r="236" spans="2:60" ht="15.75" customHeight="1" x14ac:dyDescent="0.25">
      <c r="B236" s="37"/>
      <c r="C236" s="39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</row>
    <row r="237" spans="2:60" ht="15.75" customHeight="1" x14ac:dyDescent="0.25">
      <c r="B237" s="37"/>
      <c r="C237" s="39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</row>
    <row r="238" spans="2:60" ht="15.75" customHeight="1" x14ac:dyDescent="0.25">
      <c r="B238" s="37"/>
      <c r="C238" s="39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</row>
    <row r="239" spans="2:60" ht="15.75" customHeight="1" x14ac:dyDescent="0.25">
      <c r="B239" s="37"/>
      <c r="C239" s="1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</row>
    <row r="240" spans="2:60" ht="15.75" customHeight="1" x14ac:dyDescent="0.25">
      <c r="B240" s="37"/>
      <c r="C240" s="39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</row>
    <row r="241" spans="2:60" ht="15.75" customHeight="1" x14ac:dyDescent="0.25">
      <c r="B241" s="37"/>
      <c r="C241" s="39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</row>
    <row r="242" spans="2:60" ht="15.75" customHeight="1" x14ac:dyDescent="0.25">
      <c r="B242" s="37"/>
      <c r="C242" s="39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</row>
    <row r="243" spans="2:60" ht="15.75" customHeight="1" x14ac:dyDescent="0.25">
      <c r="B243" s="37"/>
      <c r="C243" s="39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</row>
    <row r="244" spans="2:60" ht="15.75" customHeight="1" x14ac:dyDescent="0.25">
      <c r="B244" s="37"/>
      <c r="C244" s="39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</row>
    <row r="245" spans="2:60" ht="15.75" customHeight="1" x14ac:dyDescent="0.25">
      <c r="B245" s="37"/>
      <c r="C245" s="39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</row>
    <row r="246" spans="2:60" ht="15.75" customHeight="1" x14ac:dyDescent="0.25">
      <c r="B246" s="37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</row>
    <row r="247" spans="2:60" ht="15.75" customHeight="1" x14ac:dyDescent="0.25">
      <c r="B247" s="37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</row>
    <row r="248" spans="2:60" ht="15.75" customHeight="1" x14ac:dyDescent="0.25">
      <c r="B248" s="37"/>
      <c r="C248" s="39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</row>
    <row r="249" spans="2:60" ht="15.75" customHeight="1" x14ac:dyDescent="0.25">
      <c r="B249" s="37"/>
      <c r="C249" s="39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</row>
    <row r="250" spans="2:60" ht="15.75" customHeight="1" x14ac:dyDescent="0.25">
      <c r="B250" s="37"/>
      <c r="C250" s="39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</row>
    <row r="251" spans="2:60" ht="15.75" customHeight="1" x14ac:dyDescent="0.25">
      <c r="B251" s="37"/>
      <c r="C251" s="39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</row>
    <row r="252" spans="2:60" ht="15.75" customHeight="1" x14ac:dyDescent="0.25">
      <c r="B252" s="37"/>
      <c r="C252" s="39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</row>
    <row r="253" spans="2:60" ht="15.75" customHeight="1" x14ac:dyDescent="0.25">
      <c r="B253" s="37"/>
      <c r="C253" s="39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</row>
    <row r="254" spans="2:60" ht="15.75" customHeight="1" x14ac:dyDescent="0.25">
      <c r="B254" s="37"/>
      <c r="C254" s="39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</row>
    <row r="255" spans="2:60" ht="15.75" customHeight="1" x14ac:dyDescent="0.25">
      <c r="B255" s="37"/>
      <c r="C255" s="39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</row>
    <row r="256" spans="2:60" ht="15.75" customHeight="1" x14ac:dyDescent="0.25">
      <c r="B256" s="37"/>
      <c r="C256" s="39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</row>
    <row r="257" spans="2:60" ht="15.75" customHeight="1" x14ac:dyDescent="0.25">
      <c r="B257" s="37"/>
      <c r="C257" s="1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</row>
    <row r="258" spans="2:60" ht="15.75" customHeight="1" x14ac:dyDescent="0.25">
      <c r="B258" s="37"/>
      <c r="C258" s="1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</row>
    <row r="259" spans="2:60" ht="15.75" customHeight="1" x14ac:dyDescent="0.25">
      <c r="B259" s="37"/>
      <c r="C259" s="1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11"/>
      <c r="O259" s="11"/>
      <c r="P259" s="61"/>
      <c r="Q259" s="61"/>
      <c r="R259" s="61"/>
      <c r="S259" s="61"/>
      <c r="T259" s="61"/>
      <c r="U259" s="61"/>
      <c r="V259" s="61"/>
      <c r="W259" s="61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</row>
    <row r="260" spans="2:60" ht="15.75" customHeight="1" x14ac:dyDescent="0.25">
      <c r="B260" s="37"/>
      <c r="C260" s="1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11"/>
      <c r="O260" s="11"/>
      <c r="P260" s="61"/>
      <c r="Q260" s="61"/>
      <c r="R260" s="61"/>
      <c r="S260" s="61"/>
      <c r="T260" s="61"/>
      <c r="U260" s="61"/>
      <c r="V260" s="61"/>
      <c r="W260" s="61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</row>
    <row r="261" spans="2:60" ht="15.75" customHeight="1" x14ac:dyDescent="0.25">
      <c r="B261" s="37"/>
      <c r="C261" s="1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11"/>
      <c r="O261" s="11"/>
      <c r="P261" s="61"/>
      <c r="Q261" s="61"/>
      <c r="R261" s="61"/>
      <c r="S261" s="61"/>
      <c r="T261" s="61"/>
      <c r="U261" s="61"/>
      <c r="V261" s="61"/>
      <c r="W261" s="61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</row>
    <row r="262" spans="2:60" ht="15.75" customHeight="1" x14ac:dyDescent="0.25">
      <c r="B262" s="37"/>
      <c r="C262" s="1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11"/>
      <c r="O262" s="11"/>
      <c r="P262" s="61"/>
      <c r="Q262" s="61"/>
      <c r="R262" s="61"/>
      <c r="S262" s="61"/>
      <c r="T262" s="61"/>
      <c r="U262" s="61"/>
      <c r="V262" s="61"/>
      <c r="W262" s="61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</row>
    <row r="263" spans="2:60" ht="15.75" customHeight="1" x14ac:dyDescent="0.25">
      <c r="B263" s="37"/>
      <c r="C263" s="1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11"/>
      <c r="O263" s="11"/>
      <c r="P263" s="61"/>
      <c r="Q263" s="61"/>
      <c r="R263" s="61"/>
      <c r="S263" s="61"/>
      <c r="T263" s="61"/>
      <c r="U263" s="61"/>
      <c r="V263" s="61"/>
      <c r="W263" s="61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</row>
    <row r="264" spans="2:60" ht="15.75" customHeight="1" x14ac:dyDescent="0.25">
      <c r="B264" s="37"/>
      <c r="C264" s="1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11"/>
      <c r="O264" s="11"/>
      <c r="P264" s="61"/>
      <c r="Q264" s="61"/>
      <c r="R264" s="61"/>
      <c r="S264" s="61"/>
      <c r="T264" s="61"/>
      <c r="U264" s="61"/>
      <c r="V264" s="61"/>
      <c r="W264" s="61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</row>
    <row r="265" spans="2:60" ht="15.75" customHeight="1" x14ac:dyDescent="0.25">
      <c r="B265" s="37"/>
      <c r="C265" s="1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11"/>
      <c r="O265" s="11"/>
      <c r="P265" s="61"/>
      <c r="Q265" s="61"/>
      <c r="R265" s="61"/>
      <c r="S265" s="61"/>
      <c r="T265" s="61"/>
      <c r="U265" s="61"/>
      <c r="V265" s="61"/>
      <c r="W265" s="61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</row>
    <row r="266" spans="2:60" ht="15.75" customHeight="1" x14ac:dyDescent="0.25">
      <c r="B266" s="37"/>
      <c r="C266" s="1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11"/>
      <c r="O266" s="11"/>
      <c r="P266" s="61"/>
      <c r="Q266" s="61"/>
      <c r="R266" s="61"/>
      <c r="S266" s="61"/>
      <c r="T266" s="61"/>
      <c r="U266" s="61"/>
      <c r="V266" s="61"/>
      <c r="W266" s="61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</row>
    <row r="267" spans="2:60" ht="15.75" customHeight="1" x14ac:dyDescent="0.25">
      <c r="B267" s="37"/>
      <c r="C267" s="1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11"/>
      <c r="O267" s="11"/>
      <c r="P267" s="61"/>
      <c r="Q267" s="61"/>
      <c r="R267" s="61"/>
      <c r="S267" s="61"/>
      <c r="T267" s="61"/>
      <c r="U267" s="61"/>
      <c r="V267" s="61"/>
      <c r="W267" s="61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</row>
    <row r="268" spans="2:60" ht="15.75" customHeight="1" x14ac:dyDescent="0.25">
      <c r="B268" s="37"/>
      <c r="C268" s="1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11"/>
      <c r="O268" s="11"/>
      <c r="P268" s="61"/>
      <c r="Q268" s="61"/>
      <c r="R268" s="61"/>
      <c r="S268" s="61"/>
      <c r="T268" s="61"/>
      <c r="U268" s="61"/>
      <c r="V268" s="61"/>
      <c r="W268" s="61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</row>
    <row r="269" spans="2:60" ht="15.75" customHeight="1" x14ac:dyDescent="0.25">
      <c r="B269" s="37"/>
      <c r="C269" s="1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11"/>
      <c r="O269" s="11"/>
      <c r="P269" s="61"/>
      <c r="Q269" s="61"/>
      <c r="R269" s="61"/>
      <c r="S269" s="61"/>
      <c r="T269" s="61"/>
      <c r="U269" s="61"/>
      <c r="V269" s="61"/>
      <c r="W269" s="61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</row>
    <row r="270" spans="2:60" ht="15.75" customHeight="1" x14ac:dyDescent="0.25">
      <c r="B270" s="37"/>
      <c r="C270" s="1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11"/>
      <c r="O270" s="11"/>
      <c r="P270" s="61"/>
      <c r="Q270" s="61"/>
      <c r="R270" s="61"/>
      <c r="S270" s="61"/>
      <c r="T270" s="61"/>
      <c r="U270" s="61"/>
      <c r="V270" s="61"/>
      <c r="W270" s="6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</row>
    <row r="271" spans="2:60" ht="15.75" customHeight="1" x14ac:dyDescent="0.25">
      <c r="B271" s="37"/>
      <c r="C271" s="1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11"/>
      <c r="O271" s="11"/>
      <c r="P271" s="61"/>
      <c r="Q271" s="61"/>
      <c r="R271" s="61"/>
      <c r="S271" s="61"/>
      <c r="T271" s="61"/>
      <c r="U271" s="61"/>
      <c r="V271" s="61"/>
      <c r="W271" s="6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</row>
    <row r="272" spans="2:60" ht="15.75" customHeight="1" x14ac:dyDescent="0.25">
      <c r="B272" s="37"/>
      <c r="C272" s="1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11"/>
      <c r="O272" s="11"/>
      <c r="P272" s="61"/>
      <c r="Q272" s="61"/>
      <c r="R272" s="61"/>
      <c r="S272" s="61"/>
      <c r="T272" s="61"/>
      <c r="U272" s="61"/>
      <c r="V272" s="61"/>
      <c r="W272" s="6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</row>
    <row r="273" spans="2:60" ht="15.75" customHeight="1" x14ac:dyDescent="0.25">
      <c r="B273" s="37"/>
      <c r="C273" s="1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11"/>
      <c r="O273" s="11"/>
      <c r="P273" s="61"/>
      <c r="Q273" s="61"/>
      <c r="R273" s="61"/>
      <c r="S273" s="61"/>
      <c r="T273" s="61"/>
      <c r="U273" s="61"/>
      <c r="V273" s="61"/>
      <c r="W273" s="6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</row>
    <row r="274" spans="2:60" ht="15.75" customHeight="1" x14ac:dyDescent="0.25">
      <c r="B274" s="37"/>
      <c r="C274" s="1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11"/>
      <c r="O274" s="11"/>
      <c r="P274" s="61"/>
      <c r="Q274" s="61"/>
      <c r="R274" s="61"/>
      <c r="S274" s="61"/>
      <c r="T274" s="61"/>
      <c r="U274" s="61"/>
      <c r="V274" s="61"/>
      <c r="W274" s="6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</row>
    <row r="275" spans="2:60" ht="15.75" customHeight="1" x14ac:dyDescent="0.25">
      <c r="B275" s="37"/>
      <c r="C275" s="1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11"/>
      <c r="O275" s="11"/>
      <c r="P275" s="61"/>
      <c r="Q275" s="61"/>
      <c r="R275" s="61"/>
      <c r="S275" s="61"/>
      <c r="T275" s="61"/>
      <c r="U275" s="61"/>
      <c r="V275" s="61"/>
      <c r="W275" s="6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</row>
    <row r="276" spans="2:60" ht="15.75" customHeight="1" x14ac:dyDescent="0.25">
      <c r="B276" s="37"/>
      <c r="C276" s="1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11"/>
      <c r="O276" s="11"/>
      <c r="P276" s="61"/>
      <c r="Q276" s="61"/>
      <c r="R276" s="61"/>
      <c r="S276" s="61"/>
      <c r="T276" s="61"/>
      <c r="U276" s="61"/>
      <c r="V276" s="61"/>
      <c r="W276" s="6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</row>
    <row r="277" spans="2:60" ht="15.75" customHeight="1" x14ac:dyDescent="0.25">
      <c r="B277" s="37"/>
      <c r="C277" s="1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11"/>
      <c r="O277" s="11"/>
      <c r="P277" s="61"/>
      <c r="Q277" s="61"/>
      <c r="R277" s="61"/>
      <c r="S277" s="61"/>
      <c r="T277" s="61"/>
      <c r="U277" s="61"/>
      <c r="V277" s="61"/>
      <c r="W277" s="6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</row>
    <row r="278" spans="2:60" ht="15.75" customHeight="1" x14ac:dyDescent="0.25">
      <c r="B278" s="37"/>
      <c r="C278" s="1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11"/>
      <c r="O278" s="11"/>
      <c r="P278" s="61"/>
      <c r="Q278" s="61"/>
      <c r="R278" s="61"/>
      <c r="S278" s="61"/>
      <c r="T278" s="61"/>
      <c r="U278" s="61"/>
      <c r="V278" s="61"/>
      <c r="W278" s="6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</row>
    <row r="279" spans="2:60" ht="15.75" customHeight="1" x14ac:dyDescent="0.25">
      <c r="B279" s="37"/>
      <c r="C279" s="1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11"/>
      <c r="O279" s="11"/>
      <c r="P279" s="61"/>
      <c r="Q279" s="61"/>
      <c r="R279" s="61"/>
      <c r="S279" s="61"/>
      <c r="T279" s="61"/>
      <c r="U279" s="61"/>
      <c r="V279" s="61"/>
      <c r="W279" s="6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</row>
    <row r="280" spans="2:60" ht="15.75" customHeight="1" x14ac:dyDescent="0.25">
      <c r="B280" s="37"/>
      <c r="C280" s="1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11"/>
      <c r="O280" s="11"/>
      <c r="P280" s="61"/>
      <c r="Q280" s="61"/>
      <c r="R280" s="61"/>
      <c r="S280" s="61"/>
      <c r="T280" s="61"/>
      <c r="U280" s="61"/>
      <c r="V280" s="61"/>
      <c r="W280" s="6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</row>
    <row r="281" spans="2:60" ht="15.75" customHeight="1" x14ac:dyDescent="0.25">
      <c r="B281" s="37"/>
      <c r="C281" s="1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11"/>
      <c r="O281" s="11"/>
      <c r="P281" s="61"/>
      <c r="Q281" s="61"/>
      <c r="R281" s="61"/>
      <c r="S281" s="61"/>
      <c r="T281" s="61"/>
      <c r="U281" s="61"/>
      <c r="V281" s="61"/>
      <c r="W281" s="6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</row>
    <row r="282" spans="2:60" ht="15.75" customHeight="1" x14ac:dyDescent="0.25">
      <c r="B282" s="37"/>
      <c r="C282" s="1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11"/>
      <c r="O282" s="11"/>
      <c r="P282" s="61"/>
      <c r="Q282" s="61"/>
      <c r="R282" s="61"/>
      <c r="S282" s="61"/>
      <c r="T282" s="61"/>
      <c r="U282" s="61"/>
      <c r="V282" s="61"/>
      <c r="W282" s="6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</row>
    <row r="283" spans="2:60" ht="15.75" customHeight="1" x14ac:dyDescent="0.25">
      <c r="B283" s="37"/>
      <c r="C283" s="1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11"/>
      <c r="O283" s="11"/>
      <c r="P283" s="61"/>
      <c r="Q283" s="61"/>
      <c r="R283" s="61"/>
      <c r="S283" s="61"/>
      <c r="T283" s="61"/>
      <c r="U283" s="61"/>
      <c r="V283" s="61"/>
      <c r="W283" s="6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</row>
    <row r="284" spans="2:60" ht="15.75" customHeight="1" x14ac:dyDescent="0.25">
      <c r="B284" s="37"/>
      <c r="C284" s="1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11"/>
      <c r="O284" s="11"/>
      <c r="P284" s="61"/>
      <c r="Q284" s="61"/>
      <c r="R284" s="61"/>
      <c r="S284" s="61"/>
      <c r="T284" s="61"/>
      <c r="U284" s="61"/>
      <c r="V284" s="61"/>
      <c r="W284" s="6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</row>
    <row r="285" spans="2:60" ht="15.75" customHeight="1" x14ac:dyDescent="0.25">
      <c r="B285" s="37"/>
      <c r="C285" s="1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11"/>
      <c r="O285" s="11"/>
      <c r="P285" s="61"/>
      <c r="Q285" s="61"/>
      <c r="R285" s="61"/>
      <c r="S285" s="61"/>
      <c r="T285" s="61"/>
      <c r="U285" s="61"/>
      <c r="V285" s="61"/>
      <c r="W285" s="6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</row>
    <row r="286" spans="2:60" ht="15.75" customHeight="1" x14ac:dyDescent="0.25">
      <c r="B286" s="37"/>
      <c r="C286" s="1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11"/>
      <c r="O286" s="11"/>
      <c r="P286" s="61"/>
      <c r="Q286" s="61"/>
      <c r="R286" s="61"/>
      <c r="S286" s="61"/>
      <c r="T286" s="61"/>
      <c r="U286" s="61"/>
      <c r="V286" s="61"/>
      <c r="W286" s="6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</row>
    <row r="287" spans="2:60" ht="15.75" customHeight="1" x14ac:dyDescent="0.25">
      <c r="B287" s="37"/>
      <c r="C287" s="1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11"/>
      <c r="O287" s="11"/>
      <c r="P287" s="61"/>
      <c r="Q287" s="61"/>
      <c r="R287" s="61"/>
      <c r="S287" s="61"/>
      <c r="T287" s="61"/>
      <c r="U287" s="61"/>
      <c r="V287" s="61"/>
      <c r="W287" s="6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</row>
    <row r="288" spans="2:60" ht="15.75" customHeight="1" x14ac:dyDescent="0.25">
      <c r="B288" s="37"/>
      <c r="C288" s="1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11"/>
      <c r="O288" s="11"/>
      <c r="P288" s="61"/>
      <c r="Q288" s="61"/>
      <c r="R288" s="61"/>
      <c r="S288" s="61"/>
      <c r="T288" s="61"/>
      <c r="U288" s="61"/>
      <c r="V288" s="61"/>
      <c r="W288" s="6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</row>
    <row r="289" spans="2:60" ht="15.75" customHeight="1" x14ac:dyDescent="0.25">
      <c r="B289" s="37"/>
      <c r="C289" s="1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11"/>
      <c r="O289" s="11"/>
      <c r="P289" s="61"/>
      <c r="Q289" s="61"/>
      <c r="R289" s="61"/>
      <c r="S289" s="61"/>
      <c r="T289" s="61"/>
      <c r="U289" s="61"/>
      <c r="V289" s="61"/>
      <c r="W289" s="6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</row>
    <row r="290" spans="2:60" ht="15.75" customHeight="1" x14ac:dyDescent="0.25">
      <c r="B290" s="37"/>
      <c r="C290" s="1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11"/>
      <c r="O290" s="11"/>
      <c r="P290" s="61"/>
      <c r="Q290" s="61"/>
      <c r="R290" s="61"/>
      <c r="S290" s="61"/>
      <c r="T290" s="61"/>
      <c r="U290" s="61"/>
      <c r="V290" s="61"/>
      <c r="W290" s="6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</row>
    <row r="291" spans="2:60" ht="15.75" customHeight="1" x14ac:dyDescent="0.25">
      <c r="B291" s="37"/>
      <c r="C291" s="1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11"/>
      <c r="O291" s="11"/>
      <c r="P291" s="61"/>
      <c r="Q291" s="61"/>
      <c r="R291" s="61"/>
      <c r="S291" s="61"/>
      <c r="T291" s="61"/>
      <c r="U291" s="61"/>
      <c r="V291" s="61"/>
      <c r="W291" s="6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</row>
    <row r="292" spans="2:60" ht="15.75" customHeight="1" x14ac:dyDescent="0.25">
      <c r="B292" s="37"/>
      <c r="C292" s="1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11"/>
      <c r="O292" s="11"/>
      <c r="P292" s="61"/>
      <c r="Q292" s="61"/>
      <c r="R292" s="61"/>
      <c r="S292" s="61"/>
      <c r="T292" s="61"/>
      <c r="U292" s="61"/>
      <c r="V292" s="61"/>
      <c r="W292" s="6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</row>
    <row r="293" spans="2:60" ht="15.75" customHeight="1" x14ac:dyDescent="0.25">
      <c r="B293" s="37"/>
      <c r="C293" s="1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11"/>
      <c r="O293" s="11"/>
      <c r="P293" s="61"/>
      <c r="Q293" s="61"/>
      <c r="R293" s="61"/>
      <c r="S293" s="61"/>
      <c r="T293" s="61"/>
      <c r="U293" s="61"/>
      <c r="V293" s="61"/>
      <c r="W293" s="6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</row>
    <row r="294" spans="2:60" ht="15.75" customHeight="1" x14ac:dyDescent="0.25">
      <c r="B294" s="37"/>
      <c r="C294" s="1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11"/>
      <c r="O294" s="11"/>
      <c r="P294" s="61"/>
      <c r="Q294" s="61"/>
      <c r="R294" s="61"/>
      <c r="S294" s="61"/>
      <c r="T294" s="61"/>
      <c r="U294" s="61"/>
      <c r="V294" s="61"/>
      <c r="W294" s="6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</row>
    <row r="295" spans="2:60" ht="15.75" customHeight="1" x14ac:dyDescent="0.25">
      <c r="B295" s="37"/>
      <c r="C295" s="1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11"/>
      <c r="O295" s="11"/>
      <c r="P295" s="61"/>
      <c r="Q295" s="61"/>
      <c r="R295" s="61"/>
      <c r="S295" s="61"/>
      <c r="T295" s="61"/>
      <c r="U295" s="61"/>
      <c r="V295" s="61"/>
      <c r="W295" s="6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</row>
    <row r="296" spans="2:60" ht="15.75" customHeight="1" x14ac:dyDescent="0.25">
      <c r="B296" s="37"/>
      <c r="C296" s="1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11"/>
      <c r="O296" s="11"/>
      <c r="P296" s="61"/>
      <c r="Q296" s="61"/>
      <c r="R296" s="61"/>
      <c r="S296" s="61"/>
      <c r="T296" s="61"/>
      <c r="U296" s="61"/>
      <c r="V296" s="61"/>
      <c r="W296" s="6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</row>
    <row r="297" spans="2:60" ht="15.75" customHeight="1" x14ac:dyDescent="0.25">
      <c r="B297" s="37"/>
      <c r="C297" s="1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11"/>
      <c r="O297" s="11"/>
      <c r="P297" s="61"/>
      <c r="Q297" s="61"/>
      <c r="R297" s="61"/>
      <c r="S297" s="61"/>
      <c r="T297" s="61"/>
      <c r="U297" s="61"/>
      <c r="V297" s="61"/>
      <c r="W297" s="6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</row>
    <row r="298" spans="2:60" ht="15.75" customHeight="1" x14ac:dyDescent="0.25">
      <c r="B298" s="37"/>
      <c r="C298" s="1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11"/>
      <c r="O298" s="11"/>
      <c r="P298" s="61"/>
      <c r="Q298" s="61"/>
      <c r="R298" s="61"/>
      <c r="S298" s="61"/>
      <c r="T298" s="61"/>
      <c r="U298" s="61"/>
      <c r="V298" s="61"/>
      <c r="W298" s="6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</row>
    <row r="299" spans="2:60" ht="15.75" customHeight="1" x14ac:dyDescent="0.25">
      <c r="B299" s="37"/>
      <c r="C299" s="1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11"/>
      <c r="O299" s="11"/>
      <c r="P299" s="61"/>
      <c r="Q299" s="61"/>
      <c r="R299" s="61"/>
      <c r="S299" s="61"/>
      <c r="T299" s="61"/>
      <c r="U299" s="61"/>
      <c r="V299" s="61"/>
      <c r="W299" s="6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</row>
    <row r="300" spans="2:60" ht="15.75" customHeight="1" x14ac:dyDescent="0.25">
      <c r="B300" s="37"/>
      <c r="C300" s="1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11"/>
      <c r="O300" s="11"/>
      <c r="P300" s="61"/>
      <c r="Q300" s="61"/>
      <c r="R300" s="61"/>
      <c r="S300" s="61"/>
      <c r="T300" s="61"/>
      <c r="U300" s="61"/>
      <c r="V300" s="61"/>
      <c r="W300" s="6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</row>
    <row r="301" spans="2:60" ht="15.75" customHeight="1" x14ac:dyDescent="0.25">
      <c r="B301" s="37"/>
      <c r="C301" s="1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11"/>
      <c r="O301" s="11"/>
      <c r="P301" s="61"/>
      <c r="Q301" s="61"/>
      <c r="R301" s="61"/>
      <c r="S301" s="61"/>
      <c r="T301" s="61"/>
      <c r="U301" s="61"/>
      <c r="V301" s="61"/>
      <c r="W301" s="6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</row>
    <row r="302" spans="2:60" ht="15.75" customHeight="1" x14ac:dyDescent="0.25">
      <c r="B302" s="37"/>
      <c r="C302" s="1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11"/>
      <c r="O302" s="11"/>
      <c r="P302" s="61"/>
      <c r="Q302" s="61"/>
      <c r="R302" s="61"/>
      <c r="S302" s="61"/>
      <c r="T302" s="61"/>
      <c r="U302" s="61"/>
      <c r="V302" s="61"/>
      <c r="W302" s="6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</row>
    <row r="303" spans="2:60" ht="15.75" customHeight="1" x14ac:dyDescent="0.25">
      <c r="B303" s="37"/>
      <c r="C303" s="1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11"/>
      <c r="O303" s="11"/>
      <c r="P303" s="61"/>
      <c r="Q303" s="61"/>
      <c r="R303" s="61"/>
      <c r="S303" s="61"/>
      <c r="T303" s="61"/>
      <c r="U303" s="61"/>
      <c r="V303" s="61"/>
      <c r="W303" s="6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</row>
    <row r="304" spans="2:60" ht="15.75" customHeight="1" x14ac:dyDescent="0.25">
      <c r="B304" s="37"/>
      <c r="C304" s="1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11"/>
      <c r="O304" s="11"/>
      <c r="P304" s="61"/>
      <c r="Q304" s="61"/>
      <c r="R304" s="61"/>
      <c r="S304" s="61"/>
      <c r="T304" s="61"/>
      <c r="U304" s="61"/>
      <c r="V304" s="61"/>
      <c r="W304" s="6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</row>
    <row r="305" spans="2:60" ht="15.75" customHeight="1" x14ac:dyDescent="0.25">
      <c r="B305" s="37"/>
      <c r="C305" s="1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11"/>
      <c r="O305" s="11"/>
      <c r="P305" s="61"/>
      <c r="Q305" s="61"/>
      <c r="R305" s="61"/>
      <c r="S305" s="61"/>
      <c r="T305" s="61"/>
      <c r="U305" s="61"/>
      <c r="V305" s="61"/>
      <c r="W305" s="6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</row>
    <row r="306" spans="2:60" ht="15.75" customHeight="1" x14ac:dyDescent="0.25">
      <c r="B306" s="37"/>
      <c r="C306" s="1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11"/>
      <c r="O306" s="11"/>
      <c r="P306" s="61"/>
      <c r="Q306" s="61"/>
      <c r="R306" s="61"/>
      <c r="S306" s="61"/>
      <c r="T306" s="61"/>
      <c r="U306" s="61"/>
      <c r="V306" s="61"/>
      <c r="W306" s="6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</row>
    <row r="307" spans="2:60" ht="15.75" customHeight="1" x14ac:dyDescent="0.25">
      <c r="B307" s="37"/>
      <c r="C307" s="1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11"/>
      <c r="O307" s="11"/>
      <c r="P307" s="61"/>
      <c r="Q307" s="61"/>
      <c r="R307" s="61"/>
      <c r="S307" s="61"/>
      <c r="T307" s="61"/>
      <c r="U307" s="61"/>
      <c r="V307" s="61"/>
      <c r="W307" s="6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</row>
    <row r="308" spans="2:60" ht="15.75" customHeight="1" x14ac:dyDescent="0.25">
      <c r="B308" s="37"/>
      <c r="C308" s="1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11"/>
      <c r="O308" s="11"/>
      <c r="P308" s="61"/>
      <c r="Q308" s="61"/>
      <c r="R308" s="61"/>
      <c r="S308" s="61"/>
      <c r="T308" s="61"/>
      <c r="U308" s="61"/>
      <c r="V308" s="61"/>
      <c r="W308" s="6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</row>
    <row r="309" spans="2:60" ht="15.75" customHeight="1" x14ac:dyDescent="0.25">
      <c r="B309" s="37"/>
      <c r="C309" s="1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11"/>
      <c r="O309" s="11"/>
      <c r="P309" s="61"/>
      <c r="Q309" s="61"/>
      <c r="R309" s="61"/>
      <c r="S309" s="61"/>
      <c r="T309" s="61"/>
      <c r="U309" s="61"/>
      <c r="V309" s="61"/>
      <c r="W309" s="6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</row>
    <row r="310" spans="2:60" ht="15.75" customHeight="1" x14ac:dyDescent="0.25">
      <c r="B310" s="37"/>
      <c r="C310" s="1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11"/>
      <c r="O310" s="11"/>
      <c r="P310" s="61"/>
      <c r="Q310" s="61"/>
      <c r="R310" s="61"/>
      <c r="S310" s="61"/>
      <c r="T310" s="61"/>
      <c r="U310" s="61"/>
      <c r="V310" s="61"/>
      <c r="W310" s="6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</row>
    <row r="311" spans="2:60" ht="15.75" customHeight="1" x14ac:dyDescent="0.25">
      <c r="B311" s="37"/>
      <c r="C311" s="1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11"/>
      <c r="O311" s="11"/>
      <c r="P311" s="61"/>
      <c r="Q311" s="61"/>
      <c r="R311" s="61"/>
      <c r="S311" s="61"/>
      <c r="T311" s="61"/>
      <c r="U311" s="61"/>
      <c r="V311" s="61"/>
      <c r="W311" s="6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</row>
    <row r="312" spans="2:60" ht="15.75" customHeight="1" x14ac:dyDescent="0.25">
      <c r="B312" s="37"/>
      <c r="C312" s="1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11"/>
      <c r="O312" s="11"/>
      <c r="P312" s="61"/>
      <c r="Q312" s="61"/>
      <c r="R312" s="61"/>
      <c r="S312" s="61"/>
      <c r="T312" s="61"/>
      <c r="U312" s="61"/>
      <c r="V312" s="61"/>
      <c r="W312" s="6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</row>
    <row r="313" spans="2:60" ht="15.75" customHeight="1" x14ac:dyDescent="0.25">
      <c r="B313" s="37"/>
      <c r="C313" s="1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11"/>
      <c r="O313" s="11"/>
      <c r="P313" s="61"/>
      <c r="Q313" s="61"/>
      <c r="R313" s="61"/>
      <c r="S313" s="61"/>
      <c r="T313" s="61"/>
      <c r="U313" s="61"/>
      <c r="V313" s="61"/>
      <c r="W313" s="6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</row>
    <row r="314" spans="2:60" ht="15.75" customHeight="1" x14ac:dyDescent="0.25">
      <c r="B314" s="37"/>
      <c r="C314" s="1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11"/>
      <c r="O314" s="11"/>
      <c r="P314" s="61"/>
      <c r="Q314" s="61"/>
      <c r="R314" s="61"/>
      <c r="S314" s="61"/>
      <c r="T314" s="61"/>
      <c r="U314" s="61"/>
      <c r="V314" s="61"/>
      <c r="W314" s="6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</row>
    <row r="315" spans="2:60" ht="15.75" customHeight="1" x14ac:dyDescent="0.25">
      <c r="B315" s="37"/>
      <c r="C315" s="1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11"/>
      <c r="O315" s="11"/>
      <c r="P315" s="61"/>
      <c r="Q315" s="61"/>
      <c r="R315" s="61"/>
      <c r="S315" s="61"/>
      <c r="T315" s="61"/>
      <c r="U315" s="61"/>
      <c r="V315" s="61"/>
      <c r="W315" s="6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</row>
    <row r="316" spans="2:60" ht="15.75" customHeight="1" x14ac:dyDescent="0.25">
      <c r="B316" s="37"/>
      <c r="C316" s="1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11"/>
      <c r="O316" s="11"/>
      <c r="P316" s="61"/>
      <c r="Q316" s="61"/>
      <c r="R316" s="61"/>
      <c r="S316" s="61"/>
      <c r="T316" s="61"/>
      <c r="U316" s="61"/>
      <c r="V316" s="61"/>
      <c r="W316" s="6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</row>
    <row r="317" spans="2:60" ht="15.75" customHeight="1" x14ac:dyDescent="0.25">
      <c r="B317" s="37"/>
      <c r="C317" s="1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11"/>
      <c r="O317" s="11"/>
      <c r="P317" s="61"/>
      <c r="Q317" s="61"/>
      <c r="R317" s="61"/>
      <c r="S317" s="61"/>
      <c r="T317" s="61"/>
      <c r="U317" s="61"/>
      <c r="V317" s="61"/>
      <c r="W317" s="6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</row>
    <row r="318" spans="2:60" ht="15.75" customHeight="1" x14ac:dyDescent="0.25">
      <c r="B318" s="37"/>
      <c r="C318" s="1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11"/>
      <c r="O318" s="11"/>
      <c r="P318" s="61"/>
      <c r="Q318" s="61"/>
      <c r="R318" s="61"/>
      <c r="S318" s="61"/>
      <c r="T318" s="61"/>
      <c r="U318" s="61"/>
      <c r="V318" s="61"/>
      <c r="W318" s="6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</row>
    <row r="319" spans="2:60" ht="15.75" customHeight="1" x14ac:dyDescent="0.25">
      <c r="B319" s="37"/>
      <c r="C319" s="1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11"/>
      <c r="O319" s="11"/>
      <c r="P319" s="61"/>
      <c r="Q319" s="61"/>
      <c r="R319" s="61"/>
      <c r="S319" s="61"/>
      <c r="T319" s="61"/>
      <c r="U319" s="61"/>
      <c r="V319" s="61"/>
      <c r="W319" s="6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</row>
    <row r="320" spans="2:60" ht="15.75" customHeight="1" x14ac:dyDescent="0.25">
      <c r="B320" s="37"/>
      <c r="C320" s="1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11"/>
      <c r="O320" s="11"/>
      <c r="P320" s="61"/>
      <c r="Q320" s="61"/>
      <c r="R320" s="61"/>
      <c r="S320" s="61"/>
      <c r="T320" s="61"/>
      <c r="U320" s="61"/>
      <c r="V320" s="61"/>
      <c r="W320" s="6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</row>
    <row r="321" spans="2:60" ht="15.75" customHeight="1" x14ac:dyDescent="0.25">
      <c r="B321" s="37"/>
      <c r="C321" s="1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11"/>
      <c r="O321" s="11"/>
      <c r="P321" s="61"/>
      <c r="Q321" s="61"/>
      <c r="R321" s="61"/>
      <c r="S321" s="61"/>
      <c r="T321" s="61"/>
      <c r="U321" s="61"/>
      <c r="V321" s="61"/>
      <c r="W321" s="6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</row>
    <row r="322" spans="2:60" ht="15.75" customHeight="1" x14ac:dyDescent="0.25">
      <c r="B322" s="37"/>
      <c r="C322" s="1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11"/>
      <c r="O322" s="11"/>
      <c r="P322" s="61"/>
      <c r="Q322" s="61"/>
      <c r="R322" s="61"/>
      <c r="S322" s="61"/>
      <c r="T322" s="61"/>
      <c r="U322" s="61"/>
      <c r="V322" s="61"/>
      <c r="W322" s="6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</row>
    <row r="323" spans="2:60" ht="15.75" customHeight="1" x14ac:dyDescent="0.25">
      <c r="B323" s="37"/>
      <c r="C323" s="1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11"/>
      <c r="O323" s="11"/>
      <c r="P323" s="61"/>
      <c r="Q323" s="61"/>
      <c r="R323" s="61"/>
      <c r="S323" s="61"/>
      <c r="T323" s="61"/>
      <c r="U323" s="61"/>
      <c r="V323" s="61"/>
      <c r="W323" s="6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</row>
    <row r="324" spans="2:60" ht="15.75" customHeight="1" x14ac:dyDescent="0.25">
      <c r="B324" s="37"/>
      <c r="C324" s="1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11"/>
      <c r="O324" s="11"/>
      <c r="P324" s="61"/>
      <c r="Q324" s="61"/>
      <c r="R324" s="61"/>
      <c r="S324" s="61"/>
      <c r="T324" s="61"/>
      <c r="U324" s="61"/>
      <c r="V324" s="61"/>
      <c r="W324" s="6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</row>
    <row r="325" spans="2:60" ht="15.75" customHeight="1" x14ac:dyDescent="0.25">
      <c r="B325" s="37"/>
      <c r="C325" s="1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11"/>
      <c r="O325" s="11"/>
      <c r="P325" s="61"/>
      <c r="Q325" s="61"/>
      <c r="R325" s="61"/>
      <c r="S325" s="61"/>
      <c r="T325" s="61"/>
      <c r="U325" s="61"/>
      <c r="V325" s="61"/>
      <c r="W325" s="6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</row>
    <row r="326" spans="2:60" ht="15.75" customHeight="1" x14ac:dyDescent="0.25">
      <c r="B326" s="37"/>
      <c r="C326" s="1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11"/>
      <c r="O326" s="11"/>
      <c r="P326" s="61"/>
      <c r="Q326" s="61"/>
      <c r="R326" s="61"/>
      <c r="S326" s="61"/>
      <c r="T326" s="61"/>
      <c r="U326" s="61"/>
      <c r="V326" s="61"/>
      <c r="W326" s="6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</row>
    <row r="327" spans="2:60" ht="15.75" customHeight="1" x14ac:dyDescent="0.25">
      <c r="B327" s="37"/>
      <c r="C327" s="1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11"/>
      <c r="O327" s="11"/>
      <c r="P327" s="61"/>
      <c r="Q327" s="61"/>
      <c r="R327" s="61"/>
      <c r="S327" s="61"/>
      <c r="T327" s="61"/>
      <c r="U327" s="61"/>
      <c r="V327" s="61"/>
      <c r="W327" s="6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</row>
    <row r="328" spans="2:60" ht="15.75" customHeight="1" x14ac:dyDescent="0.25">
      <c r="B328" s="37"/>
      <c r="C328" s="1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11"/>
      <c r="O328" s="11"/>
      <c r="P328" s="61"/>
      <c r="Q328" s="61"/>
      <c r="R328" s="61"/>
      <c r="S328" s="61"/>
      <c r="T328" s="61"/>
      <c r="U328" s="61"/>
      <c r="V328" s="61"/>
      <c r="W328" s="6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</row>
    <row r="329" spans="2:60" ht="15.75" customHeight="1" x14ac:dyDescent="0.25">
      <c r="B329" s="37"/>
      <c r="C329" s="1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11"/>
      <c r="O329" s="11"/>
      <c r="P329" s="61"/>
      <c r="Q329" s="61"/>
      <c r="R329" s="61"/>
      <c r="S329" s="61"/>
      <c r="T329" s="61"/>
      <c r="U329" s="61"/>
      <c r="V329" s="61"/>
      <c r="W329" s="6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</row>
    <row r="330" spans="2:60" ht="15.75" customHeight="1" x14ac:dyDescent="0.25">
      <c r="B330" s="37"/>
      <c r="C330" s="1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11"/>
      <c r="O330" s="11"/>
      <c r="P330" s="61"/>
      <c r="Q330" s="61"/>
      <c r="R330" s="61"/>
      <c r="S330" s="61"/>
      <c r="T330" s="61"/>
      <c r="U330" s="61"/>
      <c r="V330" s="61"/>
      <c r="W330" s="6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</row>
    <row r="331" spans="2:60" ht="15.75" customHeight="1" x14ac:dyDescent="0.25">
      <c r="B331" s="37"/>
      <c r="C331" s="1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11"/>
      <c r="O331" s="11"/>
      <c r="P331" s="61"/>
      <c r="Q331" s="61"/>
      <c r="R331" s="61"/>
      <c r="S331" s="61"/>
      <c r="T331" s="61"/>
      <c r="U331" s="61"/>
      <c r="V331" s="61"/>
      <c r="W331" s="6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</row>
    <row r="332" spans="2:60" ht="15.75" customHeight="1" x14ac:dyDescent="0.25">
      <c r="B332" s="37"/>
      <c r="C332" s="1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11"/>
      <c r="O332" s="11"/>
      <c r="P332" s="61"/>
      <c r="Q332" s="61"/>
      <c r="R332" s="61"/>
      <c r="S332" s="61"/>
      <c r="T332" s="61"/>
      <c r="U332" s="61"/>
      <c r="V332" s="61"/>
      <c r="W332" s="6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</row>
    <row r="333" spans="2:60" ht="15.75" customHeight="1" x14ac:dyDescent="0.25">
      <c r="B333" s="37"/>
      <c r="C333" s="1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11"/>
      <c r="O333" s="11"/>
      <c r="P333" s="61"/>
      <c r="Q333" s="61"/>
      <c r="R333" s="61"/>
      <c r="S333" s="61"/>
      <c r="T333" s="61"/>
      <c r="U333" s="61"/>
      <c r="V333" s="61"/>
      <c r="W333" s="6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</row>
    <row r="334" spans="2:60" ht="15.75" customHeight="1" x14ac:dyDescent="0.25">
      <c r="B334" s="37"/>
      <c r="C334" s="1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11"/>
      <c r="O334" s="11"/>
      <c r="P334" s="61"/>
      <c r="Q334" s="61"/>
      <c r="R334" s="61"/>
      <c r="S334" s="61"/>
      <c r="T334" s="61"/>
      <c r="U334" s="61"/>
      <c r="V334" s="61"/>
      <c r="W334" s="6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</row>
    <row r="335" spans="2:60" ht="15.75" customHeight="1" x14ac:dyDescent="0.25">
      <c r="B335" s="37"/>
      <c r="C335" s="1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11"/>
      <c r="O335" s="11"/>
      <c r="P335" s="61"/>
      <c r="Q335" s="61"/>
      <c r="R335" s="61"/>
      <c r="S335" s="61"/>
      <c r="T335" s="61"/>
      <c r="U335" s="61"/>
      <c r="V335" s="61"/>
      <c r="W335" s="6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</row>
    <row r="336" spans="2:60" ht="15.75" customHeight="1" x14ac:dyDescent="0.25">
      <c r="B336" s="37"/>
      <c r="C336" s="1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11"/>
      <c r="O336" s="11"/>
      <c r="P336" s="61"/>
      <c r="Q336" s="61"/>
      <c r="R336" s="61"/>
      <c r="S336" s="61"/>
      <c r="T336" s="61"/>
      <c r="U336" s="61"/>
      <c r="V336" s="61"/>
      <c r="W336" s="6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</row>
    <row r="337" spans="2:60" ht="15.75" customHeight="1" x14ac:dyDescent="0.25">
      <c r="B337" s="37"/>
      <c r="C337" s="1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11"/>
      <c r="O337" s="11"/>
      <c r="P337" s="61"/>
      <c r="Q337" s="61"/>
      <c r="R337" s="61"/>
      <c r="S337" s="61"/>
      <c r="T337" s="61"/>
      <c r="U337" s="61"/>
      <c r="V337" s="61"/>
      <c r="W337" s="6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</row>
    <row r="338" spans="2:60" ht="15.75" customHeight="1" x14ac:dyDescent="0.25">
      <c r="B338" s="37"/>
      <c r="C338" s="1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11"/>
      <c r="O338" s="11"/>
      <c r="P338" s="61"/>
      <c r="Q338" s="61"/>
      <c r="R338" s="61"/>
      <c r="S338" s="61"/>
      <c r="T338" s="61"/>
      <c r="U338" s="61"/>
      <c r="V338" s="61"/>
      <c r="W338" s="6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</row>
    <row r="339" spans="2:60" ht="15.75" customHeight="1" x14ac:dyDescent="0.25">
      <c r="B339" s="37"/>
      <c r="C339" s="1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11"/>
      <c r="O339" s="11"/>
      <c r="P339" s="61"/>
      <c r="Q339" s="61"/>
      <c r="R339" s="61"/>
      <c r="S339" s="61"/>
      <c r="T339" s="61"/>
      <c r="U339" s="61"/>
      <c r="V339" s="61"/>
      <c r="W339" s="6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</row>
    <row r="340" spans="2:60" ht="15.75" customHeight="1" x14ac:dyDescent="0.25">
      <c r="B340" s="37"/>
      <c r="C340" s="1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11"/>
      <c r="O340" s="11"/>
      <c r="P340" s="61"/>
      <c r="Q340" s="61"/>
      <c r="R340" s="61"/>
      <c r="S340" s="61"/>
      <c r="T340" s="61"/>
      <c r="U340" s="61"/>
      <c r="V340" s="61"/>
      <c r="W340" s="6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</row>
    <row r="341" spans="2:60" ht="15.75" customHeight="1" x14ac:dyDescent="0.25">
      <c r="B341" s="37"/>
      <c r="C341" s="1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11"/>
      <c r="O341" s="11"/>
      <c r="P341" s="61"/>
      <c r="Q341" s="61"/>
      <c r="R341" s="61"/>
      <c r="S341" s="61"/>
      <c r="T341" s="61"/>
      <c r="U341" s="61"/>
      <c r="V341" s="61"/>
      <c r="W341" s="6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</row>
    <row r="342" spans="2:60" ht="15.75" customHeight="1" x14ac:dyDescent="0.25">
      <c r="B342" s="37"/>
      <c r="C342" s="1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11"/>
      <c r="O342" s="11"/>
      <c r="P342" s="61"/>
      <c r="Q342" s="61"/>
      <c r="R342" s="61"/>
      <c r="S342" s="61"/>
      <c r="T342" s="61"/>
      <c r="U342" s="61"/>
      <c r="V342" s="61"/>
      <c r="W342" s="6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</row>
    <row r="343" spans="2:60" ht="15.75" customHeight="1" x14ac:dyDescent="0.25">
      <c r="B343" s="37"/>
      <c r="C343" s="1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11"/>
      <c r="O343" s="11"/>
      <c r="P343" s="61"/>
      <c r="Q343" s="61"/>
      <c r="R343" s="61"/>
      <c r="S343" s="61"/>
      <c r="T343" s="61"/>
      <c r="U343" s="61"/>
      <c r="V343" s="61"/>
      <c r="W343" s="6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</row>
    <row r="344" spans="2:60" ht="15.75" customHeight="1" x14ac:dyDescent="0.25">
      <c r="B344" s="37"/>
      <c r="C344" s="1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11"/>
      <c r="O344" s="11"/>
      <c r="P344" s="61"/>
      <c r="Q344" s="61"/>
      <c r="R344" s="61"/>
      <c r="S344" s="61"/>
      <c r="T344" s="61"/>
      <c r="U344" s="61"/>
      <c r="V344" s="61"/>
      <c r="W344" s="6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</row>
    <row r="345" spans="2:60" ht="15.75" customHeight="1" x14ac:dyDescent="0.25">
      <c r="B345" s="37"/>
      <c r="C345" s="1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11"/>
      <c r="O345" s="11"/>
      <c r="P345" s="61"/>
      <c r="Q345" s="61"/>
      <c r="R345" s="61"/>
      <c r="S345" s="61"/>
      <c r="T345" s="61"/>
      <c r="U345" s="61"/>
      <c r="V345" s="61"/>
      <c r="W345" s="6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</row>
    <row r="346" spans="2:60" ht="15.75" customHeight="1" x14ac:dyDescent="0.25">
      <c r="B346" s="37"/>
      <c r="C346" s="1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11"/>
      <c r="O346" s="11"/>
      <c r="P346" s="61"/>
      <c r="Q346" s="61"/>
      <c r="R346" s="61"/>
      <c r="S346" s="61"/>
      <c r="T346" s="61"/>
      <c r="U346" s="61"/>
      <c r="V346" s="61"/>
      <c r="W346" s="6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</row>
    <row r="347" spans="2:60" ht="15.75" customHeight="1" x14ac:dyDescent="0.25">
      <c r="B347" s="37"/>
      <c r="C347" s="1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11"/>
      <c r="O347" s="11"/>
      <c r="P347" s="61"/>
      <c r="Q347" s="61"/>
      <c r="R347" s="61"/>
      <c r="S347" s="61"/>
      <c r="T347" s="61"/>
      <c r="U347" s="61"/>
      <c r="V347" s="61"/>
      <c r="W347" s="6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</row>
    <row r="348" spans="2:60" ht="15.75" customHeight="1" x14ac:dyDescent="0.25">
      <c r="B348" s="37"/>
      <c r="C348" s="1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11"/>
      <c r="O348" s="11"/>
      <c r="P348" s="61"/>
      <c r="Q348" s="61"/>
      <c r="R348" s="61"/>
      <c r="S348" s="61"/>
      <c r="T348" s="61"/>
      <c r="U348" s="61"/>
      <c r="V348" s="61"/>
      <c r="W348" s="6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</row>
    <row r="349" spans="2:60" ht="15.75" customHeight="1" x14ac:dyDescent="0.25">
      <c r="B349" s="37"/>
      <c r="C349" s="1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11"/>
      <c r="O349" s="11"/>
      <c r="P349" s="61"/>
      <c r="Q349" s="61"/>
      <c r="R349" s="61"/>
      <c r="S349" s="61"/>
      <c r="T349" s="61"/>
      <c r="U349" s="61"/>
      <c r="V349" s="61"/>
      <c r="W349" s="6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</row>
    <row r="350" spans="2:60" ht="15.75" customHeight="1" x14ac:dyDescent="0.25">
      <c r="B350" s="37"/>
      <c r="C350" s="1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11"/>
      <c r="O350" s="11"/>
      <c r="P350" s="61"/>
      <c r="Q350" s="61"/>
      <c r="R350" s="61"/>
      <c r="S350" s="61"/>
      <c r="T350" s="61"/>
      <c r="U350" s="61"/>
      <c r="V350" s="61"/>
      <c r="W350" s="6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</row>
    <row r="351" spans="2:60" ht="15.75" customHeight="1" x14ac:dyDescent="0.25">
      <c r="B351" s="37"/>
      <c r="C351" s="1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11"/>
      <c r="O351" s="11"/>
      <c r="P351" s="61"/>
      <c r="Q351" s="61"/>
      <c r="R351" s="61"/>
      <c r="S351" s="61"/>
      <c r="T351" s="61"/>
      <c r="U351" s="61"/>
      <c r="V351" s="61"/>
      <c r="W351" s="6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</row>
    <row r="352" spans="2:60" ht="15.75" customHeight="1" x14ac:dyDescent="0.25">
      <c r="B352" s="37"/>
      <c r="C352" s="1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11"/>
      <c r="O352" s="11"/>
      <c r="P352" s="61"/>
      <c r="Q352" s="61"/>
      <c r="R352" s="61"/>
      <c r="S352" s="61"/>
      <c r="T352" s="61"/>
      <c r="U352" s="61"/>
      <c r="V352" s="61"/>
      <c r="W352" s="6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</row>
    <row r="353" spans="2:60" ht="15.75" customHeight="1" x14ac:dyDescent="0.25">
      <c r="B353" s="37"/>
      <c r="C353" s="1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11"/>
      <c r="O353" s="11"/>
      <c r="P353" s="61"/>
      <c r="Q353" s="61"/>
      <c r="R353" s="61"/>
      <c r="S353" s="61"/>
      <c r="T353" s="61"/>
      <c r="U353" s="61"/>
      <c r="V353" s="61"/>
      <c r="W353" s="6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</row>
    <row r="354" spans="2:60" ht="15.75" customHeight="1" x14ac:dyDescent="0.25">
      <c r="B354" s="37"/>
      <c r="C354" s="1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11"/>
      <c r="O354" s="11"/>
      <c r="P354" s="61"/>
      <c r="Q354" s="61"/>
      <c r="R354" s="61"/>
      <c r="S354" s="61"/>
      <c r="T354" s="61"/>
      <c r="U354" s="61"/>
      <c r="V354" s="61"/>
      <c r="W354" s="6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</row>
    <row r="355" spans="2:60" ht="15.75" customHeight="1" x14ac:dyDescent="0.25">
      <c r="B355" s="37"/>
      <c r="C355" s="1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11"/>
      <c r="O355" s="11"/>
      <c r="P355" s="61"/>
      <c r="Q355" s="61"/>
      <c r="R355" s="61"/>
      <c r="S355" s="61"/>
      <c r="T355" s="61"/>
      <c r="U355" s="61"/>
      <c r="V355" s="61"/>
      <c r="W355" s="6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</row>
    <row r="356" spans="2:60" ht="15.75" customHeight="1" x14ac:dyDescent="0.25">
      <c r="B356" s="37"/>
      <c r="C356" s="1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11"/>
      <c r="O356" s="11"/>
      <c r="P356" s="61"/>
      <c r="Q356" s="61"/>
      <c r="R356" s="61"/>
      <c r="S356" s="61"/>
      <c r="T356" s="61"/>
      <c r="U356" s="61"/>
      <c r="V356" s="61"/>
      <c r="W356" s="6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</row>
    <row r="357" spans="2:60" ht="15.75" customHeight="1" x14ac:dyDescent="0.25">
      <c r="B357" s="37"/>
      <c r="C357" s="1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11"/>
      <c r="O357" s="11"/>
      <c r="P357" s="61"/>
      <c r="Q357" s="61"/>
      <c r="R357" s="61"/>
      <c r="S357" s="61"/>
      <c r="T357" s="61"/>
      <c r="U357" s="61"/>
      <c r="V357" s="61"/>
      <c r="W357" s="6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</row>
    <row r="358" spans="2:60" ht="15.75" customHeight="1" x14ac:dyDescent="0.25">
      <c r="B358" s="37"/>
      <c r="C358" s="1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11"/>
      <c r="O358" s="11"/>
      <c r="P358" s="61"/>
      <c r="Q358" s="61"/>
      <c r="R358" s="61"/>
      <c r="S358" s="61"/>
      <c r="T358" s="61"/>
      <c r="U358" s="61"/>
      <c r="V358" s="61"/>
      <c r="W358" s="6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</row>
    <row r="359" spans="2:60" ht="15.75" customHeight="1" x14ac:dyDescent="0.25">
      <c r="B359" s="37"/>
      <c r="C359" s="1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11"/>
      <c r="O359" s="11"/>
      <c r="P359" s="61"/>
      <c r="Q359" s="61"/>
      <c r="R359" s="61"/>
      <c r="S359" s="61"/>
      <c r="T359" s="61"/>
      <c r="U359" s="61"/>
      <c r="V359" s="61"/>
      <c r="W359" s="6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</row>
    <row r="360" spans="2:60" ht="15.75" customHeight="1" x14ac:dyDescent="0.25">
      <c r="B360" s="37"/>
      <c r="C360" s="1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11"/>
      <c r="O360" s="11"/>
      <c r="P360" s="61"/>
      <c r="Q360" s="61"/>
      <c r="R360" s="61"/>
      <c r="S360" s="61"/>
      <c r="T360" s="61"/>
      <c r="U360" s="61"/>
      <c r="V360" s="61"/>
      <c r="W360" s="6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</row>
    <row r="361" spans="2:60" ht="15.75" customHeight="1" x14ac:dyDescent="0.25">
      <c r="B361" s="37"/>
      <c r="C361" s="1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11"/>
      <c r="O361" s="11"/>
      <c r="P361" s="61"/>
      <c r="Q361" s="61"/>
      <c r="R361" s="61"/>
      <c r="S361" s="61"/>
      <c r="T361" s="61"/>
      <c r="U361" s="61"/>
      <c r="V361" s="61"/>
      <c r="W361" s="6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</row>
    <row r="362" spans="2:60" ht="15.75" customHeight="1" x14ac:dyDescent="0.25">
      <c r="B362" s="37"/>
      <c r="C362" s="1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11"/>
      <c r="O362" s="11"/>
      <c r="P362" s="61"/>
      <c r="Q362" s="61"/>
      <c r="R362" s="61"/>
      <c r="S362" s="61"/>
      <c r="T362" s="61"/>
      <c r="U362" s="61"/>
      <c r="V362" s="61"/>
      <c r="W362" s="6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</row>
    <row r="363" spans="2:60" ht="15.75" customHeight="1" x14ac:dyDescent="0.25">
      <c r="B363" s="37"/>
      <c r="C363" s="1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11"/>
      <c r="O363" s="11"/>
      <c r="P363" s="61"/>
      <c r="Q363" s="61"/>
      <c r="R363" s="61"/>
      <c r="S363" s="61"/>
      <c r="T363" s="61"/>
      <c r="U363" s="61"/>
      <c r="V363" s="61"/>
      <c r="W363" s="6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</row>
    <row r="364" spans="2:60" ht="15.75" customHeight="1" x14ac:dyDescent="0.25">
      <c r="B364" s="37"/>
      <c r="C364" s="1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11"/>
      <c r="O364" s="11"/>
      <c r="P364" s="61"/>
      <c r="Q364" s="61"/>
      <c r="R364" s="61"/>
      <c r="S364" s="61"/>
      <c r="T364" s="61"/>
      <c r="U364" s="61"/>
      <c r="V364" s="61"/>
      <c r="W364" s="6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</row>
    <row r="365" spans="2:60" ht="15.75" customHeight="1" x14ac:dyDescent="0.25">
      <c r="B365" s="37"/>
      <c r="C365" s="1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11"/>
      <c r="O365" s="11"/>
      <c r="P365" s="61"/>
      <c r="Q365" s="61"/>
      <c r="R365" s="61"/>
      <c r="S365" s="61"/>
      <c r="T365" s="61"/>
      <c r="U365" s="61"/>
      <c r="V365" s="61"/>
      <c r="W365" s="6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</row>
    <row r="366" spans="2:60" ht="15.75" customHeight="1" x14ac:dyDescent="0.25">
      <c r="B366" s="37"/>
      <c r="C366" s="1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11"/>
      <c r="O366" s="11"/>
      <c r="P366" s="61"/>
      <c r="Q366" s="61"/>
      <c r="R366" s="61"/>
      <c r="S366" s="61"/>
      <c r="T366" s="61"/>
      <c r="U366" s="61"/>
      <c r="V366" s="61"/>
      <c r="W366" s="6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</row>
    <row r="367" spans="2:60" ht="15.75" customHeight="1" x14ac:dyDescent="0.25">
      <c r="B367" s="37"/>
      <c r="C367" s="1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11"/>
      <c r="O367" s="11"/>
      <c r="P367" s="61"/>
      <c r="Q367" s="61"/>
      <c r="R367" s="61"/>
      <c r="S367" s="61"/>
      <c r="T367" s="61"/>
      <c r="U367" s="61"/>
      <c r="V367" s="61"/>
      <c r="W367" s="6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</row>
    <row r="368" spans="2:60" ht="15.75" customHeight="1" x14ac:dyDescent="0.25">
      <c r="B368" s="37"/>
      <c r="C368" s="1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11"/>
      <c r="O368" s="11"/>
      <c r="P368" s="61"/>
      <c r="Q368" s="61"/>
      <c r="R368" s="61"/>
      <c r="S368" s="61"/>
      <c r="T368" s="61"/>
      <c r="U368" s="61"/>
      <c r="V368" s="61"/>
      <c r="W368" s="6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</row>
    <row r="369" spans="2:60" ht="15.75" customHeight="1" x14ac:dyDescent="0.25">
      <c r="B369" s="37"/>
      <c r="C369" s="1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11"/>
      <c r="O369" s="11"/>
      <c r="P369" s="61"/>
      <c r="Q369" s="61"/>
      <c r="R369" s="61"/>
      <c r="S369" s="61"/>
      <c r="T369" s="61"/>
      <c r="U369" s="61"/>
      <c r="V369" s="61"/>
      <c r="W369" s="6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</row>
    <row r="370" spans="2:60" ht="15.75" customHeight="1" x14ac:dyDescent="0.25">
      <c r="B370" s="37"/>
      <c r="C370" s="1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11"/>
      <c r="O370" s="11"/>
      <c r="P370" s="61"/>
      <c r="Q370" s="61"/>
      <c r="R370" s="61"/>
      <c r="S370" s="61"/>
      <c r="T370" s="61"/>
      <c r="U370" s="61"/>
      <c r="V370" s="61"/>
      <c r="W370" s="6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</row>
    <row r="371" spans="2:60" ht="15.75" customHeight="1" x14ac:dyDescent="0.25">
      <c r="B371" s="37"/>
      <c r="C371" s="1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11"/>
      <c r="O371" s="11"/>
      <c r="P371" s="61"/>
      <c r="Q371" s="61"/>
      <c r="R371" s="61"/>
      <c r="S371" s="61"/>
      <c r="T371" s="61"/>
      <c r="U371" s="61"/>
      <c r="V371" s="61"/>
      <c r="W371" s="6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</row>
    <row r="372" spans="2:60" ht="15.75" customHeight="1" x14ac:dyDescent="0.25">
      <c r="B372" s="37"/>
      <c r="C372" s="1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11"/>
      <c r="O372" s="11"/>
      <c r="P372" s="61"/>
      <c r="Q372" s="61"/>
      <c r="R372" s="61"/>
      <c r="S372" s="61"/>
      <c r="T372" s="61"/>
      <c r="U372" s="61"/>
      <c r="V372" s="61"/>
      <c r="W372" s="6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</row>
    <row r="373" spans="2:60" ht="15.75" customHeight="1" x14ac:dyDescent="0.25">
      <c r="B373" s="37"/>
      <c r="C373" s="1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11"/>
      <c r="O373" s="11"/>
      <c r="P373" s="61"/>
      <c r="Q373" s="61"/>
      <c r="R373" s="61"/>
      <c r="S373" s="61"/>
      <c r="T373" s="61"/>
      <c r="U373" s="61"/>
      <c r="V373" s="61"/>
      <c r="W373" s="6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</row>
    <row r="374" spans="2:60" ht="15.75" customHeight="1" x14ac:dyDescent="0.25">
      <c r="B374" s="37"/>
      <c r="C374" s="1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11"/>
      <c r="O374" s="11"/>
      <c r="P374" s="61"/>
      <c r="Q374" s="61"/>
      <c r="R374" s="61"/>
      <c r="S374" s="61"/>
      <c r="T374" s="61"/>
      <c r="U374" s="61"/>
      <c r="V374" s="61"/>
      <c r="W374" s="6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</row>
    <row r="375" spans="2:60" ht="15.75" customHeight="1" x14ac:dyDescent="0.25">
      <c r="B375" s="37"/>
      <c r="C375" s="1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11"/>
      <c r="O375" s="11"/>
      <c r="P375" s="61"/>
      <c r="Q375" s="61"/>
      <c r="R375" s="61"/>
      <c r="S375" s="61"/>
      <c r="T375" s="61"/>
      <c r="U375" s="61"/>
      <c r="V375" s="61"/>
      <c r="W375" s="6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</row>
    <row r="376" spans="2:60" ht="15.75" customHeight="1" x14ac:dyDescent="0.25">
      <c r="B376" s="37"/>
      <c r="C376" s="1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11"/>
      <c r="O376" s="11"/>
      <c r="P376" s="61"/>
      <c r="Q376" s="61"/>
      <c r="R376" s="61"/>
      <c r="S376" s="61"/>
      <c r="T376" s="61"/>
      <c r="U376" s="61"/>
      <c r="V376" s="61"/>
      <c r="W376" s="6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</row>
    <row r="377" spans="2:60" ht="15.75" customHeight="1" x14ac:dyDescent="0.25">
      <c r="B377" s="37"/>
      <c r="C377" s="1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11"/>
      <c r="O377" s="11"/>
      <c r="P377" s="61"/>
      <c r="Q377" s="61"/>
      <c r="R377" s="61"/>
      <c r="S377" s="61"/>
      <c r="T377" s="61"/>
      <c r="U377" s="61"/>
      <c r="V377" s="61"/>
      <c r="W377" s="6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</row>
    <row r="378" spans="2:60" ht="15.75" customHeight="1" x14ac:dyDescent="0.25">
      <c r="B378" s="37"/>
      <c r="C378" s="1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11"/>
      <c r="O378" s="11"/>
      <c r="P378" s="61"/>
      <c r="Q378" s="61"/>
      <c r="R378" s="61"/>
      <c r="S378" s="61"/>
      <c r="T378" s="61"/>
      <c r="U378" s="61"/>
      <c r="V378" s="61"/>
      <c r="W378" s="6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</row>
    <row r="379" spans="2:60" ht="15.75" customHeight="1" x14ac:dyDescent="0.25">
      <c r="B379" s="37"/>
      <c r="C379" s="1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11"/>
      <c r="O379" s="11"/>
      <c r="P379" s="61"/>
      <c r="Q379" s="61"/>
      <c r="R379" s="61"/>
      <c r="S379" s="61"/>
      <c r="T379" s="61"/>
      <c r="U379" s="61"/>
      <c r="V379" s="61"/>
      <c r="W379" s="6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</row>
    <row r="380" spans="2:60" ht="15.75" customHeight="1" x14ac:dyDescent="0.25">
      <c r="B380" s="37"/>
      <c r="C380" s="1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11"/>
      <c r="O380" s="11"/>
      <c r="P380" s="61"/>
      <c r="Q380" s="61"/>
      <c r="R380" s="61"/>
      <c r="S380" s="61"/>
      <c r="T380" s="61"/>
      <c r="U380" s="61"/>
      <c r="V380" s="61"/>
      <c r="W380" s="6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</row>
    <row r="381" spans="2:60" ht="15.75" customHeight="1" x14ac:dyDescent="0.25">
      <c r="B381" s="37"/>
      <c r="C381" s="1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11"/>
      <c r="O381" s="11"/>
      <c r="P381" s="61"/>
      <c r="Q381" s="61"/>
      <c r="R381" s="61"/>
      <c r="S381" s="61"/>
      <c r="T381" s="61"/>
      <c r="U381" s="61"/>
      <c r="V381" s="61"/>
      <c r="W381" s="6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</row>
    <row r="382" spans="2:60" ht="15.75" customHeight="1" x14ac:dyDescent="0.25">
      <c r="B382" s="37"/>
      <c r="C382" s="1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11"/>
      <c r="O382" s="11"/>
      <c r="P382" s="61"/>
      <c r="Q382" s="61"/>
      <c r="R382" s="61"/>
      <c r="S382" s="61"/>
      <c r="T382" s="61"/>
      <c r="U382" s="61"/>
      <c r="V382" s="61"/>
      <c r="W382" s="6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</row>
    <row r="383" spans="2:60" ht="15.75" customHeight="1" x14ac:dyDescent="0.25">
      <c r="B383" s="37"/>
      <c r="C383" s="1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11"/>
      <c r="O383" s="11"/>
      <c r="P383" s="61"/>
      <c r="Q383" s="61"/>
      <c r="R383" s="61"/>
      <c r="S383" s="61"/>
      <c r="T383" s="61"/>
      <c r="U383" s="61"/>
      <c r="V383" s="61"/>
      <c r="W383" s="6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</row>
    <row r="384" spans="2:60" ht="15.75" customHeight="1" x14ac:dyDescent="0.25">
      <c r="B384" s="37"/>
      <c r="C384" s="1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11"/>
      <c r="O384" s="11"/>
      <c r="P384" s="61"/>
      <c r="Q384" s="61"/>
      <c r="R384" s="61"/>
      <c r="S384" s="61"/>
      <c r="T384" s="61"/>
      <c r="U384" s="61"/>
      <c r="V384" s="61"/>
      <c r="W384" s="6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</row>
    <row r="385" spans="2:60" ht="15.75" customHeight="1" x14ac:dyDescent="0.25">
      <c r="B385" s="37"/>
      <c r="C385" s="1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11"/>
      <c r="O385" s="11"/>
      <c r="P385" s="61"/>
      <c r="Q385" s="61"/>
      <c r="R385" s="61"/>
      <c r="S385" s="61"/>
      <c r="T385" s="61"/>
      <c r="U385" s="61"/>
      <c r="V385" s="61"/>
      <c r="W385" s="6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</row>
    <row r="386" spans="2:60" ht="15.75" customHeight="1" x14ac:dyDescent="0.25"/>
    <row r="387" spans="2:60" ht="15.75" customHeight="1" x14ac:dyDescent="0.25"/>
    <row r="388" spans="2:60" ht="15.75" customHeight="1" x14ac:dyDescent="0.25"/>
    <row r="389" spans="2:60" ht="15.75" customHeight="1" x14ac:dyDescent="0.25"/>
    <row r="390" spans="2:60" ht="15.75" customHeight="1" x14ac:dyDescent="0.25"/>
    <row r="391" spans="2:60" ht="15.75" customHeight="1" x14ac:dyDescent="0.25"/>
    <row r="392" spans="2:60" ht="15.75" customHeight="1" x14ac:dyDescent="0.25"/>
    <row r="393" spans="2:60" ht="15.75" customHeight="1" x14ac:dyDescent="0.25"/>
    <row r="394" spans="2:60" ht="15.75" customHeight="1" x14ac:dyDescent="0.25"/>
    <row r="395" spans="2:60" ht="15.75" customHeight="1" x14ac:dyDescent="0.25"/>
    <row r="396" spans="2:60" ht="15.75" customHeight="1" x14ac:dyDescent="0.25"/>
    <row r="397" spans="2:60" ht="15.75" customHeight="1" x14ac:dyDescent="0.25"/>
    <row r="398" spans="2:60" ht="15.75" customHeight="1" x14ac:dyDescent="0.25"/>
    <row r="399" spans="2:60" ht="15.75" customHeight="1" x14ac:dyDescent="0.25"/>
    <row r="400" spans="2:6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7">
    <mergeCell ref="AW168:AX168"/>
    <mergeCell ref="R182:T182"/>
    <mergeCell ref="C3:D3"/>
    <mergeCell ref="J5:L5"/>
    <mergeCell ref="J6:L6"/>
    <mergeCell ref="J7:L7"/>
    <mergeCell ref="J8:L8"/>
  </mergeCells>
  <conditionalFormatting sqref="F183:O185">
    <cfRule type="expression" dxfId="25" priority="1">
      <formula>NOT(_xludf.ISFORMULA(F183))</formula>
    </cfRule>
  </conditionalFormatting>
  <conditionalFormatting sqref="F13:AS62 F70:AS91 F96:AS117">
    <cfRule type="expression" dxfId="24" priority="2">
      <formula>NOT(_xludf.ISFORMULA(F13))</formula>
    </cfRule>
  </conditionalFormatting>
  <conditionalFormatting sqref="Z169:Z174">
    <cfRule type="expression" dxfId="23" priority="3">
      <formula>NOT(_xludf.ISFORMULA(Z169))</formula>
    </cfRule>
  </conditionalFormatting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BH1000"/>
  <sheetViews>
    <sheetView showGridLines="0" topLeftCell="A71" workbookViewId="0"/>
  </sheetViews>
  <sheetFormatPr defaultColWidth="12.6328125" defaultRowHeight="15" customHeight="1" x14ac:dyDescent="0.25"/>
  <cols>
    <col min="1" max="1" width="3.1796875" customWidth="1"/>
    <col min="2" max="2" width="0.36328125" customWidth="1"/>
    <col min="3" max="3" width="3.453125" customWidth="1"/>
    <col min="4" max="4" width="36.1796875" customWidth="1"/>
    <col min="5" max="5" width="20.453125" customWidth="1"/>
    <col min="6" max="7" width="14.1796875" customWidth="1"/>
    <col min="8" max="8" width="13.1796875" customWidth="1"/>
    <col min="9" max="9" width="15.36328125" customWidth="1"/>
    <col min="10" max="10" width="17.6328125" customWidth="1"/>
    <col min="11" max="11" width="16.453125" customWidth="1"/>
    <col min="12" max="14" width="14.1796875" customWidth="1"/>
    <col min="15" max="15" width="15.453125" customWidth="1"/>
    <col min="16" max="16" width="15.6328125" customWidth="1"/>
    <col min="17" max="17" width="14.36328125" customWidth="1"/>
    <col min="18" max="18" width="14.1796875" customWidth="1"/>
    <col min="19" max="19" width="15.6328125" customWidth="1"/>
    <col min="20" max="20" width="14.1796875" customWidth="1"/>
    <col min="46" max="46" width="14.6328125" customWidth="1"/>
    <col min="47" max="47" width="14.36328125" customWidth="1"/>
    <col min="48" max="48" width="3.6328125" customWidth="1"/>
    <col min="49" max="49" width="33.1796875" customWidth="1"/>
  </cols>
  <sheetData>
    <row r="1" spans="1:60" ht="18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AA1" s="4"/>
      <c r="AB1" s="4"/>
      <c r="AC1" s="4"/>
      <c r="AD1" s="4"/>
      <c r="AE1" s="4"/>
      <c r="AF1" s="4"/>
      <c r="AG1" s="2"/>
      <c r="AH1" s="2"/>
      <c r="AI1" s="2"/>
      <c r="AJ1" s="2"/>
      <c r="AK1" s="2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</row>
    <row r="2" spans="1:60" ht="25" x14ac:dyDescent="0.5">
      <c r="A2" s="2"/>
      <c r="B2" s="11"/>
      <c r="C2" s="53" t="s">
        <v>2</v>
      </c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5"/>
      <c r="BC2" s="55"/>
      <c r="BD2" s="55"/>
      <c r="BE2" s="55"/>
      <c r="BF2" s="55"/>
      <c r="BG2" s="55"/>
      <c r="BH2" s="55"/>
    </row>
    <row r="3" spans="1:60" ht="20" x14ac:dyDescent="0.25">
      <c r="A3" s="2"/>
      <c r="B3" s="11"/>
      <c r="C3" s="185" t="str">
        <f>Information!F8</f>
        <v>Good Company</v>
      </c>
      <c r="D3" s="186"/>
      <c r="E3" s="9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5"/>
      <c r="BC3" s="55"/>
      <c r="BD3" s="55"/>
      <c r="BE3" s="55"/>
      <c r="BF3" s="55"/>
      <c r="BG3" s="55"/>
      <c r="BH3" s="55"/>
    </row>
    <row r="4" spans="1:60" ht="16.5" customHeight="1" x14ac:dyDescent="0.25">
      <c r="A4" s="2"/>
      <c r="B4" s="11"/>
      <c r="C4" s="11"/>
      <c r="D4" s="57"/>
      <c r="E4" s="57"/>
      <c r="F4" s="58"/>
      <c r="G4" s="11"/>
      <c r="H4" s="59"/>
      <c r="I4" s="60"/>
      <c r="J4" s="11"/>
      <c r="K4" s="61"/>
      <c r="L4" s="11"/>
      <c r="M4" s="11"/>
      <c r="N4" s="11"/>
      <c r="O4" s="11"/>
      <c r="P4" s="11"/>
      <c r="Q4" s="11"/>
      <c r="R4" s="11"/>
      <c r="S4" s="11"/>
      <c r="T4" s="11"/>
      <c r="U4" s="6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</row>
    <row r="5" spans="1:60" ht="15.75" customHeight="1" x14ac:dyDescent="0.25">
      <c r="A5" s="2"/>
      <c r="B5" s="11"/>
      <c r="C5" s="11"/>
      <c r="D5" s="62" t="s">
        <v>45</v>
      </c>
      <c r="E5" s="20"/>
      <c r="F5" s="63" t="s">
        <v>46</v>
      </c>
      <c r="G5" s="2"/>
      <c r="H5" s="2"/>
      <c r="I5" s="2"/>
      <c r="J5" s="190" t="s">
        <v>8</v>
      </c>
      <c r="K5" s="191"/>
      <c r="L5" s="191"/>
      <c r="M5" s="2"/>
      <c r="U5" s="2"/>
      <c r="V5" s="2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</row>
    <row r="6" spans="1:60" ht="15.75" customHeight="1" x14ac:dyDescent="0.25">
      <c r="A6" s="2"/>
      <c r="B6" s="11"/>
      <c r="C6" s="11"/>
      <c r="D6" s="64" t="s">
        <v>2</v>
      </c>
      <c r="E6" s="64"/>
      <c r="F6" s="65" t="s">
        <v>47</v>
      </c>
      <c r="G6" s="66"/>
      <c r="H6" s="67">
        <v>0.3</v>
      </c>
      <c r="I6" s="2"/>
      <c r="J6" s="192" t="s">
        <v>48</v>
      </c>
      <c r="K6" s="193"/>
      <c r="L6" s="193"/>
      <c r="M6" s="2"/>
      <c r="U6" s="2"/>
      <c r="V6" s="2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</row>
    <row r="7" spans="1:60" ht="15.75" customHeight="1" x14ac:dyDescent="0.25">
      <c r="A7" s="2"/>
      <c r="B7" s="11"/>
      <c r="C7" s="11"/>
      <c r="D7" s="64"/>
      <c r="E7" s="64"/>
      <c r="F7" s="68" t="s">
        <v>49</v>
      </c>
      <c r="G7" s="2"/>
      <c r="H7" s="69">
        <v>0.1</v>
      </c>
      <c r="I7" s="2"/>
      <c r="J7" s="192" t="s">
        <v>50</v>
      </c>
      <c r="K7" s="193"/>
      <c r="L7" s="193"/>
      <c r="M7" s="2"/>
      <c r="U7" s="2"/>
      <c r="V7" s="2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55"/>
      <c r="AW7" s="73" t="s">
        <v>8</v>
      </c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</row>
    <row r="8" spans="1:60" ht="15.75" customHeight="1" x14ac:dyDescent="0.25">
      <c r="A8" s="2"/>
      <c r="B8" s="11"/>
      <c r="C8" s="11"/>
      <c r="D8" s="64"/>
      <c r="E8" s="64"/>
      <c r="F8" s="29" t="s">
        <v>51</v>
      </c>
      <c r="G8" s="2"/>
      <c r="H8" s="69">
        <v>0.7</v>
      </c>
      <c r="I8" s="2"/>
      <c r="J8" s="192" t="s">
        <v>52</v>
      </c>
      <c r="K8" s="193"/>
      <c r="L8" s="193"/>
      <c r="M8" s="2"/>
      <c r="U8" s="2"/>
      <c r="V8" s="2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</row>
    <row r="9" spans="1:60" ht="15.75" customHeight="1" x14ac:dyDescent="0.25">
      <c r="A9" s="2"/>
      <c r="B9" s="37"/>
      <c r="C9" s="39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</row>
    <row r="10" spans="1:60" ht="15.75" customHeight="1" x14ac:dyDescent="0.25">
      <c r="A10" s="2"/>
      <c r="B10" s="37"/>
      <c r="C10" s="39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</row>
    <row r="11" spans="1:60" ht="15.75" customHeight="1" x14ac:dyDescent="0.25">
      <c r="A11" s="2"/>
      <c r="B11" s="37"/>
      <c r="C11" s="39"/>
      <c r="D11" s="2"/>
      <c r="E11" s="71"/>
      <c r="F11" s="72">
        <f>Information!$F$9</f>
        <v>2024</v>
      </c>
      <c r="G11" s="2"/>
      <c r="H11" s="2"/>
      <c r="I11" s="2"/>
      <c r="J11" s="72">
        <f>F11+1</f>
        <v>2025</v>
      </c>
      <c r="K11" s="2"/>
      <c r="L11" s="2"/>
      <c r="M11" s="2"/>
      <c r="N11" s="72">
        <f>J11+1</f>
        <v>2026</v>
      </c>
      <c r="O11" s="2"/>
      <c r="P11" s="2"/>
      <c r="Q11" s="2"/>
      <c r="R11" s="72">
        <f>N11+1</f>
        <v>2027</v>
      </c>
      <c r="S11" s="39"/>
      <c r="T11" s="39"/>
      <c r="U11" s="39"/>
      <c r="V11" s="72">
        <f>R11+1</f>
        <v>2028</v>
      </c>
      <c r="W11" s="39"/>
      <c r="X11" s="39"/>
      <c r="Y11" s="39"/>
      <c r="Z11" s="72">
        <f>V11+1</f>
        <v>2029</v>
      </c>
      <c r="AA11" s="39"/>
      <c r="AB11" s="39"/>
      <c r="AC11" s="39"/>
      <c r="AD11" s="72">
        <f>Z11+1</f>
        <v>2030</v>
      </c>
      <c r="AE11" s="39"/>
      <c r="AF11" s="39"/>
      <c r="AG11" s="39"/>
      <c r="AH11" s="72">
        <f>AD11+1</f>
        <v>2031</v>
      </c>
      <c r="AI11" s="39"/>
      <c r="AJ11" s="39"/>
      <c r="AK11" s="39"/>
      <c r="AL11" s="72">
        <f>AH11+1</f>
        <v>2032</v>
      </c>
      <c r="AM11" s="39"/>
      <c r="AN11" s="39"/>
      <c r="AO11" s="39"/>
      <c r="AP11" s="72">
        <f>AL11+1</f>
        <v>2033</v>
      </c>
      <c r="AQ11" s="39"/>
      <c r="AR11" s="39"/>
      <c r="AS11" s="39"/>
      <c r="AT11" s="2"/>
      <c r="AU11" s="2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</row>
    <row r="12" spans="1:60" ht="15.75" customHeight="1" x14ac:dyDescent="0.25">
      <c r="A12" s="2"/>
      <c r="B12" s="16"/>
      <c r="C12" s="2"/>
      <c r="D12" s="20" t="s">
        <v>54</v>
      </c>
      <c r="E12" s="2"/>
      <c r="F12" s="55" t="s">
        <v>55</v>
      </c>
      <c r="G12" s="55" t="s">
        <v>56</v>
      </c>
      <c r="H12" s="55" t="s">
        <v>57</v>
      </c>
      <c r="I12" s="55" t="s">
        <v>58</v>
      </c>
      <c r="J12" s="55" t="s">
        <v>55</v>
      </c>
      <c r="K12" s="55" t="s">
        <v>56</v>
      </c>
      <c r="L12" s="55" t="s">
        <v>57</v>
      </c>
      <c r="M12" s="55" t="s">
        <v>58</v>
      </c>
      <c r="N12" s="55" t="s">
        <v>55</v>
      </c>
      <c r="O12" s="55" t="s">
        <v>56</v>
      </c>
      <c r="P12" s="55" t="s">
        <v>57</v>
      </c>
      <c r="Q12" s="55" t="s">
        <v>58</v>
      </c>
      <c r="R12" s="55" t="s">
        <v>55</v>
      </c>
      <c r="S12" s="55" t="s">
        <v>56</v>
      </c>
      <c r="T12" s="55" t="s">
        <v>57</v>
      </c>
      <c r="U12" s="55" t="s">
        <v>58</v>
      </c>
      <c r="V12" s="55" t="s">
        <v>55</v>
      </c>
      <c r="W12" s="55" t="s">
        <v>56</v>
      </c>
      <c r="X12" s="55" t="s">
        <v>57</v>
      </c>
      <c r="Y12" s="55" t="s">
        <v>58</v>
      </c>
      <c r="Z12" s="55" t="s">
        <v>55</v>
      </c>
      <c r="AA12" s="55" t="s">
        <v>56</v>
      </c>
      <c r="AB12" s="55" t="s">
        <v>57</v>
      </c>
      <c r="AC12" s="55" t="s">
        <v>58</v>
      </c>
      <c r="AD12" s="55" t="s">
        <v>55</v>
      </c>
      <c r="AE12" s="55" t="s">
        <v>56</v>
      </c>
      <c r="AF12" s="55" t="s">
        <v>57</v>
      </c>
      <c r="AG12" s="55" t="s">
        <v>58</v>
      </c>
      <c r="AH12" s="55" t="s">
        <v>55</v>
      </c>
      <c r="AI12" s="55" t="s">
        <v>56</v>
      </c>
      <c r="AJ12" s="55" t="s">
        <v>57</v>
      </c>
      <c r="AK12" s="55" t="s">
        <v>58</v>
      </c>
      <c r="AL12" s="55" t="s">
        <v>55</v>
      </c>
      <c r="AM12" s="55" t="s">
        <v>56</v>
      </c>
      <c r="AN12" s="55" t="s">
        <v>57</v>
      </c>
      <c r="AO12" s="55" t="s">
        <v>58</v>
      </c>
      <c r="AP12" s="55" t="s">
        <v>55</v>
      </c>
      <c r="AQ12" s="55" t="s">
        <v>56</v>
      </c>
      <c r="AR12" s="55" t="s">
        <v>57</v>
      </c>
      <c r="AS12" s="55" t="s">
        <v>58</v>
      </c>
      <c r="AT12" s="2"/>
      <c r="AU12" s="2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</row>
    <row r="13" spans="1:60" ht="15.75" customHeight="1" x14ac:dyDescent="0.25">
      <c r="A13" s="2"/>
      <c r="B13" s="16"/>
      <c r="C13" s="2"/>
      <c r="D13" s="2" t="s">
        <v>59</v>
      </c>
      <c r="E13" s="74">
        <v>6000</v>
      </c>
      <c r="F13" s="75">
        <f>$E$13</f>
        <v>6000</v>
      </c>
      <c r="G13" s="75">
        <f t="shared" ref="G13:H13" si="0">F13</f>
        <v>6000</v>
      </c>
      <c r="H13" s="75">
        <f t="shared" si="0"/>
        <v>6000</v>
      </c>
      <c r="I13" s="75">
        <v>7000</v>
      </c>
      <c r="J13" s="75">
        <f t="shared" ref="J13:M13" si="1">I13</f>
        <v>7000</v>
      </c>
      <c r="K13" s="75">
        <f t="shared" si="1"/>
        <v>7000</v>
      </c>
      <c r="L13" s="75">
        <f t="shared" si="1"/>
        <v>7000</v>
      </c>
      <c r="M13" s="75">
        <f t="shared" si="1"/>
        <v>7000</v>
      </c>
      <c r="N13" s="75">
        <v>7250</v>
      </c>
      <c r="O13" s="75">
        <f t="shared" ref="O13:U13" si="2">N13</f>
        <v>7250</v>
      </c>
      <c r="P13" s="75">
        <f t="shared" si="2"/>
        <v>7250</v>
      </c>
      <c r="Q13" s="75">
        <f t="shared" si="2"/>
        <v>7250</v>
      </c>
      <c r="R13" s="75">
        <f t="shared" si="2"/>
        <v>7250</v>
      </c>
      <c r="S13" s="75">
        <f t="shared" si="2"/>
        <v>7250</v>
      </c>
      <c r="T13" s="75">
        <f t="shared" si="2"/>
        <v>7250</v>
      </c>
      <c r="U13" s="75">
        <f t="shared" si="2"/>
        <v>7250</v>
      </c>
      <c r="V13" s="75">
        <v>7620</v>
      </c>
      <c r="W13" s="75">
        <f t="shared" ref="W13:AB13" si="3">V13</f>
        <v>7620</v>
      </c>
      <c r="X13" s="75">
        <f t="shared" si="3"/>
        <v>7620</v>
      </c>
      <c r="Y13" s="75">
        <f t="shared" si="3"/>
        <v>7620</v>
      </c>
      <c r="Z13" s="75">
        <f t="shared" si="3"/>
        <v>7620</v>
      </c>
      <c r="AA13" s="75">
        <f t="shared" si="3"/>
        <v>7620</v>
      </c>
      <c r="AB13" s="75">
        <f t="shared" si="3"/>
        <v>7620</v>
      </c>
      <c r="AC13" s="75">
        <v>7815</v>
      </c>
      <c r="AD13" s="75">
        <f t="shared" ref="AD13:AG13" si="4">AC13</f>
        <v>7815</v>
      </c>
      <c r="AE13" s="75">
        <f t="shared" si="4"/>
        <v>7815</v>
      </c>
      <c r="AF13" s="75">
        <f t="shared" si="4"/>
        <v>7815</v>
      </c>
      <c r="AG13" s="75">
        <f t="shared" si="4"/>
        <v>7815</v>
      </c>
      <c r="AH13" s="75">
        <v>8200</v>
      </c>
      <c r="AI13" s="75">
        <f t="shared" ref="AI13:AK13" si="5">AH13</f>
        <v>8200</v>
      </c>
      <c r="AJ13" s="75">
        <f t="shared" si="5"/>
        <v>8200</v>
      </c>
      <c r="AK13" s="75">
        <f t="shared" si="5"/>
        <v>8200</v>
      </c>
      <c r="AL13" s="75">
        <v>8568</v>
      </c>
      <c r="AM13" s="75">
        <f t="shared" ref="AM13:AO13" si="6">AL13</f>
        <v>8568</v>
      </c>
      <c r="AN13" s="75">
        <f t="shared" si="6"/>
        <v>8568</v>
      </c>
      <c r="AO13" s="75">
        <f t="shared" si="6"/>
        <v>8568</v>
      </c>
      <c r="AP13" s="75">
        <v>9000</v>
      </c>
      <c r="AQ13" s="75">
        <f t="shared" ref="AQ13:AS13" si="7">AP13</f>
        <v>9000</v>
      </c>
      <c r="AR13" s="75">
        <f t="shared" si="7"/>
        <v>9000</v>
      </c>
      <c r="AS13" s="75">
        <f t="shared" si="7"/>
        <v>9000</v>
      </c>
      <c r="AT13" s="2"/>
      <c r="AU13" s="2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</row>
    <row r="14" spans="1:60" ht="15.75" customHeight="1" x14ac:dyDescent="0.25">
      <c r="A14" s="2"/>
      <c r="B14" s="16"/>
      <c r="C14" s="2"/>
      <c r="D14" s="2" t="s">
        <v>60</v>
      </c>
      <c r="E14" s="76">
        <v>100</v>
      </c>
      <c r="F14" s="77">
        <f>$E$14</f>
        <v>100</v>
      </c>
      <c r="G14" s="77">
        <f t="shared" ref="G14:I14" si="8">F14</f>
        <v>100</v>
      </c>
      <c r="H14" s="77">
        <f t="shared" si="8"/>
        <v>100</v>
      </c>
      <c r="I14" s="77">
        <f t="shared" si="8"/>
        <v>100</v>
      </c>
      <c r="J14" s="77">
        <v>130</v>
      </c>
      <c r="K14" s="77">
        <f t="shared" ref="K14:N14" si="9">J14</f>
        <v>130</v>
      </c>
      <c r="L14" s="77">
        <f t="shared" si="9"/>
        <v>130</v>
      </c>
      <c r="M14" s="77">
        <f t="shared" si="9"/>
        <v>130</v>
      </c>
      <c r="N14" s="77">
        <f t="shared" si="9"/>
        <v>130</v>
      </c>
      <c r="O14" s="77">
        <v>150</v>
      </c>
      <c r="P14" s="77">
        <f t="shared" ref="P14:V14" si="10">O14</f>
        <v>150</v>
      </c>
      <c r="Q14" s="77">
        <f t="shared" si="10"/>
        <v>150</v>
      </c>
      <c r="R14" s="77">
        <f t="shared" si="10"/>
        <v>150</v>
      </c>
      <c r="S14" s="77">
        <f t="shared" si="10"/>
        <v>150</v>
      </c>
      <c r="T14" s="77">
        <f t="shared" si="10"/>
        <v>150</v>
      </c>
      <c r="U14" s="77">
        <f t="shared" si="10"/>
        <v>150</v>
      </c>
      <c r="V14" s="77">
        <f t="shared" si="10"/>
        <v>150</v>
      </c>
      <c r="W14" s="77">
        <v>185</v>
      </c>
      <c r="X14" s="77">
        <f t="shared" ref="X14:AC14" si="11">W14</f>
        <v>185</v>
      </c>
      <c r="Y14" s="77">
        <f t="shared" si="11"/>
        <v>185</v>
      </c>
      <c r="Z14" s="77">
        <f t="shared" si="11"/>
        <v>185</v>
      </c>
      <c r="AA14" s="77">
        <f t="shared" si="11"/>
        <v>185</v>
      </c>
      <c r="AB14" s="77">
        <f t="shared" si="11"/>
        <v>185</v>
      </c>
      <c r="AC14" s="77">
        <f t="shared" si="11"/>
        <v>185</v>
      </c>
      <c r="AD14" s="77">
        <v>199</v>
      </c>
      <c r="AE14" s="77">
        <f t="shared" ref="AE14:AH14" si="12">AD14</f>
        <v>199</v>
      </c>
      <c r="AF14" s="77">
        <f t="shared" si="12"/>
        <v>199</v>
      </c>
      <c r="AG14" s="77">
        <f t="shared" si="12"/>
        <v>199</v>
      </c>
      <c r="AH14" s="77">
        <f t="shared" si="12"/>
        <v>199</v>
      </c>
      <c r="AI14" s="77">
        <v>239</v>
      </c>
      <c r="AJ14" s="77">
        <f t="shared" ref="AJ14:AL14" si="13">AI14</f>
        <v>239</v>
      </c>
      <c r="AK14" s="77">
        <f t="shared" si="13"/>
        <v>239</v>
      </c>
      <c r="AL14" s="77">
        <f t="shared" si="13"/>
        <v>239</v>
      </c>
      <c r="AM14" s="77">
        <v>277</v>
      </c>
      <c r="AN14" s="77">
        <f t="shared" ref="AN14:AP14" si="14">AM14</f>
        <v>277</v>
      </c>
      <c r="AO14" s="77">
        <f t="shared" si="14"/>
        <v>277</v>
      </c>
      <c r="AP14" s="77">
        <f t="shared" si="14"/>
        <v>277</v>
      </c>
      <c r="AQ14" s="77">
        <v>337</v>
      </c>
      <c r="AR14" s="77">
        <f t="shared" ref="AR14:AS14" si="15">AQ14</f>
        <v>337</v>
      </c>
      <c r="AS14" s="77">
        <f t="shared" si="15"/>
        <v>337</v>
      </c>
      <c r="AT14" s="2"/>
      <c r="AU14" s="2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</row>
    <row r="15" spans="1:60" ht="15.75" customHeight="1" x14ac:dyDescent="0.25">
      <c r="A15" s="2"/>
      <c r="B15" s="16"/>
      <c r="C15" s="2"/>
      <c r="D15" s="2" t="s">
        <v>61</v>
      </c>
      <c r="E15" s="27">
        <v>4</v>
      </c>
      <c r="F15" s="12">
        <f>$E$15</f>
        <v>4</v>
      </c>
      <c r="G15" s="75">
        <f t="shared" ref="G15:AS15" si="16">F15</f>
        <v>4</v>
      </c>
      <c r="H15" s="75">
        <f t="shared" si="16"/>
        <v>4</v>
      </c>
      <c r="I15" s="75">
        <f t="shared" si="16"/>
        <v>4</v>
      </c>
      <c r="J15" s="75">
        <f t="shared" si="16"/>
        <v>4</v>
      </c>
      <c r="K15" s="75">
        <f t="shared" si="16"/>
        <v>4</v>
      </c>
      <c r="L15" s="75">
        <f t="shared" si="16"/>
        <v>4</v>
      </c>
      <c r="M15" s="75">
        <f t="shared" si="16"/>
        <v>4</v>
      </c>
      <c r="N15" s="75">
        <f t="shared" si="16"/>
        <v>4</v>
      </c>
      <c r="O15" s="75">
        <f t="shared" si="16"/>
        <v>4</v>
      </c>
      <c r="P15" s="75">
        <f t="shared" si="16"/>
        <v>4</v>
      </c>
      <c r="Q15" s="75">
        <f t="shared" si="16"/>
        <v>4</v>
      </c>
      <c r="R15" s="75">
        <f t="shared" si="16"/>
        <v>4</v>
      </c>
      <c r="S15" s="75">
        <f t="shared" si="16"/>
        <v>4</v>
      </c>
      <c r="T15" s="75">
        <f t="shared" si="16"/>
        <v>4</v>
      </c>
      <c r="U15" s="75">
        <f t="shared" si="16"/>
        <v>4</v>
      </c>
      <c r="V15" s="75">
        <f t="shared" si="16"/>
        <v>4</v>
      </c>
      <c r="W15" s="75">
        <f t="shared" si="16"/>
        <v>4</v>
      </c>
      <c r="X15" s="75">
        <f t="shared" si="16"/>
        <v>4</v>
      </c>
      <c r="Y15" s="75">
        <f t="shared" si="16"/>
        <v>4</v>
      </c>
      <c r="Z15" s="75">
        <f t="shared" si="16"/>
        <v>4</v>
      </c>
      <c r="AA15" s="75">
        <f t="shared" si="16"/>
        <v>4</v>
      </c>
      <c r="AB15" s="75">
        <f t="shared" si="16"/>
        <v>4</v>
      </c>
      <c r="AC15" s="75">
        <f t="shared" si="16"/>
        <v>4</v>
      </c>
      <c r="AD15" s="75">
        <f t="shared" si="16"/>
        <v>4</v>
      </c>
      <c r="AE15" s="75">
        <f t="shared" si="16"/>
        <v>4</v>
      </c>
      <c r="AF15" s="75">
        <f t="shared" si="16"/>
        <v>4</v>
      </c>
      <c r="AG15" s="75">
        <f t="shared" si="16"/>
        <v>4</v>
      </c>
      <c r="AH15" s="75">
        <f t="shared" si="16"/>
        <v>4</v>
      </c>
      <c r="AI15" s="75">
        <f t="shared" si="16"/>
        <v>4</v>
      </c>
      <c r="AJ15" s="75">
        <f t="shared" si="16"/>
        <v>4</v>
      </c>
      <c r="AK15" s="75">
        <f t="shared" si="16"/>
        <v>4</v>
      </c>
      <c r="AL15" s="75">
        <f t="shared" si="16"/>
        <v>4</v>
      </c>
      <c r="AM15" s="75">
        <f t="shared" si="16"/>
        <v>4</v>
      </c>
      <c r="AN15" s="75">
        <f t="shared" si="16"/>
        <v>4</v>
      </c>
      <c r="AO15" s="75">
        <f t="shared" si="16"/>
        <v>4</v>
      </c>
      <c r="AP15" s="75">
        <f t="shared" si="16"/>
        <v>4</v>
      </c>
      <c r="AQ15" s="75">
        <f t="shared" si="16"/>
        <v>4</v>
      </c>
      <c r="AR15" s="75">
        <f t="shared" si="16"/>
        <v>4</v>
      </c>
      <c r="AS15" s="75">
        <f t="shared" si="16"/>
        <v>4</v>
      </c>
      <c r="AT15" s="2"/>
      <c r="AU15" s="2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</row>
    <row r="16" spans="1:60" ht="15.7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</row>
    <row r="17" spans="1:60" ht="15.75" hidden="1" customHeight="1" x14ac:dyDescent="0.25">
      <c r="A17" s="2"/>
      <c r="B17" s="16"/>
      <c r="C17" s="2"/>
      <c r="D17" s="20" t="s">
        <v>62</v>
      </c>
      <c r="E17" s="2"/>
      <c r="F17" s="55" t="s">
        <v>55</v>
      </c>
      <c r="G17" s="55" t="s">
        <v>56</v>
      </c>
      <c r="H17" s="55" t="s">
        <v>57</v>
      </c>
      <c r="I17" s="55" t="s">
        <v>58</v>
      </c>
      <c r="J17" s="55" t="s">
        <v>55</v>
      </c>
      <c r="K17" s="55" t="s">
        <v>56</v>
      </c>
      <c r="L17" s="55" t="s">
        <v>57</v>
      </c>
      <c r="M17" s="55" t="s">
        <v>58</v>
      </c>
      <c r="N17" s="55" t="s">
        <v>55</v>
      </c>
      <c r="O17" s="55" t="s">
        <v>56</v>
      </c>
      <c r="P17" s="55" t="s">
        <v>57</v>
      </c>
      <c r="Q17" s="55" t="s">
        <v>58</v>
      </c>
      <c r="R17" s="55" t="s">
        <v>55</v>
      </c>
      <c r="S17" s="55" t="s">
        <v>56</v>
      </c>
      <c r="T17" s="55" t="s">
        <v>57</v>
      </c>
      <c r="U17" s="55" t="s">
        <v>58</v>
      </c>
      <c r="V17" s="55" t="s">
        <v>55</v>
      </c>
      <c r="W17" s="55" t="s">
        <v>56</v>
      </c>
      <c r="X17" s="55" t="s">
        <v>57</v>
      </c>
      <c r="Y17" s="55" t="s">
        <v>58</v>
      </c>
      <c r="Z17" s="55" t="s">
        <v>55</v>
      </c>
      <c r="AA17" s="55" t="s">
        <v>56</v>
      </c>
      <c r="AB17" s="55" t="s">
        <v>57</v>
      </c>
      <c r="AC17" s="55" t="s">
        <v>58</v>
      </c>
      <c r="AD17" s="55" t="s">
        <v>55</v>
      </c>
      <c r="AE17" s="55" t="s">
        <v>56</v>
      </c>
      <c r="AF17" s="55" t="s">
        <v>57</v>
      </c>
      <c r="AG17" s="55" t="s">
        <v>58</v>
      </c>
      <c r="AH17" s="55" t="s">
        <v>55</v>
      </c>
      <c r="AI17" s="55" t="s">
        <v>56</v>
      </c>
      <c r="AJ17" s="55" t="s">
        <v>57</v>
      </c>
      <c r="AK17" s="55" t="s">
        <v>58</v>
      </c>
      <c r="AL17" s="55" t="s">
        <v>55</v>
      </c>
      <c r="AM17" s="55" t="s">
        <v>56</v>
      </c>
      <c r="AN17" s="55" t="s">
        <v>57</v>
      </c>
      <c r="AO17" s="55" t="s">
        <v>58</v>
      </c>
      <c r="AP17" s="55" t="s">
        <v>55</v>
      </c>
      <c r="AQ17" s="55" t="s">
        <v>56</v>
      </c>
      <c r="AR17" s="55" t="s">
        <v>57</v>
      </c>
      <c r="AS17" s="55" t="s">
        <v>58</v>
      </c>
      <c r="AT17" s="2"/>
      <c r="AU17" s="2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</row>
    <row r="18" spans="1:60" ht="15.75" hidden="1" customHeight="1" x14ac:dyDescent="0.25">
      <c r="A18" s="2"/>
      <c r="B18" s="16"/>
      <c r="C18" s="2"/>
      <c r="D18" s="2" t="s">
        <v>63</v>
      </c>
      <c r="E18" s="2"/>
      <c r="F18" s="77">
        <f t="shared" ref="F18:N18" si="17">IF((F123&lt;=F$15),(F$14/F$15)*F$13,0)</f>
        <v>150000</v>
      </c>
      <c r="G18" s="77">
        <f t="shared" si="17"/>
        <v>150000</v>
      </c>
      <c r="H18" s="77">
        <f t="shared" si="17"/>
        <v>150000</v>
      </c>
      <c r="I18" s="77">
        <f t="shared" si="17"/>
        <v>175000</v>
      </c>
      <c r="J18" s="12">
        <f t="shared" si="17"/>
        <v>0</v>
      </c>
      <c r="K18" s="12">
        <f t="shared" si="17"/>
        <v>0</v>
      </c>
      <c r="L18" s="12">
        <f t="shared" si="17"/>
        <v>0</v>
      </c>
      <c r="M18" s="77">
        <f t="shared" si="17"/>
        <v>0</v>
      </c>
      <c r="N18" s="77">
        <f t="shared" si="17"/>
        <v>0</v>
      </c>
      <c r="O18" s="77">
        <f t="shared" ref="O18:AS18" si="18">IF(O123&lt;=O15,((O14/O15)*O13),0)</f>
        <v>0</v>
      </c>
      <c r="P18" s="77">
        <f t="shared" si="18"/>
        <v>0</v>
      </c>
      <c r="Q18" s="77">
        <f t="shared" si="18"/>
        <v>0</v>
      </c>
      <c r="R18" s="77">
        <f t="shared" si="18"/>
        <v>0</v>
      </c>
      <c r="S18" s="77">
        <f t="shared" si="18"/>
        <v>0</v>
      </c>
      <c r="T18" s="77">
        <f t="shared" si="18"/>
        <v>0</v>
      </c>
      <c r="U18" s="77">
        <f t="shared" si="18"/>
        <v>0</v>
      </c>
      <c r="V18" s="77">
        <f t="shared" si="18"/>
        <v>0</v>
      </c>
      <c r="W18" s="77">
        <f t="shared" si="18"/>
        <v>0</v>
      </c>
      <c r="X18" s="77">
        <f t="shared" si="18"/>
        <v>0</v>
      </c>
      <c r="Y18" s="77">
        <f t="shared" si="18"/>
        <v>0</v>
      </c>
      <c r="Z18" s="77">
        <f t="shared" si="18"/>
        <v>0</v>
      </c>
      <c r="AA18" s="77">
        <f t="shared" si="18"/>
        <v>0</v>
      </c>
      <c r="AB18" s="77">
        <f t="shared" si="18"/>
        <v>0</v>
      </c>
      <c r="AC18" s="77">
        <f t="shared" si="18"/>
        <v>0</v>
      </c>
      <c r="AD18" s="77">
        <f t="shared" si="18"/>
        <v>0</v>
      </c>
      <c r="AE18" s="77">
        <f t="shared" si="18"/>
        <v>0</v>
      </c>
      <c r="AF18" s="77">
        <f t="shared" si="18"/>
        <v>0</v>
      </c>
      <c r="AG18" s="77">
        <f t="shared" si="18"/>
        <v>0</v>
      </c>
      <c r="AH18" s="77">
        <f t="shared" si="18"/>
        <v>0</v>
      </c>
      <c r="AI18" s="77">
        <f t="shared" si="18"/>
        <v>0</v>
      </c>
      <c r="AJ18" s="77">
        <f t="shared" si="18"/>
        <v>0</v>
      </c>
      <c r="AK18" s="77">
        <f t="shared" si="18"/>
        <v>0</v>
      </c>
      <c r="AL18" s="77">
        <f t="shared" si="18"/>
        <v>0</v>
      </c>
      <c r="AM18" s="77">
        <f t="shared" si="18"/>
        <v>0</v>
      </c>
      <c r="AN18" s="77">
        <f t="shared" si="18"/>
        <v>0</v>
      </c>
      <c r="AO18" s="77">
        <f t="shared" si="18"/>
        <v>0</v>
      </c>
      <c r="AP18" s="77">
        <f t="shared" si="18"/>
        <v>0</v>
      </c>
      <c r="AQ18" s="77">
        <f t="shared" si="18"/>
        <v>0</v>
      </c>
      <c r="AR18" s="77">
        <f t="shared" si="18"/>
        <v>0</v>
      </c>
      <c r="AS18" s="77">
        <f t="shared" si="18"/>
        <v>0</v>
      </c>
      <c r="AT18" s="2"/>
      <c r="AU18" s="2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</row>
    <row r="19" spans="1:60" ht="15.75" hidden="1" customHeight="1" x14ac:dyDescent="0.25">
      <c r="A19" s="2"/>
      <c r="B19" s="16"/>
      <c r="C19" s="2"/>
      <c r="D19" s="2" t="s">
        <v>64</v>
      </c>
      <c r="E19" s="2"/>
      <c r="F19" s="12" t="s">
        <v>65</v>
      </c>
      <c r="G19" s="77">
        <f t="shared" ref="G19:AS19" si="19">IF(G124&lt;=G$15,((G$14/G$15)*G$13),0)</f>
        <v>150000</v>
      </c>
      <c r="H19" s="77">
        <f t="shared" si="19"/>
        <v>150000</v>
      </c>
      <c r="I19" s="77">
        <f t="shared" si="19"/>
        <v>175000</v>
      </c>
      <c r="J19" s="77">
        <f t="shared" si="19"/>
        <v>227500</v>
      </c>
      <c r="K19" s="12">
        <f t="shared" si="19"/>
        <v>0</v>
      </c>
      <c r="L19" s="12">
        <f t="shared" si="19"/>
        <v>0</v>
      </c>
      <c r="M19" s="77">
        <f t="shared" si="19"/>
        <v>0</v>
      </c>
      <c r="N19" s="77">
        <f t="shared" si="19"/>
        <v>0</v>
      </c>
      <c r="O19" s="77">
        <f t="shared" si="19"/>
        <v>0</v>
      </c>
      <c r="P19" s="77">
        <f t="shared" si="19"/>
        <v>0</v>
      </c>
      <c r="Q19" s="77">
        <f t="shared" si="19"/>
        <v>0</v>
      </c>
      <c r="R19" s="77">
        <f t="shared" si="19"/>
        <v>0</v>
      </c>
      <c r="S19" s="77">
        <f t="shared" si="19"/>
        <v>0</v>
      </c>
      <c r="T19" s="77">
        <f t="shared" si="19"/>
        <v>0</v>
      </c>
      <c r="U19" s="77">
        <f t="shared" si="19"/>
        <v>0</v>
      </c>
      <c r="V19" s="77">
        <f t="shared" si="19"/>
        <v>0</v>
      </c>
      <c r="W19" s="77">
        <f t="shared" si="19"/>
        <v>0</v>
      </c>
      <c r="X19" s="77">
        <f t="shared" si="19"/>
        <v>0</v>
      </c>
      <c r="Y19" s="77">
        <f t="shared" si="19"/>
        <v>0</v>
      </c>
      <c r="Z19" s="77">
        <f t="shared" si="19"/>
        <v>0</v>
      </c>
      <c r="AA19" s="77">
        <f t="shared" si="19"/>
        <v>0</v>
      </c>
      <c r="AB19" s="77">
        <f t="shared" si="19"/>
        <v>0</v>
      </c>
      <c r="AC19" s="77">
        <f t="shared" si="19"/>
        <v>0</v>
      </c>
      <c r="AD19" s="77">
        <f t="shared" si="19"/>
        <v>0</v>
      </c>
      <c r="AE19" s="77">
        <f t="shared" si="19"/>
        <v>0</v>
      </c>
      <c r="AF19" s="77">
        <f t="shared" si="19"/>
        <v>0</v>
      </c>
      <c r="AG19" s="77">
        <f t="shared" si="19"/>
        <v>0</v>
      </c>
      <c r="AH19" s="77">
        <f t="shared" si="19"/>
        <v>0</v>
      </c>
      <c r="AI19" s="77">
        <f t="shared" si="19"/>
        <v>0</v>
      </c>
      <c r="AJ19" s="77">
        <f t="shared" si="19"/>
        <v>0</v>
      </c>
      <c r="AK19" s="77">
        <f t="shared" si="19"/>
        <v>0</v>
      </c>
      <c r="AL19" s="77">
        <f t="shared" si="19"/>
        <v>0</v>
      </c>
      <c r="AM19" s="77">
        <f t="shared" si="19"/>
        <v>0</v>
      </c>
      <c r="AN19" s="77">
        <f t="shared" si="19"/>
        <v>0</v>
      </c>
      <c r="AO19" s="77">
        <f t="shared" si="19"/>
        <v>0</v>
      </c>
      <c r="AP19" s="77">
        <f t="shared" si="19"/>
        <v>0</v>
      </c>
      <c r="AQ19" s="77">
        <f t="shared" si="19"/>
        <v>0</v>
      </c>
      <c r="AR19" s="77">
        <f t="shared" si="19"/>
        <v>0</v>
      </c>
      <c r="AS19" s="77">
        <f t="shared" si="19"/>
        <v>0</v>
      </c>
      <c r="AT19" s="2"/>
      <c r="AU19" s="2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</row>
    <row r="20" spans="1:60" ht="15.75" hidden="1" customHeight="1" x14ac:dyDescent="0.25">
      <c r="A20" s="2"/>
      <c r="B20" s="16"/>
      <c r="C20" s="2"/>
      <c r="D20" s="2" t="s">
        <v>66</v>
      </c>
      <c r="E20" s="2"/>
      <c r="F20" s="12" t="s">
        <v>65</v>
      </c>
      <c r="G20" s="12" t="s">
        <v>65</v>
      </c>
      <c r="H20" s="77">
        <f t="shared" ref="H20:AS20" si="20">IF(H125&lt;=H$15,((H$14/H$15)*H$13),0)</f>
        <v>150000</v>
      </c>
      <c r="I20" s="77">
        <f t="shared" si="20"/>
        <v>175000</v>
      </c>
      <c r="J20" s="77">
        <f t="shared" si="20"/>
        <v>227500</v>
      </c>
      <c r="K20" s="77">
        <f t="shared" si="20"/>
        <v>227500</v>
      </c>
      <c r="L20" s="12">
        <f t="shared" si="20"/>
        <v>0</v>
      </c>
      <c r="M20" s="77">
        <f t="shared" si="20"/>
        <v>0</v>
      </c>
      <c r="N20" s="77">
        <f t="shared" si="20"/>
        <v>0</v>
      </c>
      <c r="O20" s="77">
        <f t="shared" si="20"/>
        <v>0</v>
      </c>
      <c r="P20" s="77">
        <f t="shared" si="20"/>
        <v>0</v>
      </c>
      <c r="Q20" s="77">
        <f t="shared" si="20"/>
        <v>0</v>
      </c>
      <c r="R20" s="77">
        <f t="shared" si="20"/>
        <v>0</v>
      </c>
      <c r="S20" s="77">
        <f t="shared" si="20"/>
        <v>0</v>
      </c>
      <c r="T20" s="77">
        <f t="shared" si="20"/>
        <v>0</v>
      </c>
      <c r="U20" s="77">
        <f t="shared" si="20"/>
        <v>0</v>
      </c>
      <c r="V20" s="77">
        <f t="shared" si="20"/>
        <v>0</v>
      </c>
      <c r="W20" s="77">
        <f t="shared" si="20"/>
        <v>0</v>
      </c>
      <c r="X20" s="77">
        <f t="shared" si="20"/>
        <v>0</v>
      </c>
      <c r="Y20" s="77">
        <f t="shared" si="20"/>
        <v>0</v>
      </c>
      <c r="Z20" s="77">
        <f t="shared" si="20"/>
        <v>0</v>
      </c>
      <c r="AA20" s="77">
        <f t="shared" si="20"/>
        <v>0</v>
      </c>
      <c r="AB20" s="77">
        <f t="shared" si="20"/>
        <v>0</v>
      </c>
      <c r="AC20" s="77">
        <f t="shared" si="20"/>
        <v>0</v>
      </c>
      <c r="AD20" s="77">
        <f t="shared" si="20"/>
        <v>0</v>
      </c>
      <c r="AE20" s="77">
        <f t="shared" si="20"/>
        <v>0</v>
      </c>
      <c r="AF20" s="77">
        <f t="shared" si="20"/>
        <v>0</v>
      </c>
      <c r="AG20" s="77">
        <f t="shared" si="20"/>
        <v>0</v>
      </c>
      <c r="AH20" s="77">
        <f t="shared" si="20"/>
        <v>0</v>
      </c>
      <c r="AI20" s="77">
        <f t="shared" si="20"/>
        <v>0</v>
      </c>
      <c r="AJ20" s="77">
        <f t="shared" si="20"/>
        <v>0</v>
      </c>
      <c r="AK20" s="77">
        <f t="shared" si="20"/>
        <v>0</v>
      </c>
      <c r="AL20" s="77">
        <f t="shared" si="20"/>
        <v>0</v>
      </c>
      <c r="AM20" s="77">
        <f t="shared" si="20"/>
        <v>0</v>
      </c>
      <c r="AN20" s="77">
        <f t="shared" si="20"/>
        <v>0</v>
      </c>
      <c r="AO20" s="77">
        <f t="shared" si="20"/>
        <v>0</v>
      </c>
      <c r="AP20" s="77">
        <f t="shared" si="20"/>
        <v>0</v>
      </c>
      <c r="AQ20" s="77">
        <f t="shared" si="20"/>
        <v>0</v>
      </c>
      <c r="AR20" s="77">
        <f t="shared" si="20"/>
        <v>0</v>
      </c>
      <c r="AS20" s="77">
        <f t="shared" si="20"/>
        <v>0</v>
      </c>
      <c r="AT20" s="2"/>
      <c r="AU20" s="2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</row>
    <row r="21" spans="1:60" ht="15.75" hidden="1" customHeight="1" x14ac:dyDescent="0.25">
      <c r="A21" s="2"/>
      <c r="B21" s="16"/>
      <c r="C21" s="2"/>
      <c r="D21" s="2" t="s">
        <v>67</v>
      </c>
      <c r="E21" s="2"/>
      <c r="F21" s="12" t="s">
        <v>65</v>
      </c>
      <c r="G21" s="12" t="s">
        <v>65</v>
      </c>
      <c r="H21" s="12" t="s">
        <v>65</v>
      </c>
      <c r="I21" s="77">
        <f t="shared" ref="I21:AS21" si="21">IF(I126&lt;=I$15,((I$14/I$15)*I$13),0)</f>
        <v>175000</v>
      </c>
      <c r="J21" s="77">
        <f t="shared" si="21"/>
        <v>227500</v>
      </c>
      <c r="K21" s="77">
        <f t="shared" si="21"/>
        <v>227500</v>
      </c>
      <c r="L21" s="77">
        <f t="shared" si="21"/>
        <v>227500</v>
      </c>
      <c r="M21" s="77">
        <f t="shared" si="21"/>
        <v>0</v>
      </c>
      <c r="N21" s="77">
        <f t="shared" si="21"/>
        <v>0</v>
      </c>
      <c r="O21" s="77">
        <f t="shared" si="21"/>
        <v>0</v>
      </c>
      <c r="P21" s="77">
        <f t="shared" si="21"/>
        <v>0</v>
      </c>
      <c r="Q21" s="77">
        <f t="shared" si="21"/>
        <v>0</v>
      </c>
      <c r="R21" s="77">
        <f t="shared" si="21"/>
        <v>0</v>
      </c>
      <c r="S21" s="77">
        <f t="shared" si="21"/>
        <v>0</v>
      </c>
      <c r="T21" s="77">
        <f t="shared" si="21"/>
        <v>0</v>
      </c>
      <c r="U21" s="77">
        <f t="shared" si="21"/>
        <v>0</v>
      </c>
      <c r="V21" s="77">
        <f t="shared" si="21"/>
        <v>0</v>
      </c>
      <c r="W21" s="77">
        <f t="shared" si="21"/>
        <v>0</v>
      </c>
      <c r="X21" s="77">
        <f t="shared" si="21"/>
        <v>0</v>
      </c>
      <c r="Y21" s="77">
        <f t="shared" si="21"/>
        <v>0</v>
      </c>
      <c r="Z21" s="77">
        <f t="shared" si="21"/>
        <v>0</v>
      </c>
      <c r="AA21" s="77">
        <f t="shared" si="21"/>
        <v>0</v>
      </c>
      <c r="AB21" s="77">
        <f t="shared" si="21"/>
        <v>0</v>
      </c>
      <c r="AC21" s="77">
        <f t="shared" si="21"/>
        <v>0</v>
      </c>
      <c r="AD21" s="77">
        <f t="shared" si="21"/>
        <v>0</v>
      </c>
      <c r="AE21" s="77">
        <f t="shared" si="21"/>
        <v>0</v>
      </c>
      <c r="AF21" s="77">
        <f t="shared" si="21"/>
        <v>0</v>
      </c>
      <c r="AG21" s="77">
        <f t="shared" si="21"/>
        <v>0</v>
      </c>
      <c r="AH21" s="77">
        <f t="shared" si="21"/>
        <v>0</v>
      </c>
      <c r="AI21" s="77">
        <f t="shared" si="21"/>
        <v>0</v>
      </c>
      <c r="AJ21" s="77">
        <f t="shared" si="21"/>
        <v>0</v>
      </c>
      <c r="AK21" s="77">
        <f t="shared" si="21"/>
        <v>0</v>
      </c>
      <c r="AL21" s="77">
        <f t="shared" si="21"/>
        <v>0</v>
      </c>
      <c r="AM21" s="77">
        <f t="shared" si="21"/>
        <v>0</v>
      </c>
      <c r="AN21" s="77">
        <f t="shared" si="21"/>
        <v>0</v>
      </c>
      <c r="AO21" s="77">
        <f t="shared" si="21"/>
        <v>0</v>
      </c>
      <c r="AP21" s="77">
        <f t="shared" si="21"/>
        <v>0</v>
      </c>
      <c r="AQ21" s="77">
        <f t="shared" si="21"/>
        <v>0</v>
      </c>
      <c r="AR21" s="77">
        <f t="shared" si="21"/>
        <v>0</v>
      </c>
      <c r="AS21" s="77">
        <f t="shared" si="21"/>
        <v>0</v>
      </c>
      <c r="AT21" s="2"/>
      <c r="AU21" s="2"/>
      <c r="AV21" s="5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55"/>
      <c r="BH21" s="55"/>
    </row>
    <row r="22" spans="1:60" ht="15.75" hidden="1" customHeight="1" x14ac:dyDescent="0.25">
      <c r="A22" s="2"/>
      <c r="B22" s="16"/>
      <c r="C22" s="2"/>
      <c r="D22" s="2" t="s">
        <v>68</v>
      </c>
      <c r="E22" s="2"/>
      <c r="F22" s="12" t="s">
        <v>65</v>
      </c>
      <c r="G22" s="12" t="s">
        <v>65</v>
      </c>
      <c r="H22" s="12" t="s">
        <v>65</v>
      </c>
      <c r="I22" s="12" t="s">
        <v>65</v>
      </c>
      <c r="J22" s="77">
        <f t="shared" ref="J22:AS22" si="22">IF(J127&lt;=J$15,((J$14/J$15)*J$13),0)</f>
        <v>227500</v>
      </c>
      <c r="K22" s="77">
        <f t="shared" si="22"/>
        <v>227500</v>
      </c>
      <c r="L22" s="77">
        <f t="shared" si="22"/>
        <v>227500</v>
      </c>
      <c r="M22" s="77">
        <f t="shared" si="22"/>
        <v>227500</v>
      </c>
      <c r="N22" s="77">
        <f t="shared" si="22"/>
        <v>0</v>
      </c>
      <c r="O22" s="77">
        <f t="shared" si="22"/>
        <v>0</v>
      </c>
      <c r="P22" s="77">
        <f t="shared" si="22"/>
        <v>0</v>
      </c>
      <c r="Q22" s="77">
        <f t="shared" si="22"/>
        <v>0</v>
      </c>
      <c r="R22" s="77">
        <f t="shared" si="22"/>
        <v>0</v>
      </c>
      <c r="S22" s="77">
        <f t="shared" si="22"/>
        <v>0</v>
      </c>
      <c r="T22" s="77">
        <f t="shared" si="22"/>
        <v>0</v>
      </c>
      <c r="U22" s="77">
        <f t="shared" si="22"/>
        <v>0</v>
      </c>
      <c r="V22" s="77">
        <f t="shared" si="22"/>
        <v>0</v>
      </c>
      <c r="W22" s="77">
        <f t="shared" si="22"/>
        <v>0</v>
      </c>
      <c r="X22" s="77">
        <f t="shared" si="22"/>
        <v>0</v>
      </c>
      <c r="Y22" s="77">
        <f t="shared" si="22"/>
        <v>0</v>
      </c>
      <c r="Z22" s="77">
        <f t="shared" si="22"/>
        <v>0</v>
      </c>
      <c r="AA22" s="77">
        <f t="shared" si="22"/>
        <v>0</v>
      </c>
      <c r="AB22" s="77">
        <f t="shared" si="22"/>
        <v>0</v>
      </c>
      <c r="AC22" s="77">
        <f t="shared" si="22"/>
        <v>0</v>
      </c>
      <c r="AD22" s="77">
        <f t="shared" si="22"/>
        <v>0</v>
      </c>
      <c r="AE22" s="77">
        <f t="shared" si="22"/>
        <v>0</v>
      </c>
      <c r="AF22" s="77">
        <f t="shared" si="22"/>
        <v>0</v>
      </c>
      <c r="AG22" s="77">
        <f t="shared" si="22"/>
        <v>0</v>
      </c>
      <c r="AH22" s="77">
        <f t="shared" si="22"/>
        <v>0</v>
      </c>
      <c r="AI22" s="77">
        <f t="shared" si="22"/>
        <v>0</v>
      </c>
      <c r="AJ22" s="77">
        <f t="shared" si="22"/>
        <v>0</v>
      </c>
      <c r="AK22" s="77">
        <f t="shared" si="22"/>
        <v>0</v>
      </c>
      <c r="AL22" s="77">
        <f t="shared" si="22"/>
        <v>0</v>
      </c>
      <c r="AM22" s="77">
        <f t="shared" si="22"/>
        <v>0</v>
      </c>
      <c r="AN22" s="77">
        <f t="shared" si="22"/>
        <v>0</v>
      </c>
      <c r="AO22" s="77">
        <f t="shared" si="22"/>
        <v>0</v>
      </c>
      <c r="AP22" s="77">
        <f t="shared" si="22"/>
        <v>0</v>
      </c>
      <c r="AQ22" s="77">
        <f t="shared" si="22"/>
        <v>0</v>
      </c>
      <c r="AR22" s="77">
        <f t="shared" si="22"/>
        <v>0</v>
      </c>
      <c r="AS22" s="77">
        <f t="shared" si="22"/>
        <v>0</v>
      </c>
      <c r="AT22" s="2"/>
      <c r="AU22" s="2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</row>
    <row r="23" spans="1:60" ht="15.75" hidden="1" customHeight="1" x14ac:dyDescent="0.25">
      <c r="A23" s="2"/>
      <c r="B23" s="16"/>
      <c r="C23" s="2"/>
      <c r="D23" s="2" t="s">
        <v>69</v>
      </c>
      <c r="E23" s="2"/>
      <c r="F23" s="12" t="s">
        <v>65</v>
      </c>
      <c r="G23" s="12" t="s">
        <v>65</v>
      </c>
      <c r="H23" s="12" t="s">
        <v>65</v>
      </c>
      <c r="I23" s="12" t="s">
        <v>65</v>
      </c>
      <c r="J23" s="12" t="s">
        <v>65</v>
      </c>
      <c r="K23" s="77">
        <f t="shared" ref="K23:AS23" si="23">IF(K128&lt;=K$15,((K$14/K$15)*K$13),0)</f>
        <v>227500</v>
      </c>
      <c r="L23" s="77">
        <f t="shared" si="23"/>
        <v>227500</v>
      </c>
      <c r="M23" s="77">
        <f t="shared" si="23"/>
        <v>227500</v>
      </c>
      <c r="N23" s="77">
        <f t="shared" si="23"/>
        <v>235625</v>
      </c>
      <c r="O23" s="77">
        <f t="shared" si="23"/>
        <v>0</v>
      </c>
      <c r="P23" s="77">
        <f t="shared" si="23"/>
        <v>0</v>
      </c>
      <c r="Q23" s="77">
        <f t="shared" si="23"/>
        <v>0</v>
      </c>
      <c r="R23" s="77">
        <f t="shared" si="23"/>
        <v>0</v>
      </c>
      <c r="S23" s="77">
        <f t="shared" si="23"/>
        <v>0</v>
      </c>
      <c r="T23" s="77">
        <f t="shared" si="23"/>
        <v>0</v>
      </c>
      <c r="U23" s="77">
        <f t="shared" si="23"/>
        <v>0</v>
      </c>
      <c r="V23" s="77">
        <f t="shared" si="23"/>
        <v>0</v>
      </c>
      <c r="W23" s="77">
        <f t="shared" si="23"/>
        <v>0</v>
      </c>
      <c r="X23" s="77">
        <f t="shared" si="23"/>
        <v>0</v>
      </c>
      <c r="Y23" s="77">
        <f t="shared" si="23"/>
        <v>0</v>
      </c>
      <c r="Z23" s="77">
        <f t="shared" si="23"/>
        <v>0</v>
      </c>
      <c r="AA23" s="77">
        <f t="shared" si="23"/>
        <v>0</v>
      </c>
      <c r="AB23" s="77">
        <f t="shared" si="23"/>
        <v>0</v>
      </c>
      <c r="AC23" s="77">
        <f t="shared" si="23"/>
        <v>0</v>
      </c>
      <c r="AD23" s="77">
        <f t="shared" si="23"/>
        <v>0</v>
      </c>
      <c r="AE23" s="77">
        <f t="shared" si="23"/>
        <v>0</v>
      </c>
      <c r="AF23" s="77">
        <f t="shared" si="23"/>
        <v>0</v>
      </c>
      <c r="AG23" s="77">
        <f t="shared" si="23"/>
        <v>0</v>
      </c>
      <c r="AH23" s="77">
        <f t="shared" si="23"/>
        <v>0</v>
      </c>
      <c r="AI23" s="77">
        <f t="shared" si="23"/>
        <v>0</v>
      </c>
      <c r="AJ23" s="77">
        <f t="shared" si="23"/>
        <v>0</v>
      </c>
      <c r="AK23" s="77">
        <f t="shared" si="23"/>
        <v>0</v>
      </c>
      <c r="AL23" s="77">
        <f t="shared" si="23"/>
        <v>0</v>
      </c>
      <c r="AM23" s="77">
        <f t="shared" si="23"/>
        <v>0</v>
      </c>
      <c r="AN23" s="77">
        <f t="shared" si="23"/>
        <v>0</v>
      </c>
      <c r="AO23" s="77">
        <f t="shared" si="23"/>
        <v>0</v>
      </c>
      <c r="AP23" s="77">
        <f t="shared" si="23"/>
        <v>0</v>
      </c>
      <c r="AQ23" s="77">
        <f t="shared" si="23"/>
        <v>0</v>
      </c>
      <c r="AR23" s="77">
        <f t="shared" si="23"/>
        <v>0</v>
      </c>
      <c r="AS23" s="77">
        <f t="shared" si="23"/>
        <v>0</v>
      </c>
      <c r="AT23" s="2"/>
      <c r="AU23" s="2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</row>
    <row r="24" spans="1:60" ht="15.75" hidden="1" customHeight="1" x14ac:dyDescent="0.25">
      <c r="A24" s="2"/>
      <c r="B24" s="16"/>
      <c r="C24" s="2"/>
      <c r="D24" s="2" t="s">
        <v>70</v>
      </c>
      <c r="E24" s="2"/>
      <c r="F24" s="12" t="s">
        <v>65</v>
      </c>
      <c r="G24" s="12" t="s">
        <v>65</v>
      </c>
      <c r="H24" s="12" t="s">
        <v>65</v>
      </c>
      <c r="I24" s="12" t="s">
        <v>65</v>
      </c>
      <c r="J24" s="12" t="s">
        <v>65</v>
      </c>
      <c r="K24" s="12" t="s">
        <v>65</v>
      </c>
      <c r="L24" s="77">
        <f t="shared" ref="L24:AS24" si="24">IF(L129&lt;=L$15,((L$14/L$15)*L$13),0)</f>
        <v>227500</v>
      </c>
      <c r="M24" s="77">
        <f t="shared" si="24"/>
        <v>227500</v>
      </c>
      <c r="N24" s="77">
        <f t="shared" si="24"/>
        <v>235625</v>
      </c>
      <c r="O24" s="77">
        <f t="shared" si="24"/>
        <v>271875</v>
      </c>
      <c r="P24" s="77">
        <f t="shared" si="24"/>
        <v>0</v>
      </c>
      <c r="Q24" s="77">
        <f t="shared" si="24"/>
        <v>0</v>
      </c>
      <c r="R24" s="77">
        <f t="shared" si="24"/>
        <v>0</v>
      </c>
      <c r="S24" s="77">
        <f t="shared" si="24"/>
        <v>0</v>
      </c>
      <c r="T24" s="77">
        <f t="shared" si="24"/>
        <v>0</v>
      </c>
      <c r="U24" s="77">
        <f t="shared" si="24"/>
        <v>0</v>
      </c>
      <c r="V24" s="77">
        <f t="shared" si="24"/>
        <v>0</v>
      </c>
      <c r="W24" s="77">
        <f t="shared" si="24"/>
        <v>0</v>
      </c>
      <c r="X24" s="77">
        <f t="shared" si="24"/>
        <v>0</v>
      </c>
      <c r="Y24" s="77">
        <f t="shared" si="24"/>
        <v>0</v>
      </c>
      <c r="Z24" s="77">
        <f t="shared" si="24"/>
        <v>0</v>
      </c>
      <c r="AA24" s="77">
        <f t="shared" si="24"/>
        <v>0</v>
      </c>
      <c r="AB24" s="77">
        <f t="shared" si="24"/>
        <v>0</v>
      </c>
      <c r="AC24" s="77">
        <f t="shared" si="24"/>
        <v>0</v>
      </c>
      <c r="AD24" s="77">
        <f t="shared" si="24"/>
        <v>0</v>
      </c>
      <c r="AE24" s="77">
        <f t="shared" si="24"/>
        <v>0</v>
      </c>
      <c r="AF24" s="77">
        <f t="shared" si="24"/>
        <v>0</v>
      </c>
      <c r="AG24" s="77">
        <f t="shared" si="24"/>
        <v>0</v>
      </c>
      <c r="AH24" s="77">
        <f t="shared" si="24"/>
        <v>0</v>
      </c>
      <c r="AI24" s="77">
        <f t="shared" si="24"/>
        <v>0</v>
      </c>
      <c r="AJ24" s="77">
        <f t="shared" si="24"/>
        <v>0</v>
      </c>
      <c r="AK24" s="77">
        <f t="shared" si="24"/>
        <v>0</v>
      </c>
      <c r="AL24" s="77">
        <f t="shared" si="24"/>
        <v>0</v>
      </c>
      <c r="AM24" s="77">
        <f t="shared" si="24"/>
        <v>0</v>
      </c>
      <c r="AN24" s="77">
        <f t="shared" si="24"/>
        <v>0</v>
      </c>
      <c r="AO24" s="77">
        <f t="shared" si="24"/>
        <v>0</v>
      </c>
      <c r="AP24" s="77">
        <f t="shared" si="24"/>
        <v>0</v>
      </c>
      <c r="AQ24" s="77">
        <f t="shared" si="24"/>
        <v>0</v>
      </c>
      <c r="AR24" s="77">
        <f t="shared" si="24"/>
        <v>0</v>
      </c>
      <c r="AS24" s="77">
        <f t="shared" si="24"/>
        <v>0</v>
      </c>
      <c r="AT24" s="2"/>
      <c r="AU24" s="2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</row>
    <row r="25" spans="1:60" ht="15.75" hidden="1" customHeight="1" x14ac:dyDescent="0.25">
      <c r="A25" s="2"/>
      <c r="B25" s="16"/>
      <c r="C25" s="2"/>
      <c r="D25" s="2" t="s">
        <v>71</v>
      </c>
      <c r="E25" s="2"/>
      <c r="F25" s="12" t="s">
        <v>65</v>
      </c>
      <c r="G25" s="12" t="s">
        <v>65</v>
      </c>
      <c r="H25" s="12" t="s">
        <v>65</v>
      </c>
      <c r="I25" s="12" t="s">
        <v>65</v>
      </c>
      <c r="J25" s="12" t="s">
        <v>65</v>
      </c>
      <c r="K25" s="12" t="s">
        <v>65</v>
      </c>
      <c r="L25" s="12" t="s">
        <v>65</v>
      </c>
      <c r="M25" s="77">
        <f t="shared" ref="M25:AS25" si="25">IF(M130&lt;=M$15,((M$14/M$15)*M$13),0)</f>
        <v>227500</v>
      </c>
      <c r="N25" s="77">
        <f t="shared" si="25"/>
        <v>235625</v>
      </c>
      <c r="O25" s="77">
        <f t="shared" si="25"/>
        <v>271875</v>
      </c>
      <c r="P25" s="77">
        <f t="shared" si="25"/>
        <v>271875</v>
      </c>
      <c r="Q25" s="77">
        <f t="shared" si="25"/>
        <v>0</v>
      </c>
      <c r="R25" s="77">
        <f t="shared" si="25"/>
        <v>0</v>
      </c>
      <c r="S25" s="77">
        <f t="shared" si="25"/>
        <v>0</v>
      </c>
      <c r="T25" s="77">
        <f t="shared" si="25"/>
        <v>0</v>
      </c>
      <c r="U25" s="77">
        <f t="shared" si="25"/>
        <v>0</v>
      </c>
      <c r="V25" s="77">
        <f t="shared" si="25"/>
        <v>0</v>
      </c>
      <c r="W25" s="77">
        <f t="shared" si="25"/>
        <v>0</v>
      </c>
      <c r="X25" s="77">
        <f t="shared" si="25"/>
        <v>0</v>
      </c>
      <c r="Y25" s="77">
        <f t="shared" si="25"/>
        <v>0</v>
      </c>
      <c r="Z25" s="77">
        <f t="shared" si="25"/>
        <v>0</v>
      </c>
      <c r="AA25" s="77">
        <f t="shared" si="25"/>
        <v>0</v>
      </c>
      <c r="AB25" s="77">
        <f t="shared" si="25"/>
        <v>0</v>
      </c>
      <c r="AC25" s="77">
        <f t="shared" si="25"/>
        <v>0</v>
      </c>
      <c r="AD25" s="77">
        <f t="shared" si="25"/>
        <v>0</v>
      </c>
      <c r="AE25" s="77">
        <f t="shared" si="25"/>
        <v>0</v>
      </c>
      <c r="AF25" s="77">
        <f t="shared" si="25"/>
        <v>0</v>
      </c>
      <c r="AG25" s="77">
        <f t="shared" si="25"/>
        <v>0</v>
      </c>
      <c r="AH25" s="77">
        <f t="shared" si="25"/>
        <v>0</v>
      </c>
      <c r="AI25" s="77">
        <f t="shared" si="25"/>
        <v>0</v>
      </c>
      <c r="AJ25" s="77">
        <f t="shared" si="25"/>
        <v>0</v>
      </c>
      <c r="AK25" s="77">
        <f t="shared" si="25"/>
        <v>0</v>
      </c>
      <c r="AL25" s="77">
        <f t="shared" si="25"/>
        <v>0</v>
      </c>
      <c r="AM25" s="77">
        <f t="shared" si="25"/>
        <v>0</v>
      </c>
      <c r="AN25" s="77">
        <f t="shared" si="25"/>
        <v>0</v>
      </c>
      <c r="AO25" s="77">
        <f t="shared" si="25"/>
        <v>0</v>
      </c>
      <c r="AP25" s="77">
        <f t="shared" si="25"/>
        <v>0</v>
      </c>
      <c r="AQ25" s="77">
        <f t="shared" si="25"/>
        <v>0</v>
      </c>
      <c r="AR25" s="77">
        <f t="shared" si="25"/>
        <v>0</v>
      </c>
      <c r="AS25" s="77">
        <f t="shared" si="25"/>
        <v>0</v>
      </c>
      <c r="AT25" s="2"/>
      <c r="AU25" s="2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</row>
    <row r="26" spans="1:60" ht="15.75" hidden="1" customHeight="1" x14ac:dyDescent="0.25">
      <c r="A26" s="2"/>
      <c r="B26" s="16"/>
      <c r="C26" s="2"/>
      <c r="D26" s="2" t="s">
        <v>72</v>
      </c>
      <c r="E26" s="2"/>
      <c r="F26" s="12" t="s">
        <v>65</v>
      </c>
      <c r="G26" s="12" t="s">
        <v>65</v>
      </c>
      <c r="H26" s="12" t="s">
        <v>65</v>
      </c>
      <c r="I26" s="12" t="s">
        <v>65</v>
      </c>
      <c r="J26" s="12" t="s">
        <v>65</v>
      </c>
      <c r="K26" s="12" t="s">
        <v>65</v>
      </c>
      <c r="L26" s="12" t="s">
        <v>65</v>
      </c>
      <c r="M26" s="77" t="s">
        <v>65</v>
      </c>
      <c r="N26" s="77">
        <f t="shared" ref="N26:AS26" si="26">IF(N131&lt;=N$15,((N$14/N$15)*N$13),0)</f>
        <v>235625</v>
      </c>
      <c r="O26" s="77">
        <f t="shared" si="26"/>
        <v>271875</v>
      </c>
      <c r="P26" s="77">
        <f t="shared" si="26"/>
        <v>271875</v>
      </c>
      <c r="Q26" s="77">
        <f t="shared" si="26"/>
        <v>271875</v>
      </c>
      <c r="R26" s="77">
        <f t="shared" si="26"/>
        <v>0</v>
      </c>
      <c r="S26" s="77">
        <f t="shared" si="26"/>
        <v>0</v>
      </c>
      <c r="T26" s="77">
        <f t="shared" si="26"/>
        <v>0</v>
      </c>
      <c r="U26" s="77">
        <f t="shared" si="26"/>
        <v>0</v>
      </c>
      <c r="V26" s="77">
        <f t="shared" si="26"/>
        <v>0</v>
      </c>
      <c r="W26" s="77">
        <f t="shared" si="26"/>
        <v>0</v>
      </c>
      <c r="X26" s="77">
        <f t="shared" si="26"/>
        <v>0</v>
      </c>
      <c r="Y26" s="77">
        <f t="shared" si="26"/>
        <v>0</v>
      </c>
      <c r="Z26" s="77">
        <f t="shared" si="26"/>
        <v>0</v>
      </c>
      <c r="AA26" s="77">
        <f t="shared" si="26"/>
        <v>0</v>
      </c>
      <c r="AB26" s="77">
        <f t="shared" si="26"/>
        <v>0</v>
      </c>
      <c r="AC26" s="77">
        <f t="shared" si="26"/>
        <v>0</v>
      </c>
      <c r="AD26" s="77">
        <f t="shared" si="26"/>
        <v>0</v>
      </c>
      <c r="AE26" s="77">
        <f t="shared" si="26"/>
        <v>0</v>
      </c>
      <c r="AF26" s="77">
        <f t="shared" si="26"/>
        <v>0</v>
      </c>
      <c r="AG26" s="77">
        <f t="shared" si="26"/>
        <v>0</v>
      </c>
      <c r="AH26" s="77">
        <f t="shared" si="26"/>
        <v>0</v>
      </c>
      <c r="AI26" s="77">
        <f t="shared" si="26"/>
        <v>0</v>
      </c>
      <c r="AJ26" s="77">
        <f t="shared" si="26"/>
        <v>0</v>
      </c>
      <c r="AK26" s="77">
        <f t="shared" si="26"/>
        <v>0</v>
      </c>
      <c r="AL26" s="77">
        <f t="shared" si="26"/>
        <v>0</v>
      </c>
      <c r="AM26" s="77">
        <f t="shared" si="26"/>
        <v>0</v>
      </c>
      <c r="AN26" s="77">
        <f t="shared" si="26"/>
        <v>0</v>
      </c>
      <c r="AO26" s="77">
        <f t="shared" si="26"/>
        <v>0</v>
      </c>
      <c r="AP26" s="77">
        <f t="shared" si="26"/>
        <v>0</v>
      </c>
      <c r="AQ26" s="77">
        <f t="shared" si="26"/>
        <v>0</v>
      </c>
      <c r="AR26" s="77">
        <f t="shared" si="26"/>
        <v>0</v>
      </c>
      <c r="AS26" s="77">
        <f t="shared" si="26"/>
        <v>0</v>
      </c>
      <c r="AT26" s="2"/>
      <c r="AU26" s="2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</row>
    <row r="27" spans="1:60" ht="15.75" hidden="1" customHeight="1" x14ac:dyDescent="0.25">
      <c r="A27" s="2"/>
      <c r="B27" s="16"/>
      <c r="C27" s="2"/>
      <c r="D27" s="2" t="s">
        <v>73</v>
      </c>
      <c r="E27" s="2"/>
      <c r="F27" s="12" t="s">
        <v>65</v>
      </c>
      <c r="G27" s="12" t="s">
        <v>65</v>
      </c>
      <c r="H27" s="12" t="s">
        <v>65</v>
      </c>
      <c r="I27" s="12" t="s">
        <v>65</v>
      </c>
      <c r="J27" s="12" t="s">
        <v>65</v>
      </c>
      <c r="K27" s="12" t="s">
        <v>65</v>
      </c>
      <c r="L27" s="12" t="s">
        <v>65</v>
      </c>
      <c r="M27" s="77" t="s">
        <v>65</v>
      </c>
      <c r="N27" s="77" t="s">
        <v>65</v>
      </c>
      <c r="O27" s="77">
        <f t="shared" ref="O27:AS27" si="27">IF(O132&lt;=O$15,((O$14/O$15)*O$13),0)</f>
        <v>271875</v>
      </c>
      <c r="P27" s="77">
        <f t="shared" si="27"/>
        <v>271875</v>
      </c>
      <c r="Q27" s="77">
        <f t="shared" si="27"/>
        <v>271875</v>
      </c>
      <c r="R27" s="77">
        <f t="shared" si="27"/>
        <v>271875</v>
      </c>
      <c r="S27" s="77">
        <f t="shared" si="27"/>
        <v>0</v>
      </c>
      <c r="T27" s="77">
        <f t="shared" si="27"/>
        <v>0</v>
      </c>
      <c r="U27" s="77">
        <f t="shared" si="27"/>
        <v>0</v>
      </c>
      <c r="V27" s="77">
        <f t="shared" si="27"/>
        <v>0</v>
      </c>
      <c r="W27" s="77">
        <f t="shared" si="27"/>
        <v>0</v>
      </c>
      <c r="X27" s="77">
        <f t="shared" si="27"/>
        <v>0</v>
      </c>
      <c r="Y27" s="77">
        <f t="shared" si="27"/>
        <v>0</v>
      </c>
      <c r="Z27" s="77">
        <f t="shared" si="27"/>
        <v>0</v>
      </c>
      <c r="AA27" s="77">
        <f t="shared" si="27"/>
        <v>0</v>
      </c>
      <c r="AB27" s="77">
        <f t="shared" si="27"/>
        <v>0</v>
      </c>
      <c r="AC27" s="77">
        <f t="shared" si="27"/>
        <v>0</v>
      </c>
      <c r="AD27" s="77">
        <f t="shared" si="27"/>
        <v>0</v>
      </c>
      <c r="AE27" s="77">
        <f t="shared" si="27"/>
        <v>0</v>
      </c>
      <c r="AF27" s="77">
        <f t="shared" si="27"/>
        <v>0</v>
      </c>
      <c r="AG27" s="77">
        <f t="shared" si="27"/>
        <v>0</v>
      </c>
      <c r="AH27" s="77">
        <f t="shared" si="27"/>
        <v>0</v>
      </c>
      <c r="AI27" s="77">
        <f t="shared" si="27"/>
        <v>0</v>
      </c>
      <c r="AJ27" s="77">
        <f t="shared" si="27"/>
        <v>0</v>
      </c>
      <c r="AK27" s="77">
        <f t="shared" si="27"/>
        <v>0</v>
      </c>
      <c r="AL27" s="77">
        <f t="shared" si="27"/>
        <v>0</v>
      </c>
      <c r="AM27" s="77">
        <f t="shared" si="27"/>
        <v>0</v>
      </c>
      <c r="AN27" s="77">
        <f t="shared" si="27"/>
        <v>0</v>
      </c>
      <c r="AO27" s="77">
        <f t="shared" si="27"/>
        <v>0</v>
      </c>
      <c r="AP27" s="77">
        <f t="shared" si="27"/>
        <v>0</v>
      </c>
      <c r="AQ27" s="77">
        <f t="shared" si="27"/>
        <v>0</v>
      </c>
      <c r="AR27" s="77">
        <f t="shared" si="27"/>
        <v>0</v>
      </c>
      <c r="AS27" s="77">
        <f t="shared" si="27"/>
        <v>0</v>
      </c>
      <c r="AT27" s="2"/>
      <c r="AU27" s="2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</row>
    <row r="28" spans="1:60" ht="15.75" hidden="1" customHeight="1" x14ac:dyDescent="0.25">
      <c r="A28" s="2"/>
      <c r="B28" s="16"/>
      <c r="C28" s="2"/>
      <c r="D28" s="2" t="s">
        <v>74</v>
      </c>
      <c r="E28" s="2"/>
      <c r="F28" s="12" t="s">
        <v>65</v>
      </c>
      <c r="G28" s="12" t="s">
        <v>65</v>
      </c>
      <c r="H28" s="12" t="s">
        <v>65</v>
      </c>
      <c r="I28" s="12" t="s">
        <v>65</v>
      </c>
      <c r="J28" s="12" t="s">
        <v>65</v>
      </c>
      <c r="K28" s="12" t="s">
        <v>65</v>
      </c>
      <c r="L28" s="12" t="s">
        <v>65</v>
      </c>
      <c r="M28" s="77" t="s">
        <v>65</v>
      </c>
      <c r="N28" s="77" t="s">
        <v>65</v>
      </c>
      <c r="O28" s="77" t="s">
        <v>65</v>
      </c>
      <c r="P28" s="77">
        <f t="shared" ref="P28:AS28" si="28">IF(P133&lt;=P$15,((P$14/P$15)*P$13),0)</f>
        <v>271875</v>
      </c>
      <c r="Q28" s="77">
        <f t="shared" si="28"/>
        <v>271875</v>
      </c>
      <c r="R28" s="77">
        <f t="shared" si="28"/>
        <v>271875</v>
      </c>
      <c r="S28" s="77">
        <f t="shared" si="28"/>
        <v>271875</v>
      </c>
      <c r="T28" s="77">
        <f t="shared" si="28"/>
        <v>0</v>
      </c>
      <c r="U28" s="77">
        <f t="shared" si="28"/>
        <v>0</v>
      </c>
      <c r="V28" s="77">
        <f t="shared" si="28"/>
        <v>0</v>
      </c>
      <c r="W28" s="77">
        <f t="shared" si="28"/>
        <v>0</v>
      </c>
      <c r="X28" s="77">
        <f t="shared" si="28"/>
        <v>0</v>
      </c>
      <c r="Y28" s="77">
        <f t="shared" si="28"/>
        <v>0</v>
      </c>
      <c r="Z28" s="77">
        <f t="shared" si="28"/>
        <v>0</v>
      </c>
      <c r="AA28" s="77">
        <f t="shared" si="28"/>
        <v>0</v>
      </c>
      <c r="AB28" s="77">
        <f t="shared" si="28"/>
        <v>0</v>
      </c>
      <c r="AC28" s="77">
        <f t="shared" si="28"/>
        <v>0</v>
      </c>
      <c r="AD28" s="77">
        <f t="shared" si="28"/>
        <v>0</v>
      </c>
      <c r="AE28" s="77">
        <f t="shared" si="28"/>
        <v>0</v>
      </c>
      <c r="AF28" s="77">
        <f t="shared" si="28"/>
        <v>0</v>
      </c>
      <c r="AG28" s="77">
        <f t="shared" si="28"/>
        <v>0</v>
      </c>
      <c r="AH28" s="77">
        <f t="shared" si="28"/>
        <v>0</v>
      </c>
      <c r="AI28" s="77">
        <f t="shared" si="28"/>
        <v>0</v>
      </c>
      <c r="AJ28" s="77">
        <f t="shared" si="28"/>
        <v>0</v>
      </c>
      <c r="AK28" s="77">
        <f t="shared" si="28"/>
        <v>0</v>
      </c>
      <c r="AL28" s="77">
        <f t="shared" si="28"/>
        <v>0</v>
      </c>
      <c r="AM28" s="77">
        <f t="shared" si="28"/>
        <v>0</v>
      </c>
      <c r="AN28" s="77">
        <f t="shared" si="28"/>
        <v>0</v>
      </c>
      <c r="AO28" s="77">
        <f t="shared" si="28"/>
        <v>0</v>
      </c>
      <c r="AP28" s="77">
        <f t="shared" si="28"/>
        <v>0</v>
      </c>
      <c r="AQ28" s="77">
        <f t="shared" si="28"/>
        <v>0</v>
      </c>
      <c r="AR28" s="77">
        <f t="shared" si="28"/>
        <v>0</v>
      </c>
      <c r="AS28" s="77">
        <f t="shared" si="28"/>
        <v>0</v>
      </c>
      <c r="AT28" s="2"/>
      <c r="AU28" s="2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</row>
    <row r="29" spans="1:60" ht="15.75" hidden="1" customHeight="1" x14ac:dyDescent="0.25">
      <c r="A29" s="2"/>
      <c r="B29" s="16"/>
      <c r="C29" s="2"/>
      <c r="D29" s="2" t="s">
        <v>75</v>
      </c>
      <c r="E29" s="2"/>
      <c r="F29" s="12" t="s">
        <v>65</v>
      </c>
      <c r="G29" s="12" t="s">
        <v>65</v>
      </c>
      <c r="H29" s="12" t="s">
        <v>65</v>
      </c>
      <c r="I29" s="12" t="s">
        <v>65</v>
      </c>
      <c r="J29" s="12" t="s">
        <v>65</v>
      </c>
      <c r="K29" s="12" t="s">
        <v>65</v>
      </c>
      <c r="L29" s="12" t="s">
        <v>65</v>
      </c>
      <c r="M29" s="77" t="s">
        <v>65</v>
      </c>
      <c r="N29" s="77" t="s">
        <v>65</v>
      </c>
      <c r="O29" s="77" t="s">
        <v>65</v>
      </c>
      <c r="P29" s="77" t="s">
        <v>65</v>
      </c>
      <c r="Q29" s="77">
        <f t="shared" ref="Q29:AS29" si="29">IF(Q134&lt;=Q$15,((Q$14/Q$15)*Q$13),0)</f>
        <v>271875</v>
      </c>
      <c r="R29" s="77">
        <f t="shared" si="29"/>
        <v>271875</v>
      </c>
      <c r="S29" s="77">
        <f t="shared" si="29"/>
        <v>271875</v>
      </c>
      <c r="T29" s="77">
        <f t="shared" si="29"/>
        <v>271875</v>
      </c>
      <c r="U29" s="77">
        <f t="shared" si="29"/>
        <v>0</v>
      </c>
      <c r="V29" s="77">
        <f t="shared" si="29"/>
        <v>0</v>
      </c>
      <c r="W29" s="77">
        <f t="shared" si="29"/>
        <v>0</v>
      </c>
      <c r="X29" s="77">
        <f t="shared" si="29"/>
        <v>0</v>
      </c>
      <c r="Y29" s="77">
        <f t="shared" si="29"/>
        <v>0</v>
      </c>
      <c r="Z29" s="77">
        <f t="shared" si="29"/>
        <v>0</v>
      </c>
      <c r="AA29" s="77">
        <f t="shared" si="29"/>
        <v>0</v>
      </c>
      <c r="AB29" s="77">
        <f t="shared" si="29"/>
        <v>0</v>
      </c>
      <c r="AC29" s="77">
        <f t="shared" si="29"/>
        <v>0</v>
      </c>
      <c r="AD29" s="77">
        <f t="shared" si="29"/>
        <v>0</v>
      </c>
      <c r="AE29" s="77">
        <f t="shared" si="29"/>
        <v>0</v>
      </c>
      <c r="AF29" s="77">
        <f t="shared" si="29"/>
        <v>0</v>
      </c>
      <c r="AG29" s="77">
        <f t="shared" si="29"/>
        <v>0</v>
      </c>
      <c r="AH29" s="77">
        <f t="shared" si="29"/>
        <v>0</v>
      </c>
      <c r="AI29" s="77">
        <f t="shared" si="29"/>
        <v>0</v>
      </c>
      <c r="AJ29" s="77">
        <f t="shared" si="29"/>
        <v>0</v>
      </c>
      <c r="AK29" s="77">
        <f t="shared" si="29"/>
        <v>0</v>
      </c>
      <c r="AL29" s="77">
        <f t="shared" si="29"/>
        <v>0</v>
      </c>
      <c r="AM29" s="77">
        <f t="shared" si="29"/>
        <v>0</v>
      </c>
      <c r="AN29" s="77">
        <f t="shared" si="29"/>
        <v>0</v>
      </c>
      <c r="AO29" s="77">
        <f t="shared" si="29"/>
        <v>0</v>
      </c>
      <c r="AP29" s="77">
        <f t="shared" si="29"/>
        <v>0</v>
      </c>
      <c r="AQ29" s="77">
        <f t="shared" si="29"/>
        <v>0</v>
      </c>
      <c r="AR29" s="77">
        <f t="shared" si="29"/>
        <v>0</v>
      </c>
      <c r="AS29" s="77">
        <f t="shared" si="29"/>
        <v>0</v>
      </c>
      <c r="AT29" s="2"/>
      <c r="AU29" s="2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</row>
    <row r="30" spans="1:60" ht="15.75" hidden="1" customHeight="1" x14ac:dyDescent="0.25">
      <c r="A30" s="2"/>
      <c r="B30" s="16"/>
      <c r="C30" s="2"/>
      <c r="D30" s="2" t="s">
        <v>76</v>
      </c>
      <c r="E30" s="2"/>
      <c r="F30" s="12" t="s">
        <v>65</v>
      </c>
      <c r="G30" s="12" t="s">
        <v>65</v>
      </c>
      <c r="H30" s="12" t="s">
        <v>65</v>
      </c>
      <c r="I30" s="12" t="s">
        <v>65</v>
      </c>
      <c r="J30" s="12" t="s">
        <v>65</v>
      </c>
      <c r="K30" s="12" t="s">
        <v>65</v>
      </c>
      <c r="L30" s="12" t="s">
        <v>65</v>
      </c>
      <c r="M30" s="12" t="s">
        <v>65</v>
      </c>
      <c r="N30" s="12" t="s">
        <v>65</v>
      </c>
      <c r="O30" s="12" t="s">
        <v>65</v>
      </c>
      <c r="P30" s="12" t="s">
        <v>65</v>
      </c>
      <c r="Q30" s="12" t="s">
        <v>65</v>
      </c>
      <c r="R30" s="77">
        <f t="shared" ref="R30:AS30" si="30">IF(R135&lt;=R$15,((R$14/R$15)*R$13),0)</f>
        <v>271875</v>
      </c>
      <c r="S30" s="77">
        <f t="shared" si="30"/>
        <v>271875</v>
      </c>
      <c r="T30" s="77">
        <f t="shared" si="30"/>
        <v>271875</v>
      </c>
      <c r="U30" s="77">
        <f t="shared" si="30"/>
        <v>271875</v>
      </c>
      <c r="V30" s="77">
        <f t="shared" si="30"/>
        <v>0</v>
      </c>
      <c r="W30" s="77">
        <f t="shared" si="30"/>
        <v>0</v>
      </c>
      <c r="X30" s="77">
        <f t="shared" si="30"/>
        <v>0</v>
      </c>
      <c r="Y30" s="77">
        <f t="shared" si="30"/>
        <v>0</v>
      </c>
      <c r="Z30" s="77">
        <f t="shared" si="30"/>
        <v>0</v>
      </c>
      <c r="AA30" s="77">
        <f t="shared" si="30"/>
        <v>0</v>
      </c>
      <c r="AB30" s="77">
        <f t="shared" si="30"/>
        <v>0</v>
      </c>
      <c r="AC30" s="77">
        <f t="shared" si="30"/>
        <v>0</v>
      </c>
      <c r="AD30" s="77">
        <f t="shared" si="30"/>
        <v>0</v>
      </c>
      <c r="AE30" s="77">
        <f t="shared" si="30"/>
        <v>0</v>
      </c>
      <c r="AF30" s="77">
        <f t="shared" si="30"/>
        <v>0</v>
      </c>
      <c r="AG30" s="77">
        <f t="shared" si="30"/>
        <v>0</v>
      </c>
      <c r="AH30" s="77">
        <f t="shared" si="30"/>
        <v>0</v>
      </c>
      <c r="AI30" s="77">
        <f t="shared" si="30"/>
        <v>0</v>
      </c>
      <c r="AJ30" s="77">
        <f t="shared" si="30"/>
        <v>0</v>
      </c>
      <c r="AK30" s="77">
        <f t="shared" si="30"/>
        <v>0</v>
      </c>
      <c r="AL30" s="77">
        <f t="shared" si="30"/>
        <v>0</v>
      </c>
      <c r="AM30" s="77">
        <f t="shared" si="30"/>
        <v>0</v>
      </c>
      <c r="AN30" s="77">
        <f t="shared" si="30"/>
        <v>0</v>
      </c>
      <c r="AO30" s="77">
        <f t="shared" si="30"/>
        <v>0</v>
      </c>
      <c r="AP30" s="77">
        <f t="shared" si="30"/>
        <v>0</v>
      </c>
      <c r="AQ30" s="77">
        <f t="shared" si="30"/>
        <v>0</v>
      </c>
      <c r="AR30" s="77">
        <f t="shared" si="30"/>
        <v>0</v>
      </c>
      <c r="AS30" s="77">
        <f t="shared" si="30"/>
        <v>0</v>
      </c>
      <c r="AT30" s="2"/>
      <c r="AU30" s="2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</row>
    <row r="31" spans="1:60" ht="15.75" hidden="1" customHeight="1" x14ac:dyDescent="0.25">
      <c r="A31" s="2"/>
      <c r="B31" s="16"/>
      <c r="C31" s="2"/>
      <c r="D31" s="2" t="s">
        <v>77</v>
      </c>
      <c r="E31" s="2"/>
      <c r="F31" s="12" t="s">
        <v>65</v>
      </c>
      <c r="G31" s="12" t="s">
        <v>65</v>
      </c>
      <c r="H31" s="12" t="s">
        <v>65</v>
      </c>
      <c r="I31" s="12" t="s">
        <v>65</v>
      </c>
      <c r="J31" s="12" t="s">
        <v>65</v>
      </c>
      <c r="K31" s="12" t="s">
        <v>65</v>
      </c>
      <c r="L31" s="12" t="s">
        <v>65</v>
      </c>
      <c r="M31" s="12" t="s">
        <v>65</v>
      </c>
      <c r="N31" s="12" t="s">
        <v>65</v>
      </c>
      <c r="O31" s="12" t="s">
        <v>65</v>
      </c>
      <c r="P31" s="12" t="s">
        <v>65</v>
      </c>
      <c r="Q31" s="12" t="s">
        <v>65</v>
      </c>
      <c r="R31" s="12" t="s">
        <v>65</v>
      </c>
      <c r="S31" s="77">
        <f t="shared" ref="S31:AS31" si="31">IF(S136&lt;=S$15,((S$14/S$15)*S$13),0)</f>
        <v>271875</v>
      </c>
      <c r="T31" s="77">
        <f t="shared" si="31"/>
        <v>271875</v>
      </c>
      <c r="U31" s="77">
        <f t="shared" si="31"/>
        <v>271875</v>
      </c>
      <c r="V31" s="77">
        <f t="shared" si="31"/>
        <v>285750</v>
      </c>
      <c r="W31" s="77">
        <f t="shared" si="31"/>
        <v>0</v>
      </c>
      <c r="X31" s="77">
        <f t="shared" si="31"/>
        <v>0</v>
      </c>
      <c r="Y31" s="77">
        <f t="shared" si="31"/>
        <v>0</v>
      </c>
      <c r="Z31" s="77">
        <f t="shared" si="31"/>
        <v>0</v>
      </c>
      <c r="AA31" s="77">
        <f t="shared" si="31"/>
        <v>0</v>
      </c>
      <c r="AB31" s="77">
        <f t="shared" si="31"/>
        <v>0</v>
      </c>
      <c r="AC31" s="77">
        <f t="shared" si="31"/>
        <v>0</v>
      </c>
      <c r="AD31" s="77">
        <f t="shared" si="31"/>
        <v>0</v>
      </c>
      <c r="AE31" s="77">
        <f t="shared" si="31"/>
        <v>0</v>
      </c>
      <c r="AF31" s="77">
        <f t="shared" si="31"/>
        <v>0</v>
      </c>
      <c r="AG31" s="77">
        <f t="shared" si="31"/>
        <v>0</v>
      </c>
      <c r="AH31" s="77">
        <f t="shared" si="31"/>
        <v>0</v>
      </c>
      <c r="AI31" s="77">
        <f t="shared" si="31"/>
        <v>0</v>
      </c>
      <c r="AJ31" s="77">
        <f t="shared" si="31"/>
        <v>0</v>
      </c>
      <c r="AK31" s="77">
        <f t="shared" si="31"/>
        <v>0</v>
      </c>
      <c r="AL31" s="77">
        <f t="shared" si="31"/>
        <v>0</v>
      </c>
      <c r="AM31" s="77">
        <f t="shared" si="31"/>
        <v>0</v>
      </c>
      <c r="AN31" s="77">
        <f t="shared" si="31"/>
        <v>0</v>
      </c>
      <c r="AO31" s="77">
        <f t="shared" si="31"/>
        <v>0</v>
      </c>
      <c r="AP31" s="77">
        <f t="shared" si="31"/>
        <v>0</v>
      </c>
      <c r="AQ31" s="77">
        <f t="shared" si="31"/>
        <v>0</v>
      </c>
      <c r="AR31" s="77">
        <f t="shared" si="31"/>
        <v>0</v>
      </c>
      <c r="AS31" s="77">
        <f t="shared" si="31"/>
        <v>0</v>
      </c>
      <c r="AT31" s="2"/>
      <c r="AU31" s="2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</row>
    <row r="32" spans="1:60" ht="15.75" hidden="1" customHeight="1" x14ac:dyDescent="0.25">
      <c r="A32" s="2"/>
      <c r="B32" s="16"/>
      <c r="C32" s="2"/>
      <c r="D32" s="2" t="s">
        <v>78</v>
      </c>
      <c r="E32" s="2"/>
      <c r="F32" s="12" t="s">
        <v>65</v>
      </c>
      <c r="G32" s="12" t="s">
        <v>65</v>
      </c>
      <c r="H32" s="12" t="s">
        <v>65</v>
      </c>
      <c r="I32" s="12" t="s">
        <v>65</v>
      </c>
      <c r="J32" s="12" t="s">
        <v>65</v>
      </c>
      <c r="K32" s="12" t="s">
        <v>65</v>
      </c>
      <c r="L32" s="12" t="s">
        <v>65</v>
      </c>
      <c r="M32" s="12" t="s">
        <v>65</v>
      </c>
      <c r="N32" s="12" t="s">
        <v>65</v>
      </c>
      <c r="O32" s="12" t="s">
        <v>65</v>
      </c>
      <c r="P32" s="12" t="s">
        <v>65</v>
      </c>
      <c r="Q32" s="12" t="s">
        <v>65</v>
      </c>
      <c r="R32" s="12" t="s">
        <v>65</v>
      </c>
      <c r="S32" s="12" t="s">
        <v>65</v>
      </c>
      <c r="T32" s="77">
        <f t="shared" ref="T32:AS32" si="32">IF(T137&lt;=T$15,((T$14/T$15)*T$13),0)</f>
        <v>271875</v>
      </c>
      <c r="U32" s="77">
        <f t="shared" si="32"/>
        <v>271875</v>
      </c>
      <c r="V32" s="77">
        <f t="shared" si="32"/>
        <v>285750</v>
      </c>
      <c r="W32" s="77">
        <f t="shared" si="32"/>
        <v>352425</v>
      </c>
      <c r="X32" s="77">
        <f t="shared" si="32"/>
        <v>0</v>
      </c>
      <c r="Y32" s="77">
        <f t="shared" si="32"/>
        <v>0</v>
      </c>
      <c r="Z32" s="77">
        <f t="shared" si="32"/>
        <v>0</v>
      </c>
      <c r="AA32" s="77">
        <f t="shared" si="32"/>
        <v>0</v>
      </c>
      <c r="AB32" s="77">
        <f t="shared" si="32"/>
        <v>0</v>
      </c>
      <c r="AC32" s="77">
        <f t="shared" si="32"/>
        <v>0</v>
      </c>
      <c r="AD32" s="77">
        <f t="shared" si="32"/>
        <v>0</v>
      </c>
      <c r="AE32" s="77">
        <f t="shared" si="32"/>
        <v>0</v>
      </c>
      <c r="AF32" s="77">
        <f t="shared" si="32"/>
        <v>0</v>
      </c>
      <c r="AG32" s="77">
        <f t="shared" si="32"/>
        <v>0</v>
      </c>
      <c r="AH32" s="77">
        <f t="shared" si="32"/>
        <v>0</v>
      </c>
      <c r="AI32" s="77">
        <f t="shared" si="32"/>
        <v>0</v>
      </c>
      <c r="AJ32" s="77">
        <f t="shared" si="32"/>
        <v>0</v>
      </c>
      <c r="AK32" s="77">
        <f t="shared" si="32"/>
        <v>0</v>
      </c>
      <c r="AL32" s="77">
        <f t="shared" si="32"/>
        <v>0</v>
      </c>
      <c r="AM32" s="77">
        <f t="shared" si="32"/>
        <v>0</v>
      </c>
      <c r="AN32" s="77">
        <f t="shared" si="32"/>
        <v>0</v>
      </c>
      <c r="AO32" s="77">
        <f t="shared" si="32"/>
        <v>0</v>
      </c>
      <c r="AP32" s="77">
        <f t="shared" si="32"/>
        <v>0</v>
      </c>
      <c r="AQ32" s="77">
        <f t="shared" si="32"/>
        <v>0</v>
      </c>
      <c r="AR32" s="77">
        <f t="shared" si="32"/>
        <v>0</v>
      </c>
      <c r="AS32" s="77">
        <f t="shared" si="32"/>
        <v>0</v>
      </c>
      <c r="AT32" s="2"/>
      <c r="AU32" s="2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</row>
    <row r="33" spans="1:60" ht="15.75" hidden="1" customHeight="1" x14ac:dyDescent="0.25">
      <c r="A33" s="2"/>
      <c r="B33" s="16"/>
      <c r="C33" s="2"/>
      <c r="D33" s="2" t="s">
        <v>79</v>
      </c>
      <c r="E33" s="2"/>
      <c r="F33" s="12" t="s">
        <v>65</v>
      </c>
      <c r="G33" s="12" t="s">
        <v>65</v>
      </c>
      <c r="H33" s="12" t="s">
        <v>65</v>
      </c>
      <c r="I33" s="12" t="s">
        <v>65</v>
      </c>
      <c r="J33" s="12" t="s">
        <v>65</v>
      </c>
      <c r="K33" s="12" t="s">
        <v>65</v>
      </c>
      <c r="L33" s="12" t="s">
        <v>65</v>
      </c>
      <c r="M33" s="12" t="s">
        <v>65</v>
      </c>
      <c r="N33" s="12" t="s">
        <v>65</v>
      </c>
      <c r="O33" s="12" t="s">
        <v>65</v>
      </c>
      <c r="P33" s="12" t="s">
        <v>65</v>
      </c>
      <c r="Q33" s="12" t="s">
        <v>65</v>
      </c>
      <c r="R33" s="12" t="s">
        <v>65</v>
      </c>
      <c r="S33" s="12" t="s">
        <v>65</v>
      </c>
      <c r="T33" s="12" t="s">
        <v>65</v>
      </c>
      <c r="U33" s="77">
        <f t="shared" ref="U33:AS33" si="33">IF(U138&lt;=U$15,((U$14/U$15)*U$13),0)</f>
        <v>271875</v>
      </c>
      <c r="V33" s="77">
        <f t="shared" si="33"/>
        <v>285750</v>
      </c>
      <c r="W33" s="77">
        <f t="shared" si="33"/>
        <v>352425</v>
      </c>
      <c r="X33" s="77">
        <f t="shared" si="33"/>
        <v>352425</v>
      </c>
      <c r="Y33" s="77">
        <f t="shared" si="33"/>
        <v>0</v>
      </c>
      <c r="Z33" s="77">
        <f t="shared" si="33"/>
        <v>0</v>
      </c>
      <c r="AA33" s="77">
        <f t="shared" si="33"/>
        <v>0</v>
      </c>
      <c r="AB33" s="77">
        <f t="shared" si="33"/>
        <v>0</v>
      </c>
      <c r="AC33" s="77">
        <f t="shared" si="33"/>
        <v>0</v>
      </c>
      <c r="AD33" s="77">
        <f t="shared" si="33"/>
        <v>0</v>
      </c>
      <c r="AE33" s="77">
        <f t="shared" si="33"/>
        <v>0</v>
      </c>
      <c r="AF33" s="77">
        <f t="shared" si="33"/>
        <v>0</v>
      </c>
      <c r="AG33" s="77">
        <f t="shared" si="33"/>
        <v>0</v>
      </c>
      <c r="AH33" s="77">
        <f t="shared" si="33"/>
        <v>0</v>
      </c>
      <c r="AI33" s="77">
        <f t="shared" si="33"/>
        <v>0</v>
      </c>
      <c r="AJ33" s="77">
        <f t="shared" si="33"/>
        <v>0</v>
      </c>
      <c r="AK33" s="77">
        <f t="shared" si="33"/>
        <v>0</v>
      </c>
      <c r="AL33" s="77">
        <f t="shared" si="33"/>
        <v>0</v>
      </c>
      <c r="AM33" s="77">
        <f t="shared" si="33"/>
        <v>0</v>
      </c>
      <c r="AN33" s="77">
        <f t="shared" si="33"/>
        <v>0</v>
      </c>
      <c r="AO33" s="77">
        <f t="shared" si="33"/>
        <v>0</v>
      </c>
      <c r="AP33" s="77">
        <f t="shared" si="33"/>
        <v>0</v>
      </c>
      <c r="AQ33" s="77">
        <f t="shared" si="33"/>
        <v>0</v>
      </c>
      <c r="AR33" s="77">
        <f t="shared" si="33"/>
        <v>0</v>
      </c>
      <c r="AS33" s="77">
        <f t="shared" si="33"/>
        <v>0</v>
      </c>
      <c r="AT33" s="2"/>
      <c r="AU33" s="2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</row>
    <row r="34" spans="1:60" ht="15.75" hidden="1" customHeight="1" x14ac:dyDescent="0.25">
      <c r="A34" s="2"/>
      <c r="B34" s="16"/>
      <c r="C34" s="2"/>
      <c r="D34" s="2" t="s">
        <v>80</v>
      </c>
      <c r="E34" s="2"/>
      <c r="F34" s="12" t="s">
        <v>65</v>
      </c>
      <c r="G34" s="12" t="s">
        <v>65</v>
      </c>
      <c r="H34" s="12" t="s">
        <v>65</v>
      </c>
      <c r="I34" s="12" t="s">
        <v>65</v>
      </c>
      <c r="J34" s="12" t="s">
        <v>65</v>
      </c>
      <c r="K34" s="12" t="s">
        <v>65</v>
      </c>
      <c r="L34" s="12" t="s">
        <v>65</v>
      </c>
      <c r="M34" s="12" t="s">
        <v>65</v>
      </c>
      <c r="N34" s="12" t="s">
        <v>65</v>
      </c>
      <c r="O34" s="12" t="s">
        <v>65</v>
      </c>
      <c r="P34" s="12" t="s">
        <v>65</v>
      </c>
      <c r="Q34" s="12" t="s">
        <v>65</v>
      </c>
      <c r="R34" s="12" t="s">
        <v>65</v>
      </c>
      <c r="S34" s="12" t="s">
        <v>65</v>
      </c>
      <c r="T34" s="12" t="s">
        <v>65</v>
      </c>
      <c r="U34" s="12" t="s">
        <v>65</v>
      </c>
      <c r="V34" s="77">
        <f t="shared" ref="V34:AS34" si="34">IF(V139&lt;=V$15,((V$14/V$15)*V$13),0)</f>
        <v>285750</v>
      </c>
      <c r="W34" s="77">
        <f t="shared" si="34"/>
        <v>352425</v>
      </c>
      <c r="X34" s="77">
        <f t="shared" si="34"/>
        <v>352425</v>
      </c>
      <c r="Y34" s="77">
        <f t="shared" si="34"/>
        <v>352425</v>
      </c>
      <c r="Z34" s="77">
        <f t="shared" si="34"/>
        <v>0</v>
      </c>
      <c r="AA34" s="77">
        <f t="shared" si="34"/>
        <v>0</v>
      </c>
      <c r="AB34" s="77">
        <f t="shared" si="34"/>
        <v>0</v>
      </c>
      <c r="AC34" s="77">
        <f t="shared" si="34"/>
        <v>0</v>
      </c>
      <c r="AD34" s="77">
        <f t="shared" si="34"/>
        <v>0</v>
      </c>
      <c r="AE34" s="77">
        <f t="shared" si="34"/>
        <v>0</v>
      </c>
      <c r="AF34" s="77">
        <f t="shared" si="34"/>
        <v>0</v>
      </c>
      <c r="AG34" s="77">
        <f t="shared" si="34"/>
        <v>0</v>
      </c>
      <c r="AH34" s="77">
        <f t="shared" si="34"/>
        <v>0</v>
      </c>
      <c r="AI34" s="77">
        <f t="shared" si="34"/>
        <v>0</v>
      </c>
      <c r="AJ34" s="77">
        <f t="shared" si="34"/>
        <v>0</v>
      </c>
      <c r="AK34" s="77">
        <f t="shared" si="34"/>
        <v>0</v>
      </c>
      <c r="AL34" s="77">
        <f t="shared" si="34"/>
        <v>0</v>
      </c>
      <c r="AM34" s="77">
        <f t="shared" si="34"/>
        <v>0</v>
      </c>
      <c r="AN34" s="77">
        <f t="shared" si="34"/>
        <v>0</v>
      </c>
      <c r="AO34" s="77">
        <f t="shared" si="34"/>
        <v>0</v>
      </c>
      <c r="AP34" s="77">
        <f t="shared" si="34"/>
        <v>0</v>
      </c>
      <c r="AQ34" s="77">
        <f t="shared" si="34"/>
        <v>0</v>
      </c>
      <c r="AR34" s="77">
        <f t="shared" si="34"/>
        <v>0</v>
      </c>
      <c r="AS34" s="77">
        <f t="shared" si="34"/>
        <v>0</v>
      </c>
      <c r="AT34" s="2"/>
      <c r="AU34" s="2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</row>
    <row r="35" spans="1:60" ht="15.75" hidden="1" customHeight="1" x14ac:dyDescent="0.25">
      <c r="A35" s="2"/>
      <c r="B35" s="16"/>
      <c r="C35" s="2"/>
      <c r="D35" s="2" t="s">
        <v>81</v>
      </c>
      <c r="E35" s="2"/>
      <c r="F35" s="12" t="s">
        <v>65</v>
      </c>
      <c r="G35" s="12" t="s">
        <v>65</v>
      </c>
      <c r="H35" s="12" t="s">
        <v>65</v>
      </c>
      <c r="I35" s="12" t="s">
        <v>65</v>
      </c>
      <c r="J35" s="12" t="s">
        <v>65</v>
      </c>
      <c r="K35" s="12" t="s">
        <v>65</v>
      </c>
      <c r="L35" s="12" t="s">
        <v>65</v>
      </c>
      <c r="M35" s="12" t="s">
        <v>65</v>
      </c>
      <c r="N35" s="12" t="s">
        <v>65</v>
      </c>
      <c r="O35" s="12" t="s">
        <v>65</v>
      </c>
      <c r="P35" s="12" t="s">
        <v>65</v>
      </c>
      <c r="Q35" s="12" t="s">
        <v>65</v>
      </c>
      <c r="R35" s="12" t="s">
        <v>65</v>
      </c>
      <c r="S35" s="12" t="s">
        <v>65</v>
      </c>
      <c r="T35" s="12" t="s">
        <v>65</v>
      </c>
      <c r="U35" s="12" t="s">
        <v>65</v>
      </c>
      <c r="V35" s="12" t="s">
        <v>65</v>
      </c>
      <c r="W35" s="77">
        <f t="shared" ref="W35:AS35" si="35">IF(W140&lt;=W$15,((W$14/W$15)*W$13),0)</f>
        <v>352425</v>
      </c>
      <c r="X35" s="77">
        <f t="shared" si="35"/>
        <v>352425</v>
      </c>
      <c r="Y35" s="77">
        <f t="shared" si="35"/>
        <v>352425</v>
      </c>
      <c r="Z35" s="77">
        <f t="shared" si="35"/>
        <v>352425</v>
      </c>
      <c r="AA35" s="77">
        <f t="shared" si="35"/>
        <v>0</v>
      </c>
      <c r="AB35" s="77">
        <f t="shared" si="35"/>
        <v>0</v>
      </c>
      <c r="AC35" s="77">
        <f t="shared" si="35"/>
        <v>0</v>
      </c>
      <c r="AD35" s="77">
        <f t="shared" si="35"/>
        <v>0</v>
      </c>
      <c r="AE35" s="77">
        <f t="shared" si="35"/>
        <v>0</v>
      </c>
      <c r="AF35" s="77">
        <f t="shared" si="35"/>
        <v>0</v>
      </c>
      <c r="AG35" s="77">
        <f t="shared" si="35"/>
        <v>0</v>
      </c>
      <c r="AH35" s="77">
        <f t="shared" si="35"/>
        <v>0</v>
      </c>
      <c r="AI35" s="77">
        <f t="shared" si="35"/>
        <v>0</v>
      </c>
      <c r="AJ35" s="77">
        <f t="shared" si="35"/>
        <v>0</v>
      </c>
      <c r="AK35" s="77">
        <f t="shared" si="35"/>
        <v>0</v>
      </c>
      <c r="AL35" s="77">
        <f t="shared" si="35"/>
        <v>0</v>
      </c>
      <c r="AM35" s="77">
        <f t="shared" si="35"/>
        <v>0</v>
      </c>
      <c r="AN35" s="77">
        <f t="shared" si="35"/>
        <v>0</v>
      </c>
      <c r="AO35" s="77">
        <f t="shared" si="35"/>
        <v>0</v>
      </c>
      <c r="AP35" s="77">
        <f t="shared" si="35"/>
        <v>0</v>
      </c>
      <c r="AQ35" s="77">
        <f t="shared" si="35"/>
        <v>0</v>
      </c>
      <c r="AR35" s="77">
        <f t="shared" si="35"/>
        <v>0</v>
      </c>
      <c r="AS35" s="77">
        <f t="shared" si="35"/>
        <v>0</v>
      </c>
      <c r="AT35" s="2"/>
      <c r="AU35" s="2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</row>
    <row r="36" spans="1:60" ht="15.75" hidden="1" customHeight="1" x14ac:dyDescent="0.25">
      <c r="A36" s="2"/>
      <c r="B36" s="16"/>
      <c r="C36" s="2"/>
      <c r="D36" s="2" t="s">
        <v>82</v>
      </c>
      <c r="E36" s="2"/>
      <c r="F36" s="12" t="s">
        <v>65</v>
      </c>
      <c r="G36" s="12" t="s">
        <v>65</v>
      </c>
      <c r="H36" s="12" t="s">
        <v>65</v>
      </c>
      <c r="I36" s="12" t="s">
        <v>65</v>
      </c>
      <c r="J36" s="12" t="s">
        <v>65</v>
      </c>
      <c r="K36" s="12" t="s">
        <v>65</v>
      </c>
      <c r="L36" s="12" t="s">
        <v>65</v>
      </c>
      <c r="M36" s="12" t="s">
        <v>65</v>
      </c>
      <c r="N36" s="12" t="s">
        <v>65</v>
      </c>
      <c r="O36" s="12" t="s">
        <v>65</v>
      </c>
      <c r="P36" s="12" t="s">
        <v>65</v>
      </c>
      <c r="Q36" s="12" t="s">
        <v>65</v>
      </c>
      <c r="R36" s="12" t="s">
        <v>65</v>
      </c>
      <c r="S36" s="12" t="s">
        <v>65</v>
      </c>
      <c r="T36" s="12" t="s">
        <v>65</v>
      </c>
      <c r="U36" s="12" t="s">
        <v>65</v>
      </c>
      <c r="V36" s="12" t="s">
        <v>65</v>
      </c>
      <c r="W36" s="12" t="s">
        <v>65</v>
      </c>
      <c r="X36" s="77">
        <f t="shared" ref="X36:AS36" si="36">IF(X141&lt;=X$15,((X$14/X$15)*X$13),0)</f>
        <v>352425</v>
      </c>
      <c r="Y36" s="77">
        <f t="shared" si="36"/>
        <v>352425</v>
      </c>
      <c r="Z36" s="77">
        <f t="shared" si="36"/>
        <v>352425</v>
      </c>
      <c r="AA36" s="77">
        <f t="shared" si="36"/>
        <v>352425</v>
      </c>
      <c r="AB36" s="77">
        <f t="shared" si="36"/>
        <v>0</v>
      </c>
      <c r="AC36" s="77">
        <f t="shared" si="36"/>
        <v>0</v>
      </c>
      <c r="AD36" s="77">
        <f t="shared" si="36"/>
        <v>0</v>
      </c>
      <c r="AE36" s="77">
        <f t="shared" si="36"/>
        <v>0</v>
      </c>
      <c r="AF36" s="77">
        <f t="shared" si="36"/>
        <v>0</v>
      </c>
      <c r="AG36" s="77">
        <f t="shared" si="36"/>
        <v>0</v>
      </c>
      <c r="AH36" s="77">
        <f t="shared" si="36"/>
        <v>0</v>
      </c>
      <c r="AI36" s="77">
        <f t="shared" si="36"/>
        <v>0</v>
      </c>
      <c r="AJ36" s="77">
        <f t="shared" si="36"/>
        <v>0</v>
      </c>
      <c r="AK36" s="77">
        <f t="shared" si="36"/>
        <v>0</v>
      </c>
      <c r="AL36" s="77">
        <f t="shared" si="36"/>
        <v>0</v>
      </c>
      <c r="AM36" s="77">
        <f t="shared" si="36"/>
        <v>0</v>
      </c>
      <c r="AN36" s="77">
        <f t="shared" si="36"/>
        <v>0</v>
      </c>
      <c r="AO36" s="77">
        <f t="shared" si="36"/>
        <v>0</v>
      </c>
      <c r="AP36" s="77">
        <f t="shared" si="36"/>
        <v>0</v>
      </c>
      <c r="AQ36" s="77">
        <f t="shared" si="36"/>
        <v>0</v>
      </c>
      <c r="AR36" s="77">
        <f t="shared" si="36"/>
        <v>0</v>
      </c>
      <c r="AS36" s="77">
        <f t="shared" si="36"/>
        <v>0</v>
      </c>
      <c r="AT36" s="2"/>
      <c r="AU36" s="2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</row>
    <row r="37" spans="1:60" ht="15.75" hidden="1" customHeight="1" x14ac:dyDescent="0.25">
      <c r="A37" s="2"/>
      <c r="B37" s="16"/>
      <c r="C37" s="2"/>
      <c r="D37" s="2" t="s">
        <v>83</v>
      </c>
      <c r="E37" s="2"/>
      <c r="F37" s="12" t="s">
        <v>65</v>
      </c>
      <c r="G37" s="12" t="s">
        <v>65</v>
      </c>
      <c r="H37" s="12" t="s">
        <v>65</v>
      </c>
      <c r="I37" s="12" t="s">
        <v>65</v>
      </c>
      <c r="J37" s="12" t="s">
        <v>65</v>
      </c>
      <c r="K37" s="12" t="s">
        <v>65</v>
      </c>
      <c r="L37" s="12" t="s">
        <v>65</v>
      </c>
      <c r="M37" s="12" t="s">
        <v>65</v>
      </c>
      <c r="N37" s="12" t="s">
        <v>65</v>
      </c>
      <c r="O37" s="12" t="s">
        <v>65</v>
      </c>
      <c r="P37" s="12" t="s">
        <v>65</v>
      </c>
      <c r="Q37" s="12" t="s">
        <v>65</v>
      </c>
      <c r="R37" s="12" t="s">
        <v>65</v>
      </c>
      <c r="S37" s="12" t="s">
        <v>65</v>
      </c>
      <c r="T37" s="12" t="s">
        <v>65</v>
      </c>
      <c r="U37" s="12" t="s">
        <v>65</v>
      </c>
      <c r="V37" s="12" t="s">
        <v>65</v>
      </c>
      <c r="W37" s="12" t="s">
        <v>65</v>
      </c>
      <c r="X37" s="12" t="s">
        <v>65</v>
      </c>
      <c r="Y37" s="77">
        <f t="shared" ref="Y37:AS37" si="37">IF(Y142&lt;=Y$15,((Y$14/Y$15)*Y$13),0)</f>
        <v>352425</v>
      </c>
      <c r="Z37" s="77">
        <f t="shared" si="37"/>
        <v>352425</v>
      </c>
      <c r="AA37" s="77">
        <f t="shared" si="37"/>
        <v>352425</v>
      </c>
      <c r="AB37" s="77">
        <f t="shared" si="37"/>
        <v>352425</v>
      </c>
      <c r="AC37" s="77">
        <f t="shared" si="37"/>
        <v>0</v>
      </c>
      <c r="AD37" s="77">
        <f t="shared" si="37"/>
        <v>0</v>
      </c>
      <c r="AE37" s="77">
        <f t="shared" si="37"/>
        <v>0</v>
      </c>
      <c r="AF37" s="77">
        <f t="shared" si="37"/>
        <v>0</v>
      </c>
      <c r="AG37" s="77">
        <f t="shared" si="37"/>
        <v>0</v>
      </c>
      <c r="AH37" s="77">
        <f t="shared" si="37"/>
        <v>0</v>
      </c>
      <c r="AI37" s="77">
        <f t="shared" si="37"/>
        <v>0</v>
      </c>
      <c r="AJ37" s="77">
        <f t="shared" si="37"/>
        <v>0</v>
      </c>
      <c r="AK37" s="77">
        <f t="shared" si="37"/>
        <v>0</v>
      </c>
      <c r="AL37" s="77">
        <f t="shared" si="37"/>
        <v>0</v>
      </c>
      <c r="AM37" s="77">
        <f t="shared" si="37"/>
        <v>0</v>
      </c>
      <c r="AN37" s="77">
        <f t="shared" si="37"/>
        <v>0</v>
      </c>
      <c r="AO37" s="77">
        <f t="shared" si="37"/>
        <v>0</v>
      </c>
      <c r="AP37" s="77">
        <f t="shared" si="37"/>
        <v>0</v>
      </c>
      <c r="AQ37" s="77">
        <f t="shared" si="37"/>
        <v>0</v>
      </c>
      <c r="AR37" s="77">
        <f t="shared" si="37"/>
        <v>0</v>
      </c>
      <c r="AS37" s="77">
        <f t="shared" si="37"/>
        <v>0</v>
      </c>
      <c r="AT37" s="2"/>
      <c r="AU37" s="2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</row>
    <row r="38" spans="1:60" ht="15.75" hidden="1" customHeight="1" x14ac:dyDescent="0.25">
      <c r="A38" s="2"/>
      <c r="B38" s="16"/>
      <c r="C38" s="2"/>
      <c r="D38" s="2" t="s">
        <v>84</v>
      </c>
      <c r="E38" s="2"/>
      <c r="F38" s="12" t="s">
        <v>65</v>
      </c>
      <c r="G38" s="12" t="s">
        <v>65</v>
      </c>
      <c r="H38" s="12" t="s">
        <v>65</v>
      </c>
      <c r="I38" s="12" t="s">
        <v>65</v>
      </c>
      <c r="J38" s="12" t="s">
        <v>65</v>
      </c>
      <c r="K38" s="12" t="s">
        <v>65</v>
      </c>
      <c r="L38" s="12" t="s">
        <v>65</v>
      </c>
      <c r="M38" s="12" t="s">
        <v>65</v>
      </c>
      <c r="N38" s="12" t="s">
        <v>65</v>
      </c>
      <c r="O38" s="12" t="s">
        <v>65</v>
      </c>
      <c r="P38" s="12" t="s">
        <v>65</v>
      </c>
      <c r="Q38" s="12" t="s">
        <v>65</v>
      </c>
      <c r="R38" s="12" t="s">
        <v>65</v>
      </c>
      <c r="S38" s="12" t="s">
        <v>65</v>
      </c>
      <c r="T38" s="12" t="s">
        <v>65</v>
      </c>
      <c r="U38" s="12" t="s">
        <v>65</v>
      </c>
      <c r="V38" s="12" t="s">
        <v>65</v>
      </c>
      <c r="W38" s="12" t="s">
        <v>65</v>
      </c>
      <c r="X38" s="12" t="s">
        <v>65</v>
      </c>
      <c r="Y38" s="12" t="s">
        <v>65</v>
      </c>
      <c r="Z38" s="77">
        <f t="shared" ref="Z38:AS38" si="38">IF(Z143&lt;=Z$15,((Z$14/Z$15)*Z$13),0)</f>
        <v>352425</v>
      </c>
      <c r="AA38" s="77">
        <f t="shared" si="38"/>
        <v>352425</v>
      </c>
      <c r="AB38" s="77">
        <f t="shared" si="38"/>
        <v>352425</v>
      </c>
      <c r="AC38" s="77">
        <f t="shared" si="38"/>
        <v>361443.75</v>
      </c>
      <c r="AD38" s="77">
        <f t="shared" si="38"/>
        <v>0</v>
      </c>
      <c r="AE38" s="77">
        <f t="shared" si="38"/>
        <v>0</v>
      </c>
      <c r="AF38" s="77">
        <f t="shared" si="38"/>
        <v>0</v>
      </c>
      <c r="AG38" s="77">
        <f t="shared" si="38"/>
        <v>0</v>
      </c>
      <c r="AH38" s="77">
        <f t="shared" si="38"/>
        <v>0</v>
      </c>
      <c r="AI38" s="77">
        <f t="shared" si="38"/>
        <v>0</v>
      </c>
      <c r="AJ38" s="77">
        <f t="shared" si="38"/>
        <v>0</v>
      </c>
      <c r="AK38" s="77">
        <f t="shared" si="38"/>
        <v>0</v>
      </c>
      <c r="AL38" s="77">
        <f t="shared" si="38"/>
        <v>0</v>
      </c>
      <c r="AM38" s="77">
        <f t="shared" si="38"/>
        <v>0</v>
      </c>
      <c r="AN38" s="77">
        <f t="shared" si="38"/>
        <v>0</v>
      </c>
      <c r="AO38" s="77">
        <f t="shared" si="38"/>
        <v>0</v>
      </c>
      <c r="AP38" s="77">
        <f t="shared" si="38"/>
        <v>0</v>
      </c>
      <c r="AQ38" s="77">
        <f t="shared" si="38"/>
        <v>0</v>
      </c>
      <c r="AR38" s="77">
        <f t="shared" si="38"/>
        <v>0</v>
      </c>
      <c r="AS38" s="77">
        <f t="shared" si="38"/>
        <v>0</v>
      </c>
      <c r="AT38" s="2"/>
      <c r="AU38" s="2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</row>
    <row r="39" spans="1:60" ht="15.75" hidden="1" customHeight="1" x14ac:dyDescent="0.25">
      <c r="A39" s="2"/>
      <c r="B39" s="16"/>
      <c r="C39" s="2"/>
      <c r="D39" s="2" t="s">
        <v>85</v>
      </c>
      <c r="E39" s="2"/>
      <c r="F39" s="12" t="s">
        <v>65</v>
      </c>
      <c r="G39" s="12" t="s">
        <v>65</v>
      </c>
      <c r="H39" s="12" t="s">
        <v>65</v>
      </c>
      <c r="I39" s="12" t="s">
        <v>65</v>
      </c>
      <c r="J39" s="12" t="s">
        <v>65</v>
      </c>
      <c r="K39" s="12" t="s">
        <v>65</v>
      </c>
      <c r="L39" s="12" t="s">
        <v>65</v>
      </c>
      <c r="M39" s="12" t="s">
        <v>65</v>
      </c>
      <c r="N39" s="12" t="s">
        <v>65</v>
      </c>
      <c r="O39" s="12" t="s">
        <v>65</v>
      </c>
      <c r="P39" s="12" t="s">
        <v>65</v>
      </c>
      <c r="Q39" s="12" t="s">
        <v>65</v>
      </c>
      <c r="R39" s="12" t="s">
        <v>65</v>
      </c>
      <c r="S39" s="12" t="s">
        <v>65</v>
      </c>
      <c r="T39" s="12" t="s">
        <v>65</v>
      </c>
      <c r="U39" s="12" t="s">
        <v>65</v>
      </c>
      <c r="V39" s="12" t="s">
        <v>65</v>
      </c>
      <c r="W39" s="12" t="s">
        <v>65</v>
      </c>
      <c r="X39" s="12" t="s">
        <v>65</v>
      </c>
      <c r="Y39" s="12" t="s">
        <v>65</v>
      </c>
      <c r="Z39" s="12" t="s">
        <v>65</v>
      </c>
      <c r="AA39" s="77">
        <f t="shared" ref="AA39:AS39" si="39">IF(AA144&lt;=AA$15,((AA$14/AA$15)*AA$13),0)</f>
        <v>352425</v>
      </c>
      <c r="AB39" s="77">
        <f t="shared" si="39"/>
        <v>352425</v>
      </c>
      <c r="AC39" s="77">
        <f t="shared" si="39"/>
        <v>361443.75</v>
      </c>
      <c r="AD39" s="77">
        <f t="shared" si="39"/>
        <v>388796.25</v>
      </c>
      <c r="AE39" s="77">
        <f t="shared" si="39"/>
        <v>0</v>
      </c>
      <c r="AF39" s="77">
        <f t="shared" si="39"/>
        <v>0</v>
      </c>
      <c r="AG39" s="77">
        <f t="shared" si="39"/>
        <v>0</v>
      </c>
      <c r="AH39" s="77">
        <f t="shared" si="39"/>
        <v>0</v>
      </c>
      <c r="AI39" s="77">
        <f t="shared" si="39"/>
        <v>0</v>
      </c>
      <c r="AJ39" s="77">
        <f t="shared" si="39"/>
        <v>0</v>
      </c>
      <c r="AK39" s="77">
        <f t="shared" si="39"/>
        <v>0</v>
      </c>
      <c r="AL39" s="77">
        <f t="shared" si="39"/>
        <v>0</v>
      </c>
      <c r="AM39" s="77">
        <f t="shared" si="39"/>
        <v>0</v>
      </c>
      <c r="AN39" s="77">
        <f t="shared" si="39"/>
        <v>0</v>
      </c>
      <c r="AO39" s="77">
        <f t="shared" si="39"/>
        <v>0</v>
      </c>
      <c r="AP39" s="77">
        <f t="shared" si="39"/>
        <v>0</v>
      </c>
      <c r="AQ39" s="77">
        <f t="shared" si="39"/>
        <v>0</v>
      </c>
      <c r="AR39" s="77">
        <f t="shared" si="39"/>
        <v>0</v>
      </c>
      <c r="AS39" s="77">
        <f t="shared" si="39"/>
        <v>0</v>
      </c>
      <c r="AT39" s="2"/>
      <c r="AU39" s="2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</row>
    <row r="40" spans="1:60" ht="15.75" hidden="1" customHeight="1" x14ac:dyDescent="0.25">
      <c r="A40" s="2"/>
      <c r="B40" s="16"/>
      <c r="C40" s="2"/>
      <c r="D40" s="2" t="s">
        <v>86</v>
      </c>
      <c r="E40" s="2"/>
      <c r="F40" s="12" t="s">
        <v>65</v>
      </c>
      <c r="G40" s="12" t="s">
        <v>65</v>
      </c>
      <c r="H40" s="12" t="s">
        <v>65</v>
      </c>
      <c r="I40" s="12" t="s">
        <v>65</v>
      </c>
      <c r="J40" s="12" t="s">
        <v>65</v>
      </c>
      <c r="K40" s="12" t="s">
        <v>65</v>
      </c>
      <c r="L40" s="12" t="s">
        <v>65</v>
      </c>
      <c r="M40" s="12" t="s">
        <v>65</v>
      </c>
      <c r="N40" s="12" t="s">
        <v>65</v>
      </c>
      <c r="O40" s="12" t="s">
        <v>65</v>
      </c>
      <c r="P40" s="12" t="s">
        <v>65</v>
      </c>
      <c r="Q40" s="12" t="s">
        <v>65</v>
      </c>
      <c r="R40" s="12" t="s">
        <v>65</v>
      </c>
      <c r="S40" s="12" t="s">
        <v>65</v>
      </c>
      <c r="T40" s="12" t="s">
        <v>65</v>
      </c>
      <c r="U40" s="12" t="s">
        <v>65</v>
      </c>
      <c r="V40" s="12" t="s">
        <v>65</v>
      </c>
      <c r="W40" s="12" t="s">
        <v>65</v>
      </c>
      <c r="X40" s="12" t="s">
        <v>65</v>
      </c>
      <c r="Y40" s="12" t="s">
        <v>65</v>
      </c>
      <c r="Z40" s="12" t="s">
        <v>65</v>
      </c>
      <c r="AA40" s="12" t="s">
        <v>65</v>
      </c>
      <c r="AB40" s="77">
        <f t="shared" ref="AB40:AS40" si="40">IF(AB145&lt;=AB$15,((AB$14/AB$15)*AB$13),0)</f>
        <v>352425</v>
      </c>
      <c r="AC40" s="77">
        <f t="shared" si="40"/>
        <v>361443.75</v>
      </c>
      <c r="AD40" s="77">
        <f t="shared" si="40"/>
        <v>388796.25</v>
      </c>
      <c r="AE40" s="77">
        <f t="shared" si="40"/>
        <v>388796.25</v>
      </c>
      <c r="AF40" s="77">
        <f t="shared" si="40"/>
        <v>0</v>
      </c>
      <c r="AG40" s="77">
        <f t="shared" si="40"/>
        <v>0</v>
      </c>
      <c r="AH40" s="77">
        <f t="shared" si="40"/>
        <v>0</v>
      </c>
      <c r="AI40" s="77">
        <f t="shared" si="40"/>
        <v>0</v>
      </c>
      <c r="AJ40" s="77">
        <f t="shared" si="40"/>
        <v>0</v>
      </c>
      <c r="AK40" s="77">
        <f t="shared" si="40"/>
        <v>0</v>
      </c>
      <c r="AL40" s="77">
        <f t="shared" si="40"/>
        <v>0</v>
      </c>
      <c r="AM40" s="77">
        <f t="shared" si="40"/>
        <v>0</v>
      </c>
      <c r="AN40" s="77">
        <f t="shared" si="40"/>
        <v>0</v>
      </c>
      <c r="AO40" s="77">
        <f t="shared" si="40"/>
        <v>0</v>
      </c>
      <c r="AP40" s="77">
        <f t="shared" si="40"/>
        <v>0</v>
      </c>
      <c r="AQ40" s="77">
        <f t="shared" si="40"/>
        <v>0</v>
      </c>
      <c r="AR40" s="77">
        <f t="shared" si="40"/>
        <v>0</v>
      </c>
      <c r="AS40" s="77">
        <f t="shared" si="40"/>
        <v>0</v>
      </c>
      <c r="AT40" s="2"/>
      <c r="AU40" s="2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</row>
    <row r="41" spans="1:60" ht="15.75" hidden="1" customHeight="1" x14ac:dyDescent="0.25">
      <c r="A41" s="2"/>
      <c r="B41" s="16"/>
      <c r="C41" s="2"/>
      <c r="D41" s="2" t="s">
        <v>87</v>
      </c>
      <c r="E41" s="2"/>
      <c r="F41" s="12" t="s">
        <v>65</v>
      </c>
      <c r="G41" s="12" t="s">
        <v>65</v>
      </c>
      <c r="H41" s="12" t="s">
        <v>65</v>
      </c>
      <c r="I41" s="12" t="s">
        <v>65</v>
      </c>
      <c r="J41" s="12" t="s">
        <v>65</v>
      </c>
      <c r="K41" s="12" t="s">
        <v>65</v>
      </c>
      <c r="L41" s="12" t="s">
        <v>65</v>
      </c>
      <c r="M41" s="12" t="s">
        <v>65</v>
      </c>
      <c r="N41" s="12" t="s">
        <v>65</v>
      </c>
      <c r="O41" s="12" t="s">
        <v>65</v>
      </c>
      <c r="P41" s="12" t="s">
        <v>65</v>
      </c>
      <c r="Q41" s="12" t="s">
        <v>65</v>
      </c>
      <c r="R41" s="12" t="s">
        <v>65</v>
      </c>
      <c r="S41" s="12" t="s">
        <v>65</v>
      </c>
      <c r="T41" s="12" t="s">
        <v>65</v>
      </c>
      <c r="U41" s="12" t="s">
        <v>65</v>
      </c>
      <c r="V41" s="12" t="s">
        <v>65</v>
      </c>
      <c r="W41" s="12" t="s">
        <v>65</v>
      </c>
      <c r="X41" s="12" t="s">
        <v>65</v>
      </c>
      <c r="Y41" s="12" t="s">
        <v>65</v>
      </c>
      <c r="Z41" s="12" t="s">
        <v>65</v>
      </c>
      <c r="AA41" s="12" t="s">
        <v>65</v>
      </c>
      <c r="AB41" s="12" t="s">
        <v>65</v>
      </c>
      <c r="AC41" s="77">
        <f t="shared" ref="AC41:AS41" si="41">IF(AC146&lt;=AC$15,((AC$14/AC$15)*AC$13),0)</f>
        <v>361443.75</v>
      </c>
      <c r="AD41" s="77">
        <f t="shared" si="41"/>
        <v>388796.25</v>
      </c>
      <c r="AE41" s="77">
        <f t="shared" si="41"/>
        <v>388796.25</v>
      </c>
      <c r="AF41" s="77">
        <f t="shared" si="41"/>
        <v>388796.25</v>
      </c>
      <c r="AG41" s="77">
        <f t="shared" si="41"/>
        <v>0</v>
      </c>
      <c r="AH41" s="77">
        <f t="shared" si="41"/>
        <v>0</v>
      </c>
      <c r="AI41" s="77">
        <f t="shared" si="41"/>
        <v>0</v>
      </c>
      <c r="AJ41" s="77">
        <f t="shared" si="41"/>
        <v>0</v>
      </c>
      <c r="AK41" s="77">
        <f t="shared" si="41"/>
        <v>0</v>
      </c>
      <c r="AL41" s="77">
        <f t="shared" si="41"/>
        <v>0</v>
      </c>
      <c r="AM41" s="77">
        <f t="shared" si="41"/>
        <v>0</v>
      </c>
      <c r="AN41" s="77">
        <f t="shared" si="41"/>
        <v>0</v>
      </c>
      <c r="AO41" s="77">
        <f t="shared" si="41"/>
        <v>0</v>
      </c>
      <c r="AP41" s="77">
        <f t="shared" si="41"/>
        <v>0</v>
      </c>
      <c r="AQ41" s="77">
        <f t="shared" si="41"/>
        <v>0</v>
      </c>
      <c r="AR41" s="77">
        <f t="shared" si="41"/>
        <v>0</v>
      </c>
      <c r="AS41" s="77">
        <f t="shared" si="41"/>
        <v>0</v>
      </c>
      <c r="AT41" s="2"/>
      <c r="AU41" s="2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</row>
    <row r="42" spans="1:60" ht="15.75" hidden="1" customHeight="1" x14ac:dyDescent="0.25">
      <c r="A42" s="2"/>
      <c r="B42" s="16"/>
      <c r="C42" s="2"/>
      <c r="D42" s="2" t="s">
        <v>88</v>
      </c>
      <c r="E42" s="2"/>
      <c r="F42" s="12" t="s">
        <v>65</v>
      </c>
      <c r="G42" s="12" t="s">
        <v>65</v>
      </c>
      <c r="H42" s="12" t="s">
        <v>65</v>
      </c>
      <c r="I42" s="12" t="s">
        <v>65</v>
      </c>
      <c r="J42" s="12" t="s">
        <v>65</v>
      </c>
      <c r="K42" s="12" t="s">
        <v>65</v>
      </c>
      <c r="L42" s="12" t="s">
        <v>65</v>
      </c>
      <c r="M42" s="12" t="s">
        <v>65</v>
      </c>
      <c r="N42" s="12" t="s">
        <v>65</v>
      </c>
      <c r="O42" s="12" t="s">
        <v>65</v>
      </c>
      <c r="P42" s="12" t="s">
        <v>65</v>
      </c>
      <c r="Q42" s="12" t="s">
        <v>65</v>
      </c>
      <c r="R42" s="12" t="s">
        <v>65</v>
      </c>
      <c r="S42" s="12" t="s">
        <v>65</v>
      </c>
      <c r="T42" s="12" t="s">
        <v>65</v>
      </c>
      <c r="U42" s="12" t="s">
        <v>65</v>
      </c>
      <c r="V42" s="12" t="s">
        <v>65</v>
      </c>
      <c r="W42" s="12" t="s">
        <v>65</v>
      </c>
      <c r="X42" s="12" t="s">
        <v>65</v>
      </c>
      <c r="Y42" s="12" t="s">
        <v>65</v>
      </c>
      <c r="Z42" s="12" t="s">
        <v>65</v>
      </c>
      <c r="AA42" s="12" t="s">
        <v>65</v>
      </c>
      <c r="AB42" s="12" t="s">
        <v>65</v>
      </c>
      <c r="AC42" s="12" t="s">
        <v>65</v>
      </c>
      <c r="AD42" s="77">
        <f t="shared" ref="AD42:AS42" si="42">IF(AD147&lt;=AD$15,((AD$14/AD$15)*AD$13),0)</f>
        <v>388796.25</v>
      </c>
      <c r="AE42" s="77">
        <f t="shared" si="42"/>
        <v>388796.25</v>
      </c>
      <c r="AF42" s="77">
        <f t="shared" si="42"/>
        <v>388796.25</v>
      </c>
      <c r="AG42" s="77">
        <f t="shared" si="42"/>
        <v>388796.25</v>
      </c>
      <c r="AH42" s="77">
        <f t="shared" si="42"/>
        <v>0</v>
      </c>
      <c r="AI42" s="77">
        <f t="shared" si="42"/>
        <v>0</v>
      </c>
      <c r="AJ42" s="77">
        <f t="shared" si="42"/>
        <v>0</v>
      </c>
      <c r="AK42" s="77">
        <f t="shared" si="42"/>
        <v>0</v>
      </c>
      <c r="AL42" s="77">
        <f t="shared" si="42"/>
        <v>0</v>
      </c>
      <c r="AM42" s="77">
        <f t="shared" si="42"/>
        <v>0</v>
      </c>
      <c r="AN42" s="77">
        <f t="shared" si="42"/>
        <v>0</v>
      </c>
      <c r="AO42" s="77">
        <f t="shared" si="42"/>
        <v>0</v>
      </c>
      <c r="AP42" s="77">
        <f t="shared" si="42"/>
        <v>0</v>
      </c>
      <c r="AQ42" s="77">
        <f t="shared" si="42"/>
        <v>0</v>
      </c>
      <c r="AR42" s="77">
        <f t="shared" si="42"/>
        <v>0</v>
      </c>
      <c r="AS42" s="77">
        <f t="shared" si="42"/>
        <v>0</v>
      </c>
      <c r="AT42" s="2"/>
      <c r="AU42" s="2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</row>
    <row r="43" spans="1:60" ht="15.75" hidden="1" customHeight="1" x14ac:dyDescent="0.25">
      <c r="A43" s="2"/>
      <c r="B43" s="16"/>
      <c r="C43" s="2"/>
      <c r="D43" s="2" t="s">
        <v>89</v>
      </c>
      <c r="E43" s="2"/>
      <c r="F43" s="12" t="s">
        <v>65</v>
      </c>
      <c r="G43" s="12" t="s">
        <v>65</v>
      </c>
      <c r="H43" s="12" t="s">
        <v>65</v>
      </c>
      <c r="I43" s="12" t="s">
        <v>65</v>
      </c>
      <c r="J43" s="12" t="s">
        <v>65</v>
      </c>
      <c r="K43" s="12" t="s">
        <v>65</v>
      </c>
      <c r="L43" s="12" t="s">
        <v>65</v>
      </c>
      <c r="M43" s="12" t="s">
        <v>65</v>
      </c>
      <c r="N43" s="12" t="s">
        <v>65</v>
      </c>
      <c r="O43" s="12" t="s">
        <v>65</v>
      </c>
      <c r="P43" s="12" t="s">
        <v>65</v>
      </c>
      <c r="Q43" s="12" t="s">
        <v>65</v>
      </c>
      <c r="R43" s="12" t="s">
        <v>65</v>
      </c>
      <c r="S43" s="12" t="s">
        <v>65</v>
      </c>
      <c r="T43" s="12" t="s">
        <v>65</v>
      </c>
      <c r="U43" s="12" t="s">
        <v>65</v>
      </c>
      <c r="V43" s="12" t="s">
        <v>65</v>
      </c>
      <c r="W43" s="12" t="s">
        <v>65</v>
      </c>
      <c r="X43" s="12" t="s">
        <v>65</v>
      </c>
      <c r="Y43" s="12" t="s">
        <v>65</v>
      </c>
      <c r="Z43" s="12" t="s">
        <v>65</v>
      </c>
      <c r="AA43" s="12" t="s">
        <v>65</v>
      </c>
      <c r="AB43" s="12" t="s">
        <v>65</v>
      </c>
      <c r="AC43" s="12" t="s">
        <v>65</v>
      </c>
      <c r="AD43" s="12" t="s">
        <v>65</v>
      </c>
      <c r="AE43" s="77">
        <f t="shared" ref="AE43:AS43" si="43">IF(AE148&lt;=AE$15,((AE$14/AE$15)*AE$13),0)</f>
        <v>388796.25</v>
      </c>
      <c r="AF43" s="77">
        <f t="shared" si="43"/>
        <v>388796.25</v>
      </c>
      <c r="AG43" s="77">
        <f t="shared" si="43"/>
        <v>388796.25</v>
      </c>
      <c r="AH43" s="77">
        <f t="shared" si="43"/>
        <v>407950</v>
      </c>
      <c r="AI43" s="77">
        <f t="shared" si="43"/>
        <v>0</v>
      </c>
      <c r="AJ43" s="77">
        <f t="shared" si="43"/>
        <v>0</v>
      </c>
      <c r="AK43" s="77">
        <f t="shared" si="43"/>
        <v>0</v>
      </c>
      <c r="AL43" s="77">
        <f t="shared" si="43"/>
        <v>0</v>
      </c>
      <c r="AM43" s="77">
        <f t="shared" si="43"/>
        <v>0</v>
      </c>
      <c r="AN43" s="77">
        <f t="shared" si="43"/>
        <v>0</v>
      </c>
      <c r="AO43" s="77">
        <f t="shared" si="43"/>
        <v>0</v>
      </c>
      <c r="AP43" s="77">
        <f t="shared" si="43"/>
        <v>0</v>
      </c>
      <c r="AQ43" s="77">
        <f t="shared" si="43"/>
        <v>0</v>
      </c>
      <c r="AR43" s="77">
        <f t="shared" si="43"/>
        <v>0</v>
      </c>
      <c r="AS43" s="77">
        <f t="shared" si="43"/>
        <v>0</v>
      </c>
      <c r="AT43" s="2"/>
      <c r="AU43" s="2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</row>
    <row r="44" spans="1:60" ht="15.75" hidden="1" customHeight="1" x14ac:dyDescent="0.25">
      <c r="A44" s="2"/>
      <c r="B44" s="16"/>
      <c r="C44" s="2"/>
      <c r="D44" s="2" t="s">
        <v>90</v>
      </c>
      <c r="E44" s="2"/>
      <c r="F44" s="12" t="s">
        <v>65</v>
      </c>
      <c r="G44" s="12" t="s">
        <v>65</v>
      </c>
      <c r="H44" s="12" t="s">
        <v>65</v>
      </c>
      <c r="I44" s="12" t="s">
        <v>65</v>
      </c>
      <c r="J44" s="12" t="s">
        <v>65</v>
      </c>
      <c r="K44" s="12" t="s">
        <v>65</v>
      </c>
      <c r="L44" s="12" t="s">
        <v>65</v>
      </c>
      <c r="M44" s="12" t="s">
        <v>65</v>
      </c>
      <c r="N44" s="12" t="s">
        <v>65</v>
      </c>
      <c r="O44" s="12" t="s">
        <v>65</v>
      </c>
      <c r="P44" s="12" t="s">
        <v>65</v>
      </c>
      <c r="Q44" s="12" t="s">
        <v>65</v>
      </c>
      <c r="R44" s="12" t="s">
        <v>65</v>
      </c>
      <c r="S44" s="12" t="s">
        <v>65</v>
      </c>
      <c r="T44" s="12" t="s">
        <v>65</v>
      </c>
      <c r="U44" s="12" t="s">
        <v>65</v>
      </c>
      <c r="V44" s="12" t="s">
        <v>65</v>
      </c>
      <c r="W44" s="12" t="s">
        <v>65</v>
      </c>
      <c r="X44" s="12" t="s">
        <v>65</v>
      </c>
      <c r="Y44" s="12" t="s">
        <v>65</v>
      </c>
      <c r="Z44" s="12" t="s">
        <v>65</v>
      </c>
      <c r="AA44" s="12" t="s">
        <v>65</v>
      </c>
      <c r="AB44" s="12" t="s">
        <v>65</v>
      </c>
      <c r="AC44" s="12" t="s">
        <v>65</v>
      </c>
      <c r="AD44" s="12" t="s">
        <v>65</v>
      </c>
      <c r="AE44" s="12" t="s">
        <v>65</v>
      </c>
      <c r="AF44" s="77">
        <f t="shared" ref="AF44:AS44" si="44">IF(AF149&lt;=AF$15,((AF$14/AF$15)*AF$13),0)</f>
        <v>388796.25</v>
      </c>
      <c r="AG44" s="77">
        <f t="shared" si="44"/>
        <v>388796.25</v>
      </c>
      <c r="AH44" s="77">
        <f t="shared" si="44"/>
        <v>407950</v>
      </c>
      <c r="AI44" s="77">
        <f t="shared" si="44"/>
        <v>489950</v>
      </c>
      <c r="AJ44" s="77">
        <f t="shared" si="44"/>
        <v>0</v>
      </c>
      <c r="AK44" s="77">
        <f t="shared" si="44"/>
        <v>0</v>
      </c>
      <c r="AL44" s="77">
        <f t="shared" si="44"/>
        <v>0</v>
      </c>
      <c r="AM44" s="77">
        <f t="shared" si="44"/>
        <v>0</v>
      </c>
      <c r="AN44" s="77">
        <f t="shared" si="44"/>
        <v>0</v>
      </c>
      <c r="AO44" s="77">
        <f t="shared" si="44"/>
        <v>0</v>
      </c>
      <c r="AP44" s="77">
        <f t="shared" si="44"/>
        <v>0</v>
      </c>
      <c r="AQ44" s="77">
        <f t="shared" si="44"/>
        <v>0</v>
      </c>
      <c r="AR44" s="77">
        <f t="shared" si="44"/>
        <v>0</v>
      </c>
      <c r="AS44" s="77">
        <f t="shared" si="44"/>
        <v>0</v>
      </c>
      <c r="AT44" s="2"/>
      <c r="AU44" s="2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</row>
    <row r="45" spans="1:60" ht="15.75" hidden="1" customHeight="1" x14ac:dyDescent="0.25">
      <c r="A45" s="2"/>
      <c r="B45" s="16"/>
      <c r="C45" s="2"/>
      <c r="D45" s="2" t="s">
        <v>91</v>
      </c>
      <c r="E45" s="2"/>
      <c r="F45" s="12" t="s">
        <v>65</v>
      </c>
      <c r="G45" s="12" t="s">
        <v>65</v>
      </c>
      <c r="H45" s="12" t="s">
        <v>65</v>
      </c>
      <c r="I45" s="12" t="s">
        <v>65</v>
      </c>
      <c r="J45" s="12" t="s">
        <v>65</v>
      </c>
      <c r="K45" s="12" t="s">
        <v>65</v>
      </c>
      <c r="L45" s="12" t="s">
        <v>65</v>
      </c>
      <c r="M45" s="12" t="s">
        <v>65</v>
      </c>
      <c r="N45" s="12" t="s">
        <v>65</v>
      </c>
      <c r="O45" s="12" t="s">
        <v>65</v>
      </c>
      <c r="P45" s="12" t="s">
        <v>65</v>
      </c>
      <c r="Q45" s="12" t="s">
        <v>65</v>
      </c>
      <c r="R45" s="12" t="s">
        <v>65</v>
      </c>
      <c r="S45" s="12" t="s">
        <v>65</v>
      </c>
      <c r="T45" s="12" t="s">
        <v>65</v>
      </c>
      <c r="U45" s="12" t="s">
        <v>65</v>
      </c>
      <c r="V45" s="12" t="s">
        <v>65</v>
      </c>
      <c r="W45" s="12" t="s">
        <v>65</v>
      </c>
      <c r="X45" s="12" t="s">
        <v>65</v>
      </c>
      <c r="Y45" s="12" t="s">
        <v>65</v>
      </c>
      <c r="Z45" s="12" t="s">
        <v>65</v>
      </c>
      <c r="AA45" s="12" t="s">
        <v>65</v>
      </c>
      <c r="AB45" s="12" t="s">
        <v>65</v>
      </c>
      <c r="AC45" s="12" t="s">
        <v>65</v>
      </c>
      <c r="AD45" s="12" t="s">
        <v>65</v>
      </c>
      <c r="AE45" s="12" t="s">
        <v>65</v>
      </c>
      <c r="AF45" s="12" t="s">
        <v>65</v>
      </c>
      <c r="AG45" s="77">
        <f t="shared" ref="AG45:AS45" si="45">IF(AG150&lt;=AG$15,((AG$14/AG$15)*AG$13),0)</f>
        <v>388796.25</v>
      </c>
      <c r="AH45" s="77">
        <f t="shared" si="45"/>
        <v>407950</v>
      </c>
      <c r="AI45" s="77">
        <f t="shared" si="45"/>
        <v>489950</v>
      </c>
      <c r="AJ45" s="77">
        <f t="shared" si="45"/>
        <v>489950</v>
      </c>
      <c r="AK45" s="77">
        <f t="shared" si="45"/>
        <v>0</v>
      </c>
      <c r="AL45" s="77">
        <f t="shared" si="45"/>
        <v>0</v>
      </c>
      <c r="AM45" s="77">
        <f t="shared" si="45"/>
        <v>0</v>
      </c>
      <c r="AN45" s="77">
        <f t="shared" si="45"/>
        <v>0</v>
      </c>
      <c r="AO45" s="77">
        <f t="shared" si="45"/>
        <v>0</v>
      </c>
      <c r="AP45" s="77">
        <f t="shared" si="45"/>
        <v>0</v>
      </c>
      <c r="AQ45" s="77">
        <f t="shared" si="45"/>
        <v>0</v>
      </c>
      <c r="AR45" s="77">
        <f t="shared" si="45"/>
        <v>0</v>
      </c>
      <c r="AS45" s="77">
        <f t="shared" si="45"/>
        <v>0</v>
      </c>
      <c r="AT45" s="2"/>
      <c r="AU45" s="2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</row>
    <row r="46" spans="1:60" ht="15.75" hidden="1" customHeight="1" x14ac:dyDescent="0.25">
      <c r="A46" s="2"/>
      <c r="B46" s="16"/>
      <c r="C46" s="2"/>
      <c r="D46" s="2" t="s">
        <v>92</v>
      </c>
      <c r="E46" s="2"/>
      <c r="F46" s="12" t="s">
        <v>65</v>
      </c>
      <c r="G46" s="12" t="s">
        <v>65</v>
      </c>
      <c r="H46" s="12" t="s">
        <v>65</v>
      </c>
      <c r="I46" s="12" t="s">
        <v>65</v>
      </c>
      <c r="J46" s="12" t="s">
        <v>65</v>
      </c>
      <c r="K46" s="12" t="s">
        <v>65</v>
      </c>
      <c r="L46" s="12" t="s">
        <v>65</v>
      </c>
      <c r="M46" s="12" t="s">
        <v>65</v>
      </c>
      <c r="N46" s="12" t="s">
        <v>65</v>
      </c>
      <c r="O46" s="12" t="s">
        <v>65</v>
      </c>
      <c r="P46" s="12" t="s">
        <v>65</v>
      </c>
      <c r="Q46" s="12" t="s">
        <v>65</v>
      </c>
      <c r="R46" s="12" t="s">
        <v>65</v>
      </c>
      <c r="S46" s="12" t="s">
        <v>65</v>
      </c>
      <c r="T46" s="12" t="s">
        <v>65</v>
      </c>
      <c r="U46" s="12" t="s">
        <v>65</v>
      </c>
      <c r="V46" s="12" t="s">
        <v>65</v>
      </c>
      <c r="W46" s="12" t="s">
        <v>65</v>
      </c>
      <c r="X46" s="12" t="s">
        <v>65</v>
      </c>
      <c r="Y46" s="12" t="s">
        <v>65</v>
      </c>
      <c r="Z46" s="12" t="s">
        <v>65</v>
      </c>
      <c r="AA46" s="12" t="s">
        <v>65</v>
      </c>
      <c r="AB46" s="12" t="s">
        <v>65</v>
      </c>
      <c r="AC46" s="12" t="s">
        <v>65</v>
      </c>
      <c r="AD46" s="12" t="s">
        <v>65</v>
      </c>
      <c r="AE46" s="12" t="s">
        <v>65</v>
      </c>
      <c r="AF46" s="12" t="s">
        <v>65</v>
      </c>
      <c r="AG46" s="77" t="s">
        <v>65</v>
      </c>
      <c r="AH46" s="77">
        <f t="shared" ref="AH46:AS46" si="46">IF(AH151&lt;=AH$15,((AH$14/AH$15)*AH$13),0)</f>
        <v>407950</v>
      </c>
      <c r="AI46" s="77">
        <f t="shared" si="46"/>
        <v>489950</v>
      </c>
      <c r="AJ46" s="77">
        <f t="shared" si="46"/>
        <v>489950</v>
      </c>
      <c r="AK46" s="77">
        <f t="shared" si="46"/>
        <v>489950</v>
      </c>
      <c r="AL46" s="77">
        <f t="shared" si="46"/>
        <v>0</v>
      </c>
      <c r="AM46" s="77">
        <f t="shared" si="46"/>
        <v>0</v>
      </c>
      <c r="AN46" s="77">
        <f t="shared" si="46"/>
        <v>0</v>
      </c>
      <c r="AO46" s="77">
        <f t="shared" si="46"/>
        <v>0</v>
      </c>
      <c r="AP46" s="77">
        <f t="shared" si="46"/>
        <v>0</v>
      </c>
      <c r="AQ46" s="77">
        <f t="shared" si="46"/>
        <v>0</v>
      </c>
      <c r="AR46" s="77">
        <f t="shared" si="46"/>
        <v>0</v>
      </c>
      <c r="AS46" s="77">
        <f t="shared" si="46"/>
        <v>0</v>
      </c>
      <c r="AT46" s="2"/>
      <c r="AU46" s="2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</row>
    <row r="47" spans="1:60" ht="15.75" hidden="1" customHeight="1" x14ac:dyDescent="0.25">
      <c r="A47" s="2"/>
      <c r="B47" s="16"/>
      <c r="C47" s="2"/>
      <c r="D47" s="2" t="s">
        <v>93</v>
      </c>
      <c r="E47" s="2"/>
      <c r="F47" s="12" t="s">
        <v>65</v>
      </c>
      <c r="G47" s="12" t="s">
        <v>65</v>
      </c>
      <c r="H47" s="12" t="s">
        <v>65</v>
      </c>
      <c r="I47" s="12" t="s">
        <v>65</v>
      </c>
      <c r="J47" s="12" t="s">
        <v>65</v>
      </c>
      <c r="K47" s="12" t="s">
        <v>65</v>
      </c>
      <c r="L47" s="12" t="s">
        <v>65</v>
      </c>
      <c r="M47" s="12" t="s">
        <v>65</v>
      </c>
      <c r="N47" s="12" t="s">
        <v>65</v>
      </c>
      <c r="O47" s="12" t="s">
        <v>65</v>
      </c>
      <c r="P47" s="12" t="s">
        <v>65</v>
      </c>
      <c r="Q47" s="12" t="s">
        <v>65</v>
      </c>
      <c r="R47" s="12" t="s">
        <v>65</v>
      </c>
      <c r="S47" s="12" t="s">
        <v>65</v>
      </c>
      <c r="T47" s="12" t="s">
        <v>65</v>
      </c>
      <c r="U47" s="12" t="s">
        <v>65</v>
      </c>
      <c r="V47" s="12" t="s">
        <v>65</v>
      </c>
      <c r="W47" s="12" t="s">
        <v>65</v>
      </c>
      <c r="X47" s="12" t="s">
        <v>65</v>
      </c>
      <c r="Y47" s="12" t="s">
        <v>65</v>
      </c>
      <c r="Z47" s="12" t="s">
        <v>65</v>
      </c>
      <c r="AA47" s="12" t="s">
        <v>65</v>
      </c>
      <c r="AB47" s="12" t="s">
        <v>65</v>
      </c>
      <c r="AC47" s="12" t="s">
        <v>65</v>
      </c>
      <c r="AD47" s="12" t="s">
        <v>65</v>
      </c>
      <c r="AE47" s="12" t="s">
        <v>65</v>
      </c>
      <c r="AF47" s="12" t="s">
        <v>65</v>
      </c>
      <c r="AG47" s="77" t="s">
        <v>65</v>
      </c>
      <c r="AH47" s="77" t="s">
        <v>65</v>
      </c>
      <c r="AI47" s="77">
        <f t="shared" ref="AI47:AS47" si="47">IF(AI152&lt;=AI$15,((AI$14/AI$15)*AI$13),0)</f>
        <v>489950</v>
      </c>
      <c r="AJ47" s="77">
        <f t="shared" si="47"/>
        <v>489950</v>
      </c>
      <c r="AK47" s="77">
        <f t="shared" si="47"/>
        <v>489950</v>
      </c>
      <c r="AL47" s="77">
        <f t="shared" si="47"/>
        <v>511938</v>
      </c>
      <c r="AM47" s="77">
        <f t="shared" si="47"/>
        <v>0</v>
      </c>
      <c r="AN47" s="77">
        <f t="shared" si="47"/>
        <v>0</v>
      </c>
      <c r="AO47" s="77">
        <f t="shared" si="47"/>
        <v>0</v>
      </c>
      <c r="AP47" s="77">
        <f t="shared" si="47"/>
        <v>0</v>
      </c>
      <c r="AQ47" s="77">
        <f t="shared" si="47"/>
        <v>0</v>
      </c>
      <c r="AR47" s="77">
        <f t="shared" si="47"/>
        <v>0</v>
      </c>
      <c r="AS47" s="77">
        <f t="shared" si="47"/>
        <v>0</v>
      </c>
      <c r="AT47" s="2"/>
      <c r="AU47" s="2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</row>
    <row r="48" spans="1:60" ht="15.75" hidden="1" customHeight="1" x14ac:dyDescent="0.25">
      <c r="A48" s="2"/>
      <c r="B48" s="16"/>
      <c r="C48" s="2"/>
      <c r="D48" s="2" t="s">
        <v>94</v>
      </c>
      <c r="E48" s="2"/>
      <c r="F48" s="12" t="s">
        <v>65</v>
      </c>
      <c r="G48" s="12" t="s">
        <v>65</v>
      </c>
      <c r="H48" s="12" t="s">
        <v>65</v>
      </c>
      <c r="I48" s="12" t="s">
        <v>65</v>
      </c>
      <c r="J48" s="12" t="s">
        <v>65</v>
      </c>
      <c r="K48" s="12" t="s">
        <v>65</v>
      </c>
      <c r="L48" s="12" t="s">
        <v>65</v>
      </c>
      <c r="M48" s="12" t="s">
        <v>65</v>
      </c>
      <c r="N48" s="12" t="s">
        <v>65</v>
      </c>
      <c r="O48" s="12" t="s">
        <v>65</v>
      </c>
      <c r="P48" s="12" t="s">
        <v>65</v>
      </c>
      <c r="Q48" s="12" t="s">
        <v>65</v>
      </c>
      <c r="R48" s="12" t="s">
        <v>65</v>
      </c>
      <c r="S48" s="12" t="s">
        <v>65</v>
      </c>
      <c r="T48" s="12" t="s">
        <v>65</v>
      </c>
      <c r="U48" s="12" t="s">
        <v>65</v>
      </c>
      <c r="V48" s="12" t="s">
        <v>65</v>
      </c>
      <c r="W48" s="12" t="s">
        <v>65</v>
      </c>
      <c r="X48" s="12" t="s">
        <v>65</v>
      </c>
      <c r="Y48" s="12" t="s">
        <v>65</v>
      </c>
      <c r="Z48" s="12" t="s">
        <v>65</v>
      </c>
      <c r="AA48" s="12" t="s">
        <v>65</v>
      </c>
      <c r="AB48" s="12" t="s">
        <v>65</v>
      </c>
      <c r="AC48" s="12" t="s">
        <v>65</v>
      </c>
      <c r="AD48" s="12" t="s">
        <v>65</v>
      </c>
      <c r="AE48" s="12" t="s">
        <v>65</v>
      </c>
      <c r="AF48" s="12" t="s">
        <v>65</v>
      </c>
      <c r="AG48" s="77" t="s">
        <v>65</v>
      </c>
      <c r="AH48" s="77" t="s">
        <v>65</v>
      </c>
      <c r="AI48" s="77" t="s">
        <v>65</v>
      </c>
      <c r="AJ48" s="77">
        <f t="shared" ref="AJ48:AS48" si="48">IF(AJ153&lt;=AJ$15,((AJ$14/AJ$15)*AJ$13),0)</f>
        <v>489950</v>
      </c>
      <c r="AK48" s="77">
        <f t="shared" si="48"/>
        <v>489950</v>
      </c>
      <c r="AL48" s="77">
        <f t="shared" si="48"/>
        <v>511938</v>
      </c>
      <c r="AM48" s="77">
        <f t="shared" si="48"/>
        <v>593334</v>
      </c>
      <c r="AN48" s="77">
        <f t="shared" si="48"/>
        <v>0</v>
      </c>
      <c r="AO48" s="77">
        <f t="shared" si="48"/>
        <v>0</v>
      </c>
      <c r="AP48" s="77">
        <f t="shared" si="48"/>
        <v>0</v>
      </c>
      <c r="AQ48" s="77">
        <f t="shared" si="48"/>
        <v>0</v>
      </c>
      <c r="AR48" s="77">
        <f t="shared" si="48"/>
        <v>0</v>
      </c>
      <c r="AS48" s="77">
        <f t="shared" si="48"/>
        <v>0</v>
      </c>
      <c r="AT48" s="2"/>
      <c r="AU48" s="2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</row>
    <row r="49" spans="1:60" ht="15.75" hidden="1" customHeight="1" x14ac:dyDescent="0.25">
      <c r="A49" s="2"/>
      <c r="B49" s="16"/>
      <c r="C49" s="2"/>
      <c r="D49" s="2" t="s">
        <v>95</v>
      </c>
      <c r="E49" s="2"/>
      <c r="F49" s="12" t="s">
        <v>65</v>
      </c>
      <c r="G49" s="12" t="s">
        <v>65</v>
      </c>
      <c r="H49" s="12" t="s">
        <v>65</v>
      </c>
      <c r="I49" s="12" t="s">
        <v>65</v>
      </c>
      <c r="J49" s="12" t="s">
        <v>65</v>
      </c>
      <c r="K49" s="12" t="s">
        <v>65</v>
      </c>
      <c r="L49" s="12" t="s">
        <v>65</v>
      </c>
      <c r="M49" s="12" t="s">
        <v>65</v>
      </c>
      <c r="N49" s="12" t="s">
        <v>65</v>
      </c>
      <c r="O49" s="12" t="s">
        <v>65</v>
      </c>
      <c r="P49" s="12" t="s">
        <v>65</v>
      </c>
      <c r="Q49" s="12" t="s">
        <v>65</v>
      </c>
      <c r="R49" s="12" t="s">
        <v>65</v>
      </c>
      <c r="S49" s="12" t="s">
        <v>65</v>
      </c>
      <c r="T49" s="12" t="s">
        <v>65</v>
      </c>
      <c r="U49" s="12" t="s">
        <v>65</v>
      </c>
      <c r="V49" s="12" t="s">
        <v>65</v>
      </c>
      <c r="W49" s="12" t="s">
        <v>65</v>
      </c>
      <c r="X49" s="12" t="s">
        <v>65</v>
      </c>
      <c r="Y49" s="12" t="s">
        <v>65</v>
      </c>
      <c r="Z49" s="12" t="s">
        <v>65</v>
      </c>
      <c r="AA49" s="12" t="s">
        <v>65</v>
      </c>
      <c r="AB49" s="12" t="s">
        <v>65</v>
      </c>
      <c r="AC49" s="12" t="s">
        <v>65</v>
      </c>
      <c r="AD49" s="12" t="s">
        <v>65</v>
      </c>
      <c r="AE49" s="12" t="s">
        <v>65</v>
      </c>
      <c r="AF49" s="12" t="s">
        <v>65</v>
      </c>
      <c r="AG49" s="77" t="s">
        <v>65</v>
      </c>
      <c r="AH49" s="77" t="s">
        <v>65</v>
      </c>
      <c r="AI49" s="77" t="s">
        <v>65</v>
      </c>
      <c r="AJ49" s="77" t="s">
        <v>65</v>
      </c>
      <c r="AK49" s="77">
        <f t="shared" ref="AK49:AS49" si="49">IF(AK154&lt;=AK$15,((AK$14/AK$15)*AK$13),0)</f>
        <v>489950</v>
      </c>
      <c r="AL49" s="77">
        <f t="shared" si="49"/>
        <v>511938</v>
      </c>
      <c r="AM49" s="77">
        <f t="shared" si="49"/>
        <v>593334</v>
      </c>
      <c r="AN49" s="77">
        <f t="shared" si="49"/>
        <v>593334</v>
      </c>
      <c r="AO49" s="77">
        <f t="shared" si="49"/>
        <v>0</v>
      </c>
      <c r="AP49" s="77">
        <f t="shared" si="49"/>
        <v>0</v>
      </c>
      <c r="AQ49" s="77">
        <f t="shared" si="49"/>
        <v>0</v>
      </c>
      <c r="AR49" s="77">
        <f t="shared" si="49"/>
        <v>0</v>
      </c>
      <c r="AS49" s="77">
        <f t="shared" si="49"/>
        <v>0</v>
      </c>
      <c r="AT49" s="2"/>
      <c r="AU49" s="2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</row>
    <row r="50" spans="1:60" ht="15.75" hidden="1" customHeight="1" x14ac:dyDescent="0.25">
      <c r="A50" s="2"/>
      <c r="B50" s="16"/>
      <c r="C50" s="2"/>
      <c r="D50" s="2" t="s">
        <v>96</v>
      </c>
      <c r="E50" s="2"/>
      <c r="F50" s="12" t="s">
        <v>65</v>
      </c>
      <c r="G50" s="12" t="s">
        <v>65</v>
      </c>
      <c r="H50" s="12" t="s">
        <v>65</v>
      </c>
      <c r="I50" s="12" t="s">
        <v>65</v>
      </c>
      <c r="J50" s="12" t="s">
        <v>65</v>
      </c>
      <c r="K50" s="12" t="s">
        <v>65</v>
      </c>
      <c r="L50" s="12" t="s">
        <v>65</v>
      </c>
      <c r="M50" s="12" t="s">
        <v>65</v>
      </c>
      <c r="N50" s="12" t="s">
        <v>65</v>
      </c>
      <c r="O50" s="12" t="s">
        <v>65</v>
      </c>
      <c r="P50" s="12" t="s">
        <v>65</v>
      </c>
      <c r="Q50" s="12" t="s">
        <v>65</v>
      </c>
      <c r="R50" s="12" t="s">
        <v>65</v>
      </c>
      <c r="S50" s="12" t="s">
        <v>65</v>
      </c>
      <c r="T50" s="12" t="s">
        <v>65</v>
      </c>
      <c r="U50" s="12" t="s">
        <v>65</v>
      </c>
      <c r="V50" s="12" t="s">
        <v>65</v>
      </c>
      <c r="W50" s="12" t="s">
        <v>65</v>
      </c>
      <c r="X50" s="12" t="s">
        <v>65</v>
      </c>
      <c r="Y50" s="12" t="s">
        <v>65</v>
      </c>
      <c r="Z50" s="12" t="s">
        <v>65</v>
      </c>
      <c r="AA50" s="12" t="s">
        <v>65</v>
      </c>
      <c r="AB50" s="12" t="s">
        <v>65</v>
      </c>
      <c r="AC50" s="12" t="s">
        <v>65</v>
      </c>
      <c r="AD50" s="12" t="s">
        <v>65</v>
      </c>
      <c r="AE50" s="12" t="s">
        <v>65</v>
      </c>
      <c r="AF50" s="12" t="s">
        <v>65</v>
      </c>
      <c r="AG50" s="77" t="s">
        <v>65</v>
      </c>
      <c r="AH50" s="77" t="s">
        <v>65</v>
      </c>
      <c r="AI50" s="77" t="s">
        <v>65</v>
      </c>
      <c r="AJ50" s="77" t="s">
        <v>65</v>
      </c>
      <c r="AK50" s="77" t="s">
        <v>65</v>
      </c>
      <c r="AL50" s="77">
        <f t="shared" ref="AL50:AS50" si="50">IF(AL155&lt;=AL$15,((AL$14/AL$15)*AL$13),0)</f>
        <v>511938</v>
      </c>
      <c r="AM50" s="77">
        <f t="shared" si="50"/>
        <v>593334</v>
      </c>
      <c r="AN50" s="77">
        <f t="shared" si="50"/>
        <v>593334</v>
      </c>
      <c r="AO50" s="77">
        <f t="shared" si="50"/>
        <v>593334</v>
      </c>
      <c r="AP50" s="77">
        <f t="shared" si="50"/>
        <v>0</v>
      </c>
      <c r="AQ50" s="77">
        <f t="shared" si="50"/>
        <v>0</v>
      </c>
      <c r="AR50" s="77">
        <f t="shared" si="50"/>
        <v>0</v>
      </c>
      <c r="AS50" s="77">
        <f t="shared" si="50"/>
        <v>0</v>
      </c>
      <c r="AT50" s="2"/>
      <c r="AU50" s="2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</row>
    <row r="51" spans="1:60" ht="15.75" hidden="1" customHeight="1" x14ac:dyDescent="0.25">
      <c r="A51" s="2"/>
      <c r="B51" s="16"/>
      <c r="C51" s="2"/>
      <c r="D51" s="2" t="s">
        <v>97</v>
      </c>
      <c r="E51" s="2"/>
      <c r="F51" s="12" t="s">
        <v>65</v>
      </c>
      <c r="G51" s="12" t="s">
        <v>65</v>
      </c>
      <c r="H51" s="12" t="s">
        <v>65</v>
      </c>
      <c r="I51" s="12" t="s">
        <v>65</v>
      </c>
      <c r="J51" s="12" t="s">
        <v>65</v>
      </c>
      <c r="K51" s="12" t="s">
        <v>65</v>
      </c>
      <c r="L51" s="12" t="s">
        <v>65</v>
      </c>
      <c r="M51" s="12" t="s">
        <v>65</v>
      </c>
      <c r="N51" s="12" t="s">
        <v>65</v>
      </c>
      <c r="O51" s="12" t="s">
        <v>65</v>
      </c>
      <c r="P51" s="12" t="s">
        <v>65</v>
      </c>
      <c r="Q51" s="12" t="s">
        <v>65</v>
      </c>
      <c r="R51" s="12" t="s">
        <v>65</v>
      </c>
      <c r="S51" s="12" t="s">
        <v>65</v>
      </c>
      <c r="T51" s="12" t="s">
        <v>65</v>
      </c>
      <c r="U51" s="12" t="s">
        <v>65</v>
      </c>
      <c r="V51" s="12" t="s">
        <v>65</v>
      </c>
      <c r="W51" s="12" t="s">
        <v>65</v>
      </c>
      <c r="X51" s="12" t="s">
        <v>65</v>
      </c>
      <c r="Y51" s="12" t="s">
        <v>65</v>
      </c>
      <c r="Z51" s="12" t="s">
        <v>65</v>
      </c>
      <c r="AA51" s="12" t="s">
        <v>65</v>
      </c>
      <c r="AB51" s="12" t="s">
        <v>65</v>
      </c>
      <c r="AC51" s="12" t="s">
        <v>65</v>
      </c>
      <c r="AD51" s="12" t="s">
        <v>65</v>
      </c>
      <c r="AE51" s="12" t="s">
        <v>65</v>
      </c>
      <c r="AF51" s="12" t="s">
        <v>65</v>
      </c>
      <c r="AG51" s="77" t="s">
        <v>65</v>
      </c>
      <c r="AH51" s="77" t="s">
        <v>65</v>
      </c>
      <c r="AI51" s="77" t="s">
        <v>65</v>
      </c>
      <c r="AJ51" s="77" t="s">
        <v>65</v>
      </c>
      <c r="AK51" s="77" t="s">
        <v>65</v>
      </c>
      <c r="AL51" s="77" t="s">
        <v>65</v>
      </c>
      <c r="AM51" s="77">
        <f t="shared" ref="AM51:AS51" si="51">IF(AM156&lt;=AM$15,((AM$14/AM$15)*AM$13),0)</f>
        <v>593334</v>
      </c>
      <c r="AN51" s="77">
        <f t="shared" si="51"/>
        <v>593334</v>
      </c>
      <c r="AO51" s="77">
        <f t="shared" si="51"/>
        <v>593334</v>
      </c>
      <c r="AP51" s="77">
        <f t="shared" si="51"/>
        <v>623250</v>
      </c>
      <c r="AQ51" s="77">
        <f t="shared" si="51"/>
        <v>0</v>
      </c>
      <c r="AR51" s="77">
        <f t="shared" si="51"/>
        <v>0</v>
      </c>
      <c r="AS51" s="77">
        <f t="shared" si="51"/>
        <v>0</v>
      </c>
      <c r="AT51" s="2"/>
      <c r="AU51" s="2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</row>
    <row r="52" spans="1:60" ht="15.75" hidden="1" customHeight="1" x14ac:dyDescent="0.25">
      <c r="A52" s="2"/>
      <c r="B52" s="16"/>
      <c r="C52" s="2"/>
      <c r="D52" s="2" t="s">
        <v>98</v>
      </c>
      <c r="E52" s="2"/>
      <c r="F52" s="12" t="s">
        <v>65</v>
      </c>
      <c r="G52" s="12" t="s">
        <v>65</v>
      </c>
      <c r="H52" s="12" t="s">
        <v>65</v>
      </c>
      <c r="I52" s="12" t="s">
        <v>65</v>
      </c>
      <c r="J52" s="12" t="s">
        <v>65</v>
      </c>
      <c r="K52" s="12" t="s">
        <v>65</v>
      </c>
      <c r="L52" s="12" t="s">
        <v>65</v>
      </c>
      <c r="M52" s="12" t="s">
        <v>65</v>
      </c>
      <c r="N52" s="12" t="s">
        <v>65</v>
      </c>
      <c r="O52" s="12" t="s">
        <v>65</v>
      </c>
      <c r="P52" s="12" t="s">
        <v>65</v>
      </c>
      <c r="Q52" s="12" t="s">
        <v>65</v>
      </c>
      <c r="R52" s="12" t="s">
        <v>65</v>
      </c>
      <c r="S52" s="12" t="s">
        <v>65</v>
      </c>
      <c r="T52" s="12" t="s">
        <v>65</v>
      </c>
      <c r="U52" s="12" t="s">
        <v>65</v>
      </c>
      <c r="V52" s="12" t="s">
        <v>65</v>
      </c>
      <c r="W52" s="12" t="s">
        <v>65</v>
      </c>
      <c r="X52" s="12" t="s">
        <v>65</v>
      </c>
      <c r="Y52" s="12" t="s">
        <v>65</v>
      </c>
      <c r="Z52" s="12" t="s">
        <v>65</v>
      </c>
      <c r="AA52" s="12" t="s">
        <v>65</v>
      </c>
      <c r="AB52" s="12" t="s">
        <v>65</v>
      </c>
      <c r="AC52" s="12" t="s">
        <v>65</v>
      </c>
      <c r="AD52" s="12" t="s">
        <v>65</v>
      </c>
      <c r="AE52" s="12" t="s">
        <v>65</v>
      </c>
      <c r="AF52" s="12" t="s">
        <v>65</v>
      </c>
      <c r="AG52" s="77" t="s">
        <v>65</v>
      </c>
      <c r="AH52" s="77" t="s">
        <v>65</v>
      </c>
      <c r="AI52" s="77" t="s">
        <v>65</v>
      </c>
      <c r="AJ52" s="77" t="s">
        <v>65</v>
      </c>
      <c r="AK52" s="77" t="s">
        <v>65</v>
      </c>
      <c r="AL52" s="77" t="s">
        <v>65</v>
      </c>
      <c r="AM52" s="77" t="s">
        <v>65</v>
      </c>
      <c r="AN52" s="77">
        <f t="shared" ref="AN52:AS52" si="52">IF(AN157&lt;=AN$15,((AN$14/AN$15)*AN$13),0)</f>
        <v>593334</v>
      </c>
      <c r="AO52" s="77">
        <f t="shared" si="52"/>
        <v>593334</v>
      </c>
      <c r="AP52" s="77">
        <f t="shared" si="52"/>
        <v>623250</v>
      </c>
      <c r="AQ52" s="77">
        <f t="shared" si="52"/>
        <v>758250</v>
      </c>
      <c r="AR52" s="77">
        <f t="shared" si="52"/>
        <v>0</v>
      </c>
      <c r="AS52" s="77">
        <f t="shared" si="52"/>
        <v>0</v>
      </c>
      <c r="AT52" s="2"/>
      <c r="AU52" s="2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</row>
    <row r="53" spans="1:60" ht="15.75" hidden="1" customHeight="1" x14ac:dyDescent="0.25">
      <c r="A53" s="2"/>
      <c r="B53" s="16"/>
      <c r="C53" s="2"/>
      <c r="D53" s="2" t="s">
        <v>99</v>
      </c>
      <c r="E53" s="2"/>
      <c r="F53" s="12" t="s">
        <v>65</v>
      </c>
      <c r="G53" s="12" t="s">
        <v>65</v>
      </c>
      <c r="H53" s="12" t="s">
        <v>65</v>
      </c>
      <c r="I53" s="12" t="s">
        <v>65</v>
      </c>
      <c r="J53" s="12" t="s">
        <v>65</v>
      </c>
      <c r="K53" s="12" t="s">
        <v>65</v>
      </c>
      <c r="L53" s="12" t="s">
        <v>65</v>
      </c>
      <c r="M53" s="12" t="s">
        <v>65</v>
      </c>
      <c r="N53" s="12" t="s">
        <v>65</v>
      </c>
      <c r="O53" s="12" t="s">
        <v>65</v>
      </c>
      <c r="P53" s="12" t="s">
        <v>65</v>
      </c>
      <c r="Q53" s="12" t="s">
        <v>65</v>
      </c>
      <c r="R53" s="12" t="s">
        <v>65</v>
      </c>
      <c r="S53" s="12" t="s">
        <v>65</v>
      </c>
      <c r="T53" s="12" t="s">
        <v>65</v>
      </c>
      <c r="U53" s="12" t="s">
        <v>65</v>
      </c>
      <c r="V53" s="12" t="s">
        <v>65</v>
      </c>
      <c r="W53" s="12" t="s">
        <v>65</v>
      </c>
      <c r="X53" s="12" t="s">
        <v>65</v>
      </c>
      <c r="Y53" s="12" t="s">
        <v>65</v>
      </c>
      <c r="Z53" s="12" t="s">
        <v>65</v>
      </c>
      <c r="AA53" s="12" t="s">
        <v>65</v>
      </c>
      <c r="AB53" s="12" t="s">
        <v>65</v>
      </c>
      <c r="AC53" s="12" t="s">
        <v>65</v>
      </c>
      <c r="AD53" s="12" t="s">
        <v>65</v>
      </c>
      <c r="AE53" s="12" t="s">
        <v>65</v>
      </c>
      <c r="AF53" s="12" t="s">
        <v>65</v>
      </c>
      <c r="AG53" s="77" t="s">
        <v>65</v>
      </c>
      <c r="AH53" s="77" t="s">
        <v>65</v>
      </c>
      <c r="AI53" s="77" t="s">
        <v>65</v>
      </c>
      <c r="AJ53" s="77" t="s">
        <v>65</v>
      </c>
      <c r="AK53" s="77" t="s">
        <v>65</v>
      </c>
      <c r="AL53" s="77" t="s">
        <v>65</v>
      </c>
      <c r="AM53" s="77" t="s">
        <v>65</v>
      </c>
      <c r="AN53" s="77" t="s">
        <v>65</v>
      </c>
      <c r="AO53" s="77">
        <f t="shared" ref="AO53:AS53" si="53">IF(AO158&lt;=AO$15,((AO$14/AO$15)*AO$13),0)</f>
        <v>593334</v>
      </c>
      <c r="AP53" s="77">
        <f t="shared" si="53"/>
        <v>623250</v>
      </c>
      <c r="AQ53" s="77">
        <f t="shared" si="53"/>
        <v>758250</v>
      </c>
      <c r="AR53" s="77">
        <f t="shared" si="53"/>
        <v>758250</v>
      </c>
      <c r="AS53" s="77">
        <f t="shared" si="53"/>
        <v>0</v>
      </c>
      <c r="AT53" s="2"/>
      <c r="AU53" s="2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</row>
    <row r="54" spans="1:60" ht="15.75" hidden="1" customHeight="1" x14ac:dyDescent="0.25">
      <c r="A54" s="2"/>
      <c r="B54" s="16"/>
      <c r="C54" s="2"/>
      <c r="D54" s="2" t="s">
        <v>100</v>
      </c>
      <c r="E54" s="2"/>
      <c r="F54" s="12" t="s">
        <v>65</v>
      </c>
      <c r="G54" s="12" t="s">
        <v>65</v>
      </c>
      <c r="H54" s="12" t="s">
        <v>65</v>
      </c>
      <c r="I54" s="12" t="s">
        <v>65</v>
      </c>
      <c r="J54" s="12" t="s">
        <v>65</v>
      </c>
      <c r="K54" s="12" t="s">
        <v>65</v>
      </c>
      <c r="L54" s="12" t="s">
        <v>65</v>
      </c>
      <c r="M54" s="12" t="s">
        <v>65</v>
      </c>
      <c r="N54" s="12" t="s">
        <v>65</v>
      </c>
      <c r="O54" s="12" t="s">
        <v>65</v>
      </c>
      <c r="P54" s="12" t="s">
        <v>65</v>
      </c>
      <c r="Q54" s="12" t="s">
        <v>65</v>
      </c>
      <c r="R54" s="12" t="s">
        <v>65</v>
      </c>
      <c r="S54" s="12" t="s">
        <v>65</v>
      </c>
      <c r="T54" s="12" t="s">
        <v>65</v>
      </c>
      <c r="U54" s="12" t="s">
        <v>65</v>
      </c>
      <c r="V54" s="12" t="s">
        <v>65</v>
      </c>
      <c r="W54" s="12" t="s">
        <v>65</v>
      </c>
      <c r="X54" s="12" t="s">
        <v>65</v>
      </c>
      <c r="Y54" s="12" t="s">
        <v>65</v>
      </c>
      <c r="Z54" s="12" t="s">
        <v>65</v>
      </c>
      <c r="AA54" s="12" t="s">
        <v>65</v>
      </c>
      <c r="AB54" s="12" t="s">
        <v>65</v>
      </c>
      <c r="AC54" s="12" t="s">
        <v>65</v>
      </c>
      <c r="AD54" s="12" t="s">
        <v>65</v>
      </c>
      <c r="AE54" s="12" t="s">
        <v>65</v>
      </c>
      <c r="AF54" s="12" t="s">
        <v>65</v>
      </c>
      <c r="AG54" s="77" t="s">
        <v>65</v>
      </c>
      <c r="AH54" s="77" t="s">
        <v>65</v>
      </c>
      <c r="AI54" s="77" t="s">
        <v>65</v>
      </c>
      <c r="AJ54" s="77" t="s">
        <v>65</v>
      </c>
      <c r="AK54" s="77" t="s">
        <v>65</v>
      </c>
      <c r="AL54" s="77" t="s">
        <v>65</v>
      </c>
      <c r="AM54" s="77" t="s">
        <v>65</v>
      </c>
      <c r="AN54" s="77" t="s">
        <v>65</v>
      </c>
      <c r="AO54" s="77" t="s">
        <v>65</v>
      </c>
      <c r="AP54" s="77">
        <f t="shared" ref="AP54:AS54" si="54">IF(AP159&lt;=AP$15,((AP$14/AP$15)*AP$13),0)</f>
        <v>623250</v>
      </c>
      <c r="AQ54" s="77">
        <f t="shared" si="54"/>
        <v>758250</v>
      </c>
      <c r="AR54" s="77">
        <f t="shared" si="54"/>
        <v>758250</v>
      </c>
      <c r="AS54" s="77">
        <f t="shared" si="54"/>
        <v>758250</v>
      </c>
      <c r="AT54" s="2"/>
      <c r="AU54" s="2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</row>
    <row r="55" spans="1:60" ht="15.75" hidden="1" customHeight="1" x14ac:dyDescent="0.25">
      <c r="A55" s="2"/>
      <c r="B55" s="16"/>
      <c r="C55" s="2"/>
      <c r="D55" s="2" t="s">
        <v>101</v>
      </c>
      <c r="E55" s="2"/>
      <c r="F55" s="12" t="s">
        <v>65</v>
      </c>
      <c r="G55" s="12" t="s">
        <v>65</v>
      </c>
      <c r="H55" s="12" t="s">
        <v>65</v>
      </c>
      <c r="I55" s="12" t="s">
        <v>65</v>
      </c>
      <c r="J55" s="12" t="s">
        <v>65</v>
      </c>
      <c r="K55" s="12" t="s">
        <v>65</v>
      </c>
      <c r="L55" s="12" t="s">
        <v>65</v>
      </c>
      <c r="M55" s="12" t="s">
        <v>65</v>
      </c>
      <c r="N55" s="12" t="s">
        <v>65</v>
      </c>
      <c r="O55" s="12" t="s">
        <v>65</v>
      </c>
      <c r="P55" s="12" t="s">
        <v>65</v>
      </c>
      <c r="Q55" s="12" t="s">
        <v>65</v>
      </c>
      <c r="R55" s="12" t="s">
        <v>65</v>
      </c>
      <c r="S55" s="12" t="s">
        <v>65</v>
      </c>
      <c r="T55" s="12" t="s">
        <v>65</v>
      </c>
      <c r="U55" s="12" t="s">
        <v>65</v>
      </c>
      <c r="V55" s="12" t="s">
        <v>65</v>
      </c>
      <c r="W55" s="12" t="s">
        <v>65</v>
      </c>
      <c r="X55" s="12" t="s">
        <v>65</v>
      </c>
      <c r="Y55" s="12" t="s">
        <v>65</v>
      </c>
      <c r="Z55" s="12" t="s">
        <v>65</v>
      </c>
      <c r="AA55" s="12" t="s">
        <v>65</v>
      </c>
      <c r="AB55" s="12" t="s">
        <v>65</v>
      </c>
      <c r="AC55" s="12" t="s">
        <v>65</v>
      </c>
      <c r="AD55" s="12" t="s">
        <v>65</v>
      </c>
      <c r="AE55" s="12" t="s">
        <v>65</v>
      </c>
      <c r="AF55" s="12" t="s">
        <v>65</v>
      </c>
      <c r="AG55" s="77" t="s">
        <v>65</v>
      </c>
      <c r="AH55" s="77" t="s">
        <v>65</v>
      </c>
      <c r="AI55" s="77" t="s">
        <v>65</v>
      </c>
      <c r="AJ55" s="77" t="s">
        <v>65</v>
      </c>
      <c r="AK55" s="77" t="s">
        <v>65</v>
      </c>
      <c r="AL55" s="77" t="s">
        <v>65</v>
      </c>
      <c r="AM55" s="77" t="s">
        <v>65</v>
      </c>
      <c r="AN55" s="77" t="s">
        <v>65</v>
      </c>
      <c r="AO55" s="77" t="s">
        <v>65</v>
      </c>
      <c r="AP55" s="77" t="s">
        <v>65</v>
      </c>
      <c r="AQ55" s="77">
        <f t="shared" ref="AQ55:AS55" si="55">IF(AQ160&lt;=AQ$15,((AQ$14/AQ$15)*AQ$13),0)</f>
        <v>758250</v>
      </c>
      <c r="AR55" s="77">
        <f t="shared" si="55"/>
        <v>758250</v>
      </c>
      <c r="AS55" s="77">
        <f t="shared" si="55"/>
        <v>758250</v>
      </c>
      <c r="AT55" s="2"/>
      <c r="AU55" s="2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</row>
    <row r="56" spans="1:60" ht="15.75" hidden="1" customHeight="1" x14ac:dyDescent="0.25">
      <c r="A56" s="2"/>
      <c r="B56" s="16"/>
      <c r="C56" s="2"/>
      <c r="D56" s="2" t="s">
        <v>102</v>
      </c>
      <c r="E56" s="2"/>
      <c r="F56" s="12" t="s">
        <v>65</v>
      </c>
      <c r="G56" s="12" t="s">
        <v>65</v>
      </c>
      <c r="H56" s="12" t="s">
        <v>65</v>
      </c>
      <c r="I56" s="12" t="s">
        <v>65</v>
      </c>
      <c r="J56" s="12" t="s">
        <v>65</v>
      </c>
      <c r="K56" s="12" t="s">
        <v>65</v>
      </c>
      <c r="L56" s="12" t="s">
        <v>65</v>
      </c>
      <c r="M56" s="12" t="s">
        <v>65</v>
      </c>
      <c r="N56" s="12" t="s">
        <v>65</v>
      </c>
      <c r="O56" s="12" t="s">
        <v>65</v>
      </c>
      <c r="P56" s="12" t="s">
        <v>65</v>
      </c>
      <c r="Q56" s="12" t="s">
        <v>65</v>
      </c>
      <c r="R56" s="12" t="s">
        <v>65</v>
      </c>
      <c r="S56" s="12" t="s">
        <v>65</v>
      </c>
      <c r="T56" s="12" t="s">
        <v>65</v>
      </c>
      <c r="U56" s="12" t="s">
        <v>65</v>
      </c>
      <c r="V56" s="12" t="s">
        <v>65</v>
      </c>
      <c r="W56" s="12" t="s">
        <v>65</v>
      </c>
      <c r="X56" s="12" t="s">
        <v>65</v>
      </c>
      <c r="Y56" s="12" t="s">
        <v>65</v>
      </c>
      <c r="Z56" s="12" t="s">
        <v>65</v>
      </c>
      <c r="AA56" s="12" t="s">
        <v>65</v>
      </c>
      <c r="AB56" s="12" t="s">
        <v>65</v>
      </c>
      <c r="AC56" s="12" t="s">
        <v>65</v>
      </c>
      <c r="AD56" s="12" t="s">
        <v>65</v>
      </c>
      <c r="AE56" s="12" t="s">
        <v>65</v>
      </c>
      <c r="AF56" s="12" t="s">
        <v>65</v>
      </c>
      <c r="AG56" s="77" t="s">
        <v>65</v>
      </c>
      <c r="AH56" s="77" t="s">
        <v>65</v>
      </c>
      <c r="AI56" s="77" t="s">
        <v>65</v>
      </c>
      <c r="AJ56" s="77" t="s">
        <v>65</v>
      </c>
      <c r="AK56" s="77" t="s">
        <v>65</v>
      </c>
      <c r="AL56" s="77" t="s">
        <v>65</v>
      </c>
      <c r="AM56" s="77" t="s">
        <v>65</v>
      </c>
      <c r="AN56" s="77" t="s">
        <v>65</v>
      </c>
      <c r="AO56" s="77" t="s">
        <v>65</v>
      </c>
      <c r="AP56" s="77" t="s">
        <v>65</v>
      </c>
      <c r="AQ56" s="77" t="s">
        <v>65</v>
      </c>
      <c r="AR56" s="77">
        <f t="shared" ref="AR56:AS56" si="56">IF(AR161&lt;=AR$15,((AR$14/AR$15)*AR$13),0)</f>
        <v>758250</v>
      </c>
      <c r="AS56" s="77">
        <f t="shared" si="56"/>
        <v>758250</v>
      </c>
      <c r="AT56" s="2"/>
      <c r="AU56" s="2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</row>
    <row r="57" spans="1:60" ht="15.75" hidden="1" customHeight="1" x14ac:dyDescent="0.25">
      <c r="A57" s="2"/>
      <c r="B57" s="16"/>
      <c r="C57" s="2"/>
      <c r="D57" s="2" t="s">
        <v>103</v>
      </c>
      <c r="E57" s="2"/>
      <c r="F57" s="12" t="s">
        <v>65</v>
      </c>
      <c r="G57" s="12" t="s">
        <v>65</v>
      </c>
      <c r="H57" s="12" t="s">
        <v>65</v>
      </c>
      <c r="I57" s="12" t="s">
        <v>65</v>
      </c>
      <c r="J57" s="12" t="s">
        <v>65</v>
      </c>
      <c r="K57" s="12" t="s">
        <v>65</v>
      </c>
      <c r="L57" s="12" t="s">
        <v>65</v>
      </c>
      <c r="M57" s="12" t="s">
        <v>65</v>
      </c>
      <c r="N57" s="12" t="s">
        <v>65</v>
      </c>
      <c r="O57" s="12" t="s">
        <v>65</v>
      </c>
      <c r="P57" s="12" t="s">
        <v>65</v>
      </c>
      <c r="Q57" s="12" t="s">
        <v>65</v>
      </c>
      <c r="R57" s="12" t="s">
        <v>65</v>
      </c>
      <c r="S57" s="12" t="s">
        <v>65</v>
      </c>
      <c r="T57" s="12" t="s">
        <v>65</v>
      </c>
      <c r="U57" s="12" t="s">
        <v>65</v>
      </c>
      <c r="V57" s="12" t="s">
        <v>65</v>
      </c>
      <c r="W57" s="12" t="s">
        <v>65</v>
      </c>
      <c r="X57" s="12" t="s">
        <v>65</v>
      </c>
      <c r="Y57" s="12" t="s">
        <v>65</v>
      </c>
      <c r="Z57" s="12" t="s">
        <v>65</v>
      </c>
      <c r="AA57" s="12" t="s">
        <v>65</v>
      </c>
      <c r="AB57" s="12" t="s">
        <v>65</v>
      </c>
      <c r="AC57" s="12" t="s">
        <v>65</v>
      </c>
      <c r="AD57" s="12" t="s">
        <v>65</v>
      </c>
      <c r="AE57" s="12" t="s">
        <v>65</v>
      </c>
      <c r="AF57" s="12" t="s">
        <v>65</v>
      </c>
      <c r="AG57" s="77" t="s">
        <v>65</v>
      </c>
      <c r="AH57" s="77" t="s">
        <v>65</v>
      </c>
      <c r="AI57" s="77" t="s">
        <v>65</v>
      </c>
      <c r="AJ57" s="77" t="s">
        <v>65</v>
      </c>
      <c r="AK57" s="77" t="s">
        <v>65</v>
      </c>
      <c r="AL57" s="77" t="s">
        <v>65</v>
      </c>
      <c r="AM57" s="77" t="s">
        <v>65</v>
      </c>
      <c r="AN57" s="77" t="s">
        <v>65</v>
      </c>
      <c r="AO57" s="77" t="s">
        <v>65</v>
      </c>
      <c r="AP57" s="77" t="s">
        <v>65</v>
      </c>
      <c r="AQ57" s="77" t="s">
        <v>65</v>
      </c>
      <c r="AR57" s="77" t="s">
        <v>65</v>
      </c>
      <c r="AS57" s="77">
        <f>IF(AS162&lt;=AS$15,((AS$14/AS$15)*AS$13),0)</f>
        <v>758250</v>
      </c>
      <c r="AT57" s="2"/>
      <c r="AU57" s="2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</row>
    <row r="58" spans="1:60" ht="15.75" hidden="1" customHeight="1" x14ac:dyDescent="0.25">
      <c r="A58" s="2"/>
      <c r="B58" s="16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2"/>
      <c r="AU58" s="2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</row>
    <row r="59" spans="1:60" ht="15.75" hidden="1" customHeight="1" x14ac:dyDescent="0.25">
      <c r="A59" s="2"/>
      <c r="B59" s="16"/>
      <c r="C59" s="2"/>
      <c r="D59" s="29" t="s">
        <v>24</v>
      </c>
      <c r="E59" s="2"/>
      <c r="F59" s="78">
        <f t="shared" ref="F59:AS59" si="57">SUM(F18:F57)</f>
        <v>150000</v>
      </c>
      <c r="G59" s="78">
        <f t="shared" si="57"/>
        <v>300000</v>
      </c>
      <c r="H59" s="78">
        <f t="shared" si="57"/>
        <v>450000</v>
      </c>
      <c r="I59" s="78">
        <f t="shared" si="57"/>
        <v>700000</v>
      </c>
      <c r="J59" s="78">
        <f t="shared" si="57"/>
        <v>910000</v>
      </c>
      <c r="K59" s="78">
        <f t="shared" si="57"/>
        <v>910000</v>
      </c>
      <c r="L59" s="78">
        <f t="shared" si="57"/>
        <v>910000</v>
      </c>
      <c r="M59" s="78">
        <f t="shared" si="57"/>
        <v>910000</v>
      </c>
      <c r="N59" s="78">
        <f t="shared" si="57"/>
        <v>942500</v>
      </c>
      <c r="O59" s="78">
        <f t="shared" si="57"/>
        <v>1087500</v>
      </c>
      <c r="P59" s="78">
        <f t="shared" si="57"/>
        <v>1087500</v>
      </c>
      <c r="Q59" s="78">
        <f t="shared" si="57"/>
        <v>1087500</v>
      </c>
      <c r="R59" s="78">
        <f t="shared" si="57"/>
        <v>1087500</v>
      </c>
      <c r="S59" s="78">
        <f t="shared" si="57"/>
        <v>1087500</v>
      </c>
      <c r="T59" s="78">
        <f t="shared" si="57"/>
        <v>1087500</v>
      </c>
      <c r="U59" s="78">
        <f t="shared" si="57"/>
        <v>1087500</v>
      </c>
      <c r="V59" s="78">
        <f t="shared" si="57"/>
        <v>1143000</v>
      </c>
      <c r="W59" s="78">
        <f t="shared" si="57"/>
        <v>1409700</v>
      </c>
      <c r="X59" s="78">
        <f t="shared" si="57"/>
        <v>1409700</v>
      </c>
      <c r="Y59" s="78">
        <f t="shared" si="57"/>
        <v>1409700</v>
      </c>
      <c r="Z59" s="78">
        <f t="shared" si="57"/>
        <v>1409700</v>
      </c>
      <c r="AA59" s="78">
        <f t="shared" si="57"/>
        <v>1409700</v>
      </c>
      <c r="AB59" s="78">
        <f t="shared" si="57"/>
        <v>1409700</v>
      </c>
      <c r="AC59" s="78">
        <f t="shared" si="57"/>
        <v>1445775</v>
      </c>
      <c r="AD59" s="78">
        <f t="shared" si="57"/>
        <v>1555185</v>
      </c>
      <c r="AE59" s="78">
        <f t="shared" si="57"/>
        <v>1555185</v>
      </c>
      <c r="AF59" s="78">
        <f t="shared" si="57"/>
        <v>1555185</v>
      </c>
      <c r="AG59" s="78">
        <f t="shared" si="57"/>
        <v>1555185</v>
      </c>
      <c r="AH59" s="78">
        <f t="shared" si="57"/>
        <v>1631800</v>
      </c>
      <c r="AI59" s="78">
        <f t="shared" si="57"/>
        <v>1959800</v>
      </c>
      <c r="AJ59" s="78">
        <f t="shared" si="57"/>
        <v>1959800</v>
      </c>
      <c r="AK59" s="78">
        <f t="shared" si="57"/>
        <v>1959800</v>
      </c>
      <c r="AL59" s="78">
        <f t="shared" si="57"/>
        <v>2047752</v>
      </c>
      <c r="AM59" s="78">
        <f t="shared" si="57"/>
        <v>2373336</v>
      </c>
      <c r="AN59" s="78">
        <f t="shared" si="57"/>
        <v>2373336</v>
      </c>
      <c r="AO59" s="78">
        <f t="shared" si="57"/>
        <v>2373336</v>
      </c>
      <c r="AP59" s="78">
        <f t="shared" si="57"/>
        <v>2493000</v>
      </c>
      <c r="AQ59" s="78">
        <f t="shared" si="57"/>
        <v>3033000</v>
      </c>
      <c r="AR59" s="78">
        <f t="shared" si="57"/>
        <v>3033000</v>
      </c>
      <c r="AS59" s="78">
        <f t="shared" si="57"/>
        <v>3033000</v>
      </c>
      <c r="AT59" s="2"/>
      <c r="AU59" s="2"/>
      <c r="AV59" s="55"/>
      <c r="AW59" s="70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</row>
    <row r="60" spans="1:60" ht="15.75" customHeight="1" x14ac:dyDescent="0.25">
      <c r="A60" s="2"/>
      <c r="B60" s="2"/>
      <c r="C60" s="2"/>
      <c r="D60" s="4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</row>
    <row r="61" spans="1:60" ht="15.75" customHeight="1" x14ac:dyDescent="0.25">
      <c r="A61" s="2"/>
      <c r="B61" s="16"/>
      <c r="C61" s="39"/>
      <c r="D61" s="79" t="s">
        <v>104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</row>
    <row r="62" spans="1:60" ht="15.75" customHeight="1" x14ac:dyDescent="0.25">
      <c r="A62" s="2"/>
      <c r="B62" s="16"/>
      <c r="C62" s="39"/>
      <c r="D62" s="80" t="s">
        <v>105</v>
      </c>
      <c r="E62" s="12" t="s">
        <v>65</v>
      </c>
      <c r="F62" s="75">
        <f t="shared" ref="F62:AS62" si="58">F$63/(F14/F15)</f>
        <v>6000</v>
      </c>
      <c r="G62" s="75">
        <f t="shared" si="58"/>
        <v>12000</v>
      </c>
      <c r="H62" s="75">
        <f t="shared" si="58"/>
        <v>18000</v>
      </c>
      <c r="I62" s="75">
        <f t="shared" si="58"/>
        <v>28000</v>
      </c>
      <c r="J62" s="75">
        <f t="shared" si="58"/>
        <v>28000</v>
      </c>
      <c r="K62" s="75">
        <f t="shared" si="58"/>
        <v>28000</v>
      </c>
      <c r="L62" s="75">
        <f t="shared" si="58"/>
        <v>28000</v>
      </c>
      <c r="M62" s="75">
        <f t="shared" si="58"/>
        <v>28000</v>
      </c>
      <c r="N62" s="75">
        <f t="shared" si="58"/>
        <v>29000</v>
      </c>
      <c r="O62" s="75">
        <f t="shared" si="58"/>
        <v>29000</v>
      </c>
      <c r="P62" s="75">
        <f t="shared" si="58"/>
        <v>29000</v>
      </c>
      <c r="Q62" s="75">
        <f t="shared" si="58"/>
        <v>29000</v>
      </c>
      <c r="R62" s="75">
        <f t="shared" si="58"/>
        <v>29000</v>
      </c>
      <c r="S62" s="75">
        <f t="shared" si="58"/>
        <v>29000</v>
      </c>
      <c r="T62" s="75">
        <f t="shared" si="58"/>
        <v>29000</v>
      </c>
      <c r="U62" s="75">
        <f t="shared" si="58"/>
        <v>29000</v>
      </c>
      <c r="V62" s="75">
        <f t="shared" si="58"/>
        <v>30480</v>
      </c>
      <c r="W62" s="75">
        <f t="shared" si="58"/>
        <v>30480</v>
      </c>
      <c r="X62" s="75">
        <f t="shared" si="58"/>
        <v>30480</v>
      </c>
      <c r="Y62" s="75">
        <f t="shared" si="58"/>
        <v>30480</v>
      </c>
      <c r="Z62" s="75">
        <f t="shared" si="58"/>
        <v>30480</v>
      </c>
      <c r="AA62" s="75">
        <f t="shared" si="58"/>
        <v>30480</v>
      </c>
      <c r="AB62" s="75">
        <f t="shared" si="58"/>
        <v>30480</v>
      </c>
      <c r="AC62" s="75">
        <f t="shared" si="58"/>
        <v>31260</v>
      </c>
      <c r="AD62" s="75">
        <f t="shared" si="58"/>
        <v>31260</v>
      </c>
      <c r="AE62" s="75">
        <f t="shared" si="58"/>
        <v>31260</v>
      </c>
      <c r="AF62" s="75">
        <f t="shared" si="58"/>
        <v>31260</v>
      </c>
      <c r="AG62" s="75">
        <f t="shared" si="58"/>
        <v>31260</v>
      </c>
      <c r="AH62" s="75">
        <f t="shared" si="58"/>
        <v>32800</v>
      </c>
      <c r="AI62" s="75">
        <f t="shared" si="58"/>
        <v>32800</v>
      </c>
      <c r="AJ62" s="75">
        <f t="shared" si="58"/>
        <v>32800</v>
      </c>
      <c r="AK62" s="75">
        <f t="shared" si="58"/>
        <v>32800</v>
      </c>
      <c r="AL62" s="75">
        <f t="shared" si="58"/>
        <v>34272</v>
      </c>
      <c r="AM62" s="75">
        <f t="shared" si="58"/>
        <v>34272</v>
      </c>
      <c r="AN62" s="75">
        <f t="shared" si="58"/>
        <v>34272</v>
      </c>
      <c r="AO62" s="75">
        <f t="shared" si="58"/>
        <v>34272</v>
      </c>
      <c r="AP62" s="75">
        <f t="shared" si="58"/>
        <v>36000</v>
      </c>
      <c r="AQ62" s="75">
        <f t="shared" si="58"/>
        <v>36000</v>
      </c>
      <c r="AR62" s="75">
        <f t="shared" si="58"/>
        <v>36000</v>
      </c>
      <c r="AS62" s="75">
        <f t="shared" si="58"/>
        <v>36000</v>
      </c>
      <c r="AT62" s="2"/>
      <c r="AU62" s="2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</row>
    <row r="63" spans="1:60" ht="15.75" customHeight="1" x14ac:dyDescent="0.25">
      <c r="A63" s="2"/>
      <c r="B63" s="16"/>
      <c r="C63" s="39"/>
      <c r="D63" s="79" t="s">
        <v>106</v>
      </c>
      <c r="E63" s="2"/>
      <c r="F63" s="78">
        <f t="shared" ref="F63:AS63" si="59">F$59</f>
        <v>150000</v>
      </c>
      <c r="G63" s="78">
        <f t="shared" si="59"/>
        <v>300000</v>
      </c>
      <c r="H63" s="78">
        <f t="shared" si="59"/>
        <v>450000</v>
      </c>
      <c r="I63" s="78">
        <f t="shared" si="59"/>
        <v>700000</v>
      </c>
      <c r="J63" s="78">
        <f t="shared" si="59"/>
        <v>910000</v>
      </c>
      <c r="K63" s="78">
        <f t="shared" si="59"/>
        <v>910000</v>
      </c>
      <c r="L63" s="78">
        <f t="shared" si="59"/>
        <v>910000</v>
      </c>
      <c r="M63" s="78">
        <f t="shared" si="59"/>
        <v>910000</v>
      </c>
      <c r="N63" s="78">
        <f t="shared" si="59"/>
        <v>942500</v>
      </c>
      <c r="O63" s="78">
        <f t="shared" si="59"/>
        <v>1087500</v>
      </c>
      <c r="P63" s="78">
        <f t="shared" si="59"/>
        <v>1087500</v>
      </c>
      <c r="Q63" s="78">
        <f t="shared" si="59"/>
        <v>1087500</v>
      </c>
      <c r="R63" s="78">
        <f t="shared" si="59"/>
        <v>1087500</v>
      </c>
      <c r="S63" s="78">
        <f t="shared" si="59"/>
        <v>1087500</v>
      </c>
      <c r="T63" s="78">
        <f t="shared" si="59"/>
        <v>1087500</v>
      </c>
      <c r="U63" s="78">
        <f t="shared" si="59"/>
        <v>1087500</v>
      </c>
      <c r="V63" s="78">
        <f t="shared" si="59"/>
        <v>1143000</v>
      </c>
      <c r="W63" s="78">
        <f t="shared" si="59"/>
        <v>1409700</v>
      </c>
      <c r="X63" s="78">
        <f t="shared" si="59"/>
        <v>1409700</v>
      </c>
      <c r="Y63" s="78">
        <f t="shared" si="59"/>
        <v>1409700</v>
      </c>
      <c r="Z63" s="78">
        <f t="shared" si="59"/>
        <v>1409700</v>
      </c>
      <c r="AA63" s="78">
        <f t="shared" si="59"/>
        <v>1409700</v>
      </c>
      <c r="AB63" s="78">
        <f t="shared" si="59"/>
        <v>1409700</v>
      </c>
      <c r="AC63" s="78">
        <f t="shared" si="59"/>
        <v>1445775</v>
      </c>
      <c r="AD63" s="78">
        <f t="shared" si="59"/>
        <v>1555185</v>
      </c>
      <c r="AE63" s="78">
        <f t="shared" si="59"/>
        <v>1555185</v>
      </c>
      <c r="AF63" s="78">
        <f t="shared" si="59"/>
        <v>1555185</v>
      </c>
      <c r="AG63" s="78">
        <f t="shared" si="59"/>
        <v>1555185</v>
      </c>
      <c r="AH63" s="78">
        <f t="shared" si="59"/>
        <v>1631800</v>
      </c>
      <c r="AI63" s="78">
        <f t="shared" si="59"/>
        <v>1959800</v>
      </c>
      <c r="AJ63" s="78">
        <f t="shared" si="59"/>
        <v>1959800</v>
      </c>
      <c r="AK63" s="78">
        <f t="shared" si="59"/>
        <v>1959800</v>
      </c>
      <c r="AL63" s="78">
        <f t="shared" si="59"/>
        <v>2047752</v>
      </c>
      <c r="AM63" s="78">
        <f t="shared" si="59"/>
        <v>2373336</v>
      </c>
      <c r="AN63" s="78">
        <f t="shared" si="59"/>
        <v>2373336</v>
      </c>
      <c r="AO63" s="78">
        <f t="shared" si="59"/>
        <v>2373336</v>
      </c>
      <c r="AP63" s="78">
        <f t="shared" si="59"/>
        <v>2493000</v>
      </c>
      <c r="AQ63" s="78">
        <f t="shared" si="59"/>
        <v>3033000</v>
      </c>
      <c r="AR63" s="78">
        <f t="shared" si="59"/>
        <v>3033000</v>
      </c>
      <c r="AS63" s="78">
        <f t="shared" si="59"/>
        <v>3033000</v>
      </c>
      <c r="AT63" s="2"/>
      <c r="AU63" s="2"/>
      <c r="AV63" s="55"/>
      <c r="AW63" s="70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</row>
    <row r="64" spans="1:60" ht="15.75" customHeight="1" x14ac:dyDescent="0.25">
      <c r="A64" s="2"/>
      <c r="B64" s="2"/>
      <c r="C64" s="2"/>
      <c r="D64" s="71"/>
      <c r="E64" s="7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  <c r="AO64" s="81"/>
      <c r="AP64" s="81"/>
      <c r="AQ64" s="81"/>
      <c r="AR64" s="81"/>
      <c r="AS64" s="81"/>
      <c r="AT64" s="2"/>
      <c r="AU64" s="2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</row>
    <row r="65" spans="1:60" ht="15.75" customHeight="1" x14ac:dyDescent="0.25">
      <c r="A65" s="2"/>
      <c r="B65" s="2"/>
      <c r="C65" s="2"/>
      <c r="D65" s="71"/>
      <c r="E65" s="7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  <c r="AO65" s="81"/>
      <c r="AP65" s="81"/>
      <c r="AQ65" s="81"/>
      <c r="AR65" s="81"/>
      <c r="AS65" s="81"/>
      <c r="AT65" s="2"/>
      <c r="AU65" s="2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</row>
    <row r="66" spans="1:60" ht="15.75" customHeight="1" x14ac:dyDescent="0.25">
      <c r="A66" s="2"/>
      <c r="B66" s="16"/>
      <c r="C66" s="2"/>
      <c r="D66" s="71" t="s">
        <v>107</v>
      </c>
      <c r="E66" s="71"/>
      <c r="F66" s="81">
        <f>Information!$F$30</f>
        <v>0</v>
      </c>
      <c r="G66" s="81">
        <f>Information!$F$30</f>
        <v>0</v>
      </c>
      <c r="H66" s="81">
        <f>Information!$F$30</f>
        <v>0</v>
      </c>
      <c r="I66" s="81">
        <f>Information!$F$30</f>
        <v>0</v>
      </c>
      <c r="J66" s="81">
        <f>Information!$G$30</f>
        <v>0.02</v>
      </c>
      <c r="K66" s="81">
        <f t="shared" ref="K66:M66" si="60">G66</f>
        <v>0</v>
      </c>
      <c r="L66" s="81">
        <f t="shared" si="60"/>
        <v>0</v>
      </c>
      <c r="M66" s="81">
        <f t="shared" si="60"/>
        <v>0</v>
      </c>
      <c r="N66" s="81">
        <f>Information!$H$30</f>
        <v>0.02</v>
      </c>
      <c r="O66" s="81">
        <f t="shared" ref="O66:Q66" si="61">K66</f>
        <v>0</v>
      </c>
      <c r="P66" s="81">
        <f t="shared" si="61"/>
        <v>0</v>
      </c>
      <c r="Q66" s="81">
        <f t="shared" si="61"/>
        <v>0</v>
      </c>
      <c r="R66" s="81">
        <f>Information!$I$30</f>
        <v>0.02</v>
      </c>
      <c r="S66" s="81">
        <f t="shared" ref="S66:U66" si="62">O66</f>
        <v>0</v>
      </c>
      <c r="T66" s="81">
        <f t="shared" si="62"/>
        <v>0</v>
      </c>
      <c r="U66" s="81">
        <f t="shared" si="62"/>
        <v>0</v>
      </c>
      <c r="V66" s="81">
        <f>Information!$K$30</f>
        <v>0.02</v>
      </c>
      <c r="W66" s="81">
        <f t="shared" ref="W66:Y66" si="63">S66</f>
        <v>0</v>
      </c>
      <c r="X66" s="81">
        <f t="shared" si="63"/>
        <v>0</v>
      </c>
      <c r="Y66" s="81">
        <f t="shared" si="63"/>
        <v>0</v>
      </c>
      <c r="Z66" s="81">
        <f>Information!$M$30</f>
        <v>0.02</v>
      </c>
      <c r="AA66" s="81">
        <f t="shared" ref="AA66:AC66" si="64">W66</f>
        <v>0</v>
      </c>
      <c r="AB66" s="81">
        <f t="shared" si="64"/>
        <v>0</v>
      </c>
      <c r="AC66" s="81">
        <f t="shared" si="64"/>
        <v>0</v>
      </c>
      <c r="AD66" s="81">
        <f>Information!$O$30</f>
        <v>0.02</v>
      </c>
      <c r="AE66" s="81">
        <f t="shared" ref="AE66:AG66" si="65">AA66</f>
        <v>0</v>
      </c>
      <c r="AF66" s="81">
        <f t="shared" si="65"/>
        <v>0</v>
      </c>
      <c r="AG66" s="81">
        <f t="shared" si="65"/>
        <v>0</v>
      </c>
      <c r="AH66" s="81">
        <f>Information!$P$30</f>
        <v>0.02</v>
      </c>
      <c r="AI66" s="81">
        <f t="shared" ref="AI66:AK66" si="66">AE66</f>
        <v>0</v>
      </c>
      <c r="AJ66" s="81">
        <f t="shared" si="66"/>
        <v>0</v>
      </c>
      <c r="AK66" s="81">
        <f t="shared" si="66"/>
        <v>0</v>
      </c>
      <c r="AL66" s="81">
        <f>Information!$R$30</f>
        <v>0.02</v>
      </c>
      <c r="AM66" s="81">
        <f t="shared" ref="AM66:AO66" si="67">AI66</f>
        <v>0</v>
      </c>
      <c r="AN66" s="81">
        <f t="shared" si="67"/>
        <v>0</v>
      </c>
      <c r="AO66" s="81">
        <f t="shared" si="67"/>
        <v>0</v>
      </c>
      <c r="AP66" s="81">
        <f>Information!$S$30</f>
        <v>0.02</v>
      </c>
      <c r="AQ66" s="81">
        <f t="shared" ref="AQ66:AS66" si="68">AM66</f>
        <v>0</v>
      </c>
      <c r="AR66" s="81">
        <f t="shared" si="68"/>
        <v>0</v>
      </c>
      <c r="AS66" s="81">
        <f t="shared" si="68"/>
        <v>0</v>
      </c>
      <c r="AT66" s="2"/>
      <c r="AU66" s="2"/>
      <c r="AV66" s="55"/>
      <c r="AW66" s="70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</row>
    <row r="67" spans="1:60" ht="15.75" customHeight="1" x14ac:dyDescent="0.25">
      <c r="A67" s="2"/>
      <c r="B67" s="16"/>
      <c r="C67" s="2"/>
      <c r="D67" s="2"/>
      <c r="E67" s="1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2"/>
      <c r="AU67" s="2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</row>
    <row r="68" spans="1:60" ht="15.75" customHeight="1" x14ac:dyDescent="0.25">
      <c r="A68" s="2"/>
      <c r="B68" s="16"/>
      <c r="C68" s="2"/>
      <c r="D68" s="20" t="s">
        <v>108</v>
      </c>
      <c r="E68" s="61"/>
      <c r="F68" s="72">
        <f>Information!$F$9</f>
        <v>2024</v>
      </c>
      <c r="G68" s="2"/>
      <c r="H68" s="2"/>
      <c r="I68" s="2"/>
      <c r="J68" s="72">
        <f>F68+1</f>
        <v>2025</v>
      </c>
      <c r="K68" s="2"/>
      <c r="L68" s="2"/>
      <c r="M68" s="2"/>
      <c r="N68" s="72">
        <f>J68+1</f>
        <v>2026</v>
      </c>
      <c r="O68" s="2"/>
      <c r="P68" s="2"/>
      <c r="Q68" s="2"/>
      <c r="R68" s="72">
        <f>N68+1</f>
        <v>2027</v>
      </c>
      <c r="S68" s="39"/>
      <c r="T68" s="39"/>
      <c r="U68" s="39"/>
      <c r="V68" s="72">
        <f>R68+1</f>
        <v>2028</v>
      </c>
      <c r="W68" s="39"/>
      <c r="X68" s="39"/>
      <c r="Y68" s="39"/>
      <c r="Z68" s="72">
        <f>V68+1</f>
        <v>2029</v>
      </c>
      <c r="AA68" s="39"/>
      <c r="AB68" s="39"/>
      <c r="AC68" s="39"/>
      <c r="AD68" s="72">
        <f>Z68+1</f>
        <v>2030</v>
      </c>
      <c r="AE68" s="39"/>
      <c r="AF68" s="39"/>
      <c r="AG68" s="39"/>
      <c r="AH68" s="72">
        <f>AD68+1</f>
        <v>2031</v>
      </c>
      <c r="AI68" s="39"/>
      <c r="AJ68" s="39"/>
      <c r="AK68" s="39"/>
      <c r="AL68" s="72">
        <f>AH68+1</f>
        <v>2032</v>
      </c>
      <c r="AM68" s="39"/>
      <c r="AN68" s="39"/>
      <c r="AO68" s="39"/>
      <c r="AP68" s="72">
        <f>AL68+1</f>
        <v>2033</v>
      </c>
      <c r="AQ68" s="39"/>
      <c r="AR68" s="39"/>
      <c r="AS68" s="39"/>
      <c r="AT68" s="2"/>
      <c r="AU68" s="2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</row>
    <row r="69" spans="1:60" ht="15.75" customHeight="1" x14ac:dyDescent="0.25">
      <c r="A69" s="2"/>
      <c r="B69" s="16"/>
      <c r="C69" s="2"/>
      <c r="D69" s="79" t="s">
        <v>109</v>
      </c>
      <c r="E69" s="82" t="s">
        <v>110</v>
      </c>
      <c r="F69" s="55" t="s">
        <v>55</v>
      </c>
      <c r="G69" s="55" t="s">
        <v>56</v>
      </c>
      <c r="H69" s="55" t="s">
        <v>57</v>
      </c>
      <c r="I69" s="55" t="s">
        <v>58</v>
      </c>
      <c r="J69" s="55" t="s">
        <v>55</v>
      </c>
      <c r="K69" s="55" t="s">
        <v>56</v>
      </c>
      <c r="L69" s="55" t="s">
        <v>57</v>
      </c>
      <c r="M69" s="55" t="s">
        <v>58</v>
      </c>
      <c r="N69" s="55" t="s">
        <v>55</v>
      </c>
      <c r="O69" s="55" t="s">
        <v>56</v>
      </c>
      <c r="P69" s="55" t="s">
        <v>57</v>
      </c>
      <c r="Q69" s="55" t="s">
        <v>58</v>
      </c>
      <c r="R69" s="55" t="s">
        <v>55</v>
      </c>
      <c r="S69" s="55" t="s">
        <v>56</v>
      </c>
      <c r="T69" s="55" t="s">
        <v>57</v>
      </c>
      <c r="U69" s="55" t="s">
        <v>58</v>
      </c>
      <c r="V69" s="55" t="s">
        <v>55</v>
      </c>
      <c r="W69" s="55" t="s">
        <v>56</v>
      </c>
      <c r="X69" s="55" t="s">
        <v>57</v>
      </c>
      <c r="Y69" s="55" t="s">
        <v>58</v>
      </c>
      <c r="Z69" s="55" t="s">
        <v>55</v>
      </c>
      <c r="AA69" s="55" t="s">
        <v>56</v>
      </c>
      <c r="AB69" s="55" t="s">
        <v>57</v>
      </c>
      <c r="AC69" s="55" t="s">
        <v>58</v>
      </c>
      <c r="AD69" s="55" t="s">
        <v>55</v>
      </c>
      <c r="AE69" s="55" t="s">
        <v>56</v>
      </c>
      <c r="AF69" s="55" t="s">
        <v>57</v>
      </c>
      <c r="AG69" s="55" t="s">
        <v>58</v>
      </c>
      <c r="AH69" s="55" t="s">
        <v>55</v>
      </c>
      <c r="AI69" s="55" t="s">
        <v>56</v>
      </c>
      <c r="AJ69" s="55" t="s">
        <v>57</v>
      </c>
      <c r="AK69" s="55" t="s">
        <v>58</v>
      </c>
      <c r="AL69" s="55" t="s">
        <v>55</v>
      </c>
      <c r="AM69" s="55" t="s">
        <v>56</v>
      </c>
      <c r="AN69" s="55" t="s">
        <v>57</v>
      </c>
      <c r="AO69" s="55" t="s">
        <v>58</v>
      </c>
      <c r="AP69" s="55" t="s">
        <v>55</v>
      </c>
      <c r="AQ69" s="55" t="s">
        <v>56</v>
      </c>
      <c r="AR69" s="55" t="s">
        <v>57</v>
      </c>
      <c r="AS69" s="55" t="s">
        <v>58</v>
      </c>
      <c r="AT69" s="2"/>
      <c r="AU69" s="2"/>
      <c r="AV69" s="55"/>
      <c r="AW69" s="73" t="s">
        <v>8</v>
      </c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</row>
    <row r="70" spans="1:60" ht="15.75" customHeight="1" x14ac:dyDescent="0.25">
      <c r="A70" s="2"/>
      <c r="B70" s="16"/>
      <c r="C70" s="2"/>
      <c r="D70" s="83" t="s">
        <v>111</v>
      </c>
      <c r="E70" s="45">
        <v>7</v>
      </c>
      <c r="F70" s="23">
        <f t="shared" ref="F70:AS70" si="69">E70*(1+F$66)</f>
        <v>7</v>
      </c>
      <c r="G70" s="23">
        <f t="shared" si="69"/>
        <v>7</v>
      </c>
      <c r="H70" s="23">
        <f t="shared" si="69"/>
        <v>7</v>
      </c>
      <c r="I70" s="23">
        <f t="shared" si="69"/>
        <v>7</v>
      </c>
      <c r="J70" s="23">
        <f t="shared" si="69"/>
        <v>7.1400000000000006</v>
      </c>
      <c r="K70" s="23">
        <f t="shared" si="69"/>
        <v>7.1400000000000006</v>
      </c>
      <c r="L70" s="23">
        <f t="shared" si="69"/>
        <v>7.1400000000000006</v>
      </c>
      <c r="M70" s="23">
        <f t="shared" si="69"/>
        <v>7.1400000000000006</v>
      </c>
      <c r="N70" s="23">
        <f t="shared" si="69"/>
        <v>7.2828000000000008</v>
      </c>
      <c r="O70" s="23">
        <f t="shared" si="69"/>
        <v>7.2828000000000008</v>
      </c>
      <c r="P70" s="23">
        <f t="shared" si="69"/>
        <v>7.2828000000000008</v>
      </c>
      <c r="Q70" s="23">
        <f t="shared" si="69"/>
        <v>7.2828000000000008</v>
      </c>
      <c r="R70" s="23">
        <f t="shared" si="69"/>
        <v>7.4284560000000006</v>
      </c>
      <c r="S70" s="23">
        <f t="shared" si="69"/>
        <v>7.4284560000000006</v>
      </c>
      <c r="T70" s="23">
        <f t="shared" si="69"/>
        <v>7.4284560000000006</v>
      </c>
      <c r="U70" s="23">
        <f t="shared" si="69"/>
        <v>7.4284560000000006</v>
      </c>
      <c r="V70" s="23">
        <f t="shared" si="69"/>
        <v>7.5770251200000009</v>
      </c>
      <c r="W70" s="23">
        <f t="shared" si="69"/>
        <v>7.5770251200000009</v>
      </c>
      <c r="X70" s="23">
        <f t="shared" si="69"/>
        <v>7.5770251200000009</v>
      </c>
      <c r="Y70" s="23">
        <f t="shared" si="69"/>
        <v>7.5770251200000009</v>
      </c>
      <c r="Z70" s="23">
        <f t="shared" si="69"/>
        <v>7.7285656224000014</v>
      </c>
      <c r="AA70" s="23">
        <f t="shared" si="69"/>
        <v>7.7285656224000014</v>
      </c>
      <c r="AB70" s="23">
        <f t="shared" si="69"/>
        <v>7.7285656224000014</v>
      </c>
      <c r="AC70" s="23">
        <f t="shared" si="69"/>
        <v>7.7285656224000014</v>
      </c>
      <c r="AD70" s="23">
        <f t="shared" si="69"/>
        <v>7.883136934848002</v>
      </c>
      <c r="AE70" s="23">
        <f t="shared" si="69"/>
        <v>7.883136934848002</v>
      </c>
      <c r="AF70" s="23">
        <f t="shared" si="69"/>
        <v>7.883136934848002</v>
      </c>
      <c r="AG70" s="23">
        <f t="shared" si="69"/>
        <v>7.883136934848002</v>
      </c>
      <c r="AH70" s="23">
        <f t="shared" si="69"/>
        <v>8.0407996735449618</v>
      </c>
      <c r="AI70" s="23">
        <f t="shared" si="69"/>
        <v>8.0407996735449618</v>
      </c>
      <c r="AJ70" s="23">
        <f t="shared" si="69"/>
        <v>8.0407996735449618</v>
      </c>
      <c r="AK70" s="23">
        <f t="shared" si="69"/>
        <v>8.0407996735449618</v>
      </c>
      <c r="AL70" s="23">
        <f t="shared" si="69"/>
        <v>8.2016156670158615</v>
      </c>
      <c r="AM70" s="23">
        <f t="shared" si="69"/>
        <v>8.2016156670158615</v>
      </c>
      <c r="AN70" s="23">
        <f t="shared" si="69"/>
        <v>8.2016156670158615</v>
      </c>
      <c r="AO70" s="23">
        <f t="shared" si="69"/>
        <v>8.2016156670158615</v>
      </c>
      <c r="AP70" s="23">
        <f t="shared" si="69"/>
        <v>8.3656479803561794</v>
      </c>
      <c r="AQ70" s="23">
        <f t="shared" si="69"/>
        <v>8.3656479803561794</v>
      </c>
      <c r="AR70" s="23">
        <f t="shared" si="69"/>
        <v>8.3656479803561794</v>
      </c>
      <c r="AS70" s="23">
        <f t="shared" si="69"/>
        <v>8.3656479803561794</v>
      </c>
      <c r="AT70" s="2"/>
      <c r="AU70" s="2"/>
      <c r="AV70" s="55"/>
      <c r="AW70" s="70" t="s">
        <v>112</v>
      </c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</row>
    <row r="71" spans="1:60" ht="15.75" customHeight="1" x14ac:dyDescent="0.25">
      <c r="A71" s="2"/>
      <c r="B71" s="16"/>
      <c r="C71" s="2"/>
      <c r="D71" s="83" t="s">
        <v>113</v>
      </c>
      <c r="E71" s="45">
        <v>5</v>
      </c>
      <c r="F71" s="23">
        <f t="shared" ref="F71:AS71" si="70">E71*(1+F$66)</f>
        <v>5</v>
      </c>
      <c r="G71" s="23">
        <f t="shared" si="70"/>
        <v>5</v>
      </c>
      <c r="H71" s="23">
        <f t="shared" si="70"/>
        <v>5</v>
      </c>
      <c r="I71" s="23">
        <f t="shared" si="70"/>
        <v>5</v>
      </c>
      <c r="J71" s="23">
        <f t="shared" si="70"/>
        <v>5.0999999999999996</v>
      </c>
      <c r="K71" s="23">
        <f t="shared" si="70"/>
        <v>5.0999999999999996</v>
      </c>
      <c r="L71" s="23">
        <f t="shared" si="70"/>
        <v>5.0999999999999996</v>
      </c>
      <c r="M71" s="23">
        <f t="shared" si="70"/>
        <v>5.0999999999999996</v>
      </c>
      <c r="N71" s="23">
        <f t="shared" si="70"/>
        <v>5.202</v>
      </c>
      <c r="O71" s="23">
        <f t="shared" si="70"/>
        <v>5.202</v>
      </c>
      <c r="P71" s="23">
        <f t="shared" si="70"/>
        <v>5.202</v>
      </c>
      <c r="Q71" s="23">
        <f t="shared" si="70"/>
        <v>5.202</v>
      </c>
      <c r="R71" s="23">
        <f t="shared" si="70"/>
        <v>5.3060400000000003</v>
      </c>
      <c r="S71" s="23">
        <f t="shared" si="70"/>
        <v>5.3060400000000003</v>
      </c>
      <c r="T71" s="23">
        <f t="shared" si="70"/>
        <v>5.3060400000000003</v>
      </c>
      <c r="U71" s="23">
        <f t="shared" si="70"/>
        <v>5.3060400000000003</v>
      </c>
      <c r="V71" s="23">
        <f t="shared" si="70"/>
        <v>5.4121608000000005</v>
      </c>
      <c r="W71" s="23">
        <f t="shared" si="70"/>
        <v>5.4121608000000005</v>
      </c>
      <c r="X71" s="23">
        <f t="shared" si="70"/>
        <v>5.4121608000000005</v>
      </c>
      <c r="Y71" s="23">
        <f t="shared" si="70"/>
        <v>5.4121608000000005</v>
      </c>
      <c r="Z71" s="23">
        <f t="shared" si="70"/>
        <v>5.5204040160000005</v>
      </c>
      <c r="AA71" s="23">
        <f t="shared" si="70"/>
        <v>5.5204040160000005</v>
      </c>
      <c r="AB71" s="23">
        <f t="shared" si="70"/>
        <v>5.5204040160000005</v>
      </c>
      <c r="AC71" s="23">
        <f t="shared" si="70"/>
        <v>5.5204040160000005</v>
      </c>
      <c r="AD71" s="23">
        <f t="shared" si="70"/>
        <v>5.6308120963200006</v>
      </c>
      <c r="AE71" s="23">
        <f t="shared" si="70"/>
        <v>5.6308120963200006</v>
      </c>
      <c r="AF71" s="23">
        <f t="shared" si="70"/>
        <v>5.6308120963200006</v>
      </c>
      <c r="AG71" s="23">
        <f t="shared" si="70"/>
        <v>5.6308120963200006</v>
      </c>
      <c r="AH71" s="23">
        <f t="shared" si="70"/>
        <v>5.7434283382464004</v>
      </c>
      <c r="AI71" s="23">
        <f t="shared" si="70"/>
        <v>5.7434283382464004</v>
      </c>
      <c r="AJ71" s="23">
        <f t="shared" si="70"/>
        <v>5.7434283382464004</v>
      </c>
      <c r="AK71" s="23">
        <f t="shared" si="70"/>
        <v>5.7434283382464004</v>
      </c>
      <c r="AL71" s="23">
        <f t="shared" si="70"/>
        <v>5.8582969050113283</v>
      </c>
      <c r="AM71" s="23">
        <f t="shared" si="70"/>
        <v>5.8582969050113283</v>
      </c>
      <c r="AN71" s="23">
        <f t="shared" si="70"/>
        <v>5.8582969050113283</v>
      </c>
      <c r="AO71" s="23">
        <f t="shared" si="70"/>
        <v>5.8582969050113283</v>
      </c>
      <c r="AP71" s="23">
        <f t="shared" si="70"/>
        <v>5.9754628431115551</v>
      </c>
      <c r="AQ71" s="23">
        <f t="shared" si="70"/>
        <v>5.9754628431115551</v>
      </c>
      <c r="AR71" s="23">
        <f t="shared" si="70"/>
        <v>5.9754628431115551</v>
      </c>
      <c r="AS71" s="23">
        <f t="shared" si="70"/>
        <v>5.9754628431115551</v>
      </c>
      <c r="AT71" s="2"/>
      <c r="AU71" s="2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</row>
    <row r="72" spans="1:60" ht="15.75" customHeight="1" x14ac:dyDescent="0.25">
      <c r="A72" s="2"/>
      <c r="B72" s="16"/>
      <c r="C72" s="2"/>
      <c r="D72" s="83" t="s">
        <v>114</v>
      </c>
      <c r="E72" s="45">
        <v>3</v>
      </c>
      <c r="F72" s="23">
        <f t="shared" ref="F72:AS72" si="71">E72*(1+F$66)</f>
        <v>3</v>
      </c>
      <c r="G72" s="23">
        <f t="shared" si="71"/>
        <v>3</v>
      </c>
      <c r="H72" s="23">
        <f t="shared" si="71"/>
        <v>3</v>
      </c>
      <c r="I72" s="23">
        <f t="shared" si="71"/>
        <v>3</v>
      </c>
      <c r="J72" s="23">
        <f t="shared" si="71"/>
        <v>3.06</v>
      </c>
      <c r="K72" s="23">
        <f t="shared" si="71"/>
        <v>3.06</v>
      </c>
      <c r="L72" s="23">
        <f t="shared" si="71"/>
        <v>3.06</v>
      </c>
      <c r="M72" s="23">
        <f t="shared" si="71"/>
        <v>3.06</v>
      </c>
      <c r="N72" s="23">
        <f t="shared" si="71"/>
        <v>3.1212</v>
      </c>
      <c r="O72" s="23">
        <f t="shared" si="71"/>
        <v>3.1212</v>
      </c>
      <c r="P72" s="23">
        <f t="shared" si="71"/>
        <v>3.1212</v>
      </c>
      <c r="Q72" s="23">
        <f t="shared" si="71"/>
        <v>3.1212</v>
      </c>
      <c r="R72" s="23">
        <f t="shared" si="71"/>
        <v>3.183624</v>
      </c>
      <c r="S72" s="23">
        <f t="shared" si="71"/>
        <v>3.183624</v>
      </c>
      <c r="T72" s="23">
        <f t="shared" si="71"/>
        <v>3.183624</v>
      </c>
      <c r="U72" s="23">
        <f t="shared" si="71"/>
        <v>3.183624</v>
      </c>
      <c r="V72" s="23">
        <f t="shared" si="71"/>
        <v>3.2472964800000002</v>
      </c>
      <c r="W72" s="23">
        <f t="shared" si="71"/>
        <v>3.2472964800000002</v>
      </c>
      <c r="X72" s="23">
        <f t="shared" si="71"/>
        <v>3.2472964800000002</v>
      </c>
      <c r="Y72" s="23">
        <f t="shared" si="71"/>
        <v>3.2472964800000002</v>
      </c>
      <c r="Z72" s="23">
        <f t="shared" si="71"/>
        <v>3.3122424096</v>
      </c>
      <c r="AA72" s="23">
        <f t="shared" si="71"/>
        <v>3.3122424096</v>
      </c>
      <c r="AB72" s="23">
        <f t="shared" si="71"/>
        <v>3.3122424096</v>
      </c>
      <c r="AC72" s="23">
        <f t="shared" si="71"/>
        <v>3.3122424096</v>
      </c>
      <c r="AD72" s="23">
        <f t="shared" si="71"/>
        <v>3.378487257792</v>
      </c>
      <c r="AE72" s="23">
        <f t="shared" si="71"/>
        <v>3.378487257792</v>
      </c>
      <c r="AF72" s="23">
        <f t="shared" si="71"/>
        <v>3.378487257792</v>
      </c>
      <c r="AG72" s="23">
        <f t="shared" si="71"/>
        <v>3.378487257792</v>
      </c>
      <c r="AH72" s="23">
        <f t="shared" si="71"/>
        <v>3.4460570029478399</v>
      </c>
      <c r="AI72" s="23">
        <f t="shared" si="71"/>
        <v>3.4460570029478399</v>
      </c>
      <c r="AJ72" s="23">
        <f t="shared" si="71"/>
        <v>3.4460570029478399</v>
      </c>
      <c r="AK72" s="23">
        <f t="shared" si="71"/>
        <v>3.4460570029478399</v>
      </c>
      <c r="AL72" s="23">
        <f t="shared" si="71"/>
        <v>3.5149781430067968</v>
      </c>
      <c r="AM72" s="23">
        <f t="shared" si="71"/>
        <v>3.5149781430067968</v>
      </c>
      <c r="AN72" s="23">
        <f t="shared" si="71"/>
        <v>3.5149781430067968</v>
      </c>
      <c r="AO72" s="23">
        <f t="shared" si="71"/>
        <v>3.5149781430067968</v>
      </c>
      <c r="AP72" s="23">
        <f t="shared" si="71"/>
        <v>3.585277705866933</v>
      </c>
      <c r="AQ72" s="23">
        <f t="shared" si="71"/>
        <v>3.585277705866933</v>
      </c>
      <c r="AR72" s="23">
        <f t="shared" si="71"/>
        <v>3.585277705866933</v>
      </c>
      <c r="AS72" s="23">
        <f t="shared" si="71"/>
        <v>3.585277705866933</v>
      </c>
      <c r="AT72" s="2"/>
      <c r="AU72" s="2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</row>
    <row r="73" spans="1:60" ht="15.75" customHeight="1" x14ac:dyDescent="0.25">
      <c r="A73" s="2"/>
      <c r="B73" s="16"/>
      <c r="C73" s="2"/>
      <c r="D73" s="79" t="s">
        <v>115</v>
      </c>
      <c r="E73" s="79"/>
      <c r="F73" s="84">
        <f t="shared" ref="F73:AS73" si="72">SUM(F70:F72)</f>
        <v>15</v>
      </c>
      <c r="G73" s="84">
        <f t="shared" si="72"/>
        <v>15</v>
      </c>
      <c r="H73" s="84">
        <f t="shared" si="72"/>
        <v>15</v>
      </c>
      <c r="I73" s="84">
        <f t="shared" si="72"/>
        <v>15</v>
      </c>
      <c r="J73" s="84">
        <f t="shared" si="72"/>
        <v>15.3</v>
      </c>
      <c r="K73" s="84">
        <f t="shared" si="72"/>
        <v>15.3</v>
      </c>
      <c r="L73" s="84">
        <f t="shared" si="72"/>
        <v>15.3</v>
      </c>
      <c r="M73" s="84">
        <f t="shared" si="72"/>
        <v>15.3</v>
      </c>
      <c r="N73" s="84">
        <f t="shared" si="72"/>
        <v>15.606</v>
      </c>
      <c r="O73" s="84">
        <f t="shared" si="72"/>
        <v>15.606</v>
      </c>
      <c r="P73" s="84">
        <f t="shared" si="72"/>
        <v>15.606</v>
      </c>
      <c r="Q73" s="84">
        <f t="shared" si="72"/>
        <v>15.606</v>
      </c>
      <c r="R73" s="84">
        <f t="shared" si="72"/>
        <v>15.91812</v>
      </c>
      <c r="S73" s="84">
        <f t="shared" si="72"/>
        <v>15.91812</v>
      </c>
      <c r="T73" s="84">
        <f t="shared" si="72"/>
        <v>15.91812</v>
      </c>
      <c r="U73" s="84">
        <f t="shared" si="72"/>
        <v>15.91812</v>
      </c>
      <c r="V73" s="84">
        <f t="shared" si="72"/>
        <v>16.2364824</v>
      </c>
      <c r="W73" s="84">
        <f t="shared" si="72"/>
        <v>16.2364824</v>
      </c>
      <c r="X73" s="84">
        <f t="shared" si="72"/>
        <v>16.2364824</v>
      </c>
      <c r="Y73" s="84">
        <f t="shared" si="72"/>
        <v>16.2364824</v>
      </c>
      <c r="Z73" s="84">
        <f t="shared" si="72"/>
        <v>16.561212048000002</v>
      </c>
      <c r="AA73" s="84">
        <f t="shared" si="72"/>
        <v>16.561212048000002</v>
      </c>
      <c r="AB73" s="84">
        <f t="shared" si="72"/>
        <v>16.561212048000002</v>
      </c>
      <c r="AC73" s="84">
        <f t="shared" si="72"/>
        <v>16.561212048000002</v>
      </c>
      <c r="AD73" s="84">
        <f t="shared" si="72"/>
        <v>16.892436288960003</v>
      </c>
      <c r="AE73" s="84">
        <f t="shared" si="72"/>
        <v>16.892436288960003</v>
      </c>
      <c r="AF73" s="84">
        <f t="shared" si="72"/>
        <v>16.892436288960003</v>
      </c>
      <c r="AG73" s="84">
        <f t="shared" si="72"/>
        <v>16.892436288960003</v>
      </c>
      <c r="AH73" s="84">
        <f t="shared" si="72"/>
        <v>17.230285014739202</v>
      </c>
      <c r="AI73" s="84">
        <f t="shared" si="72"/>
        <v>17.230285014739202</v>
      </c>
      <c r="AJ73" s="84">
        <f t="shared" si="72"/>
        <v>17.230285014739202</v>
      </c>
      <c r="AK73" s="84">
        <f t="shared" si="72"/>
        <v>17.230285014739202</v>
      </c>
      <c r="AL73" s="84">
        <f t="shared" si="72"/>
        <v>17.574890715033987</v>
      </c>
      <c r="AM73" s="84">
        <f t="shared" si="72"/>
        <v>17.574890715033987</v>
      </c>
      <c r="AN73" s="84">
        <f t="shared" si="72"/>
        <v>17.574890715033987</v>
      </c>
      <c r="AO73" s="84">
        <f t="shared" si="72"/>
        <v>17.574890715033987</v>
      </c>
      <c r="AP73" s="84">
        <f t="shared" si="72"/>
        <v>17.926388529334666</v>
      </c>
      <c r="AQ73" s="84">
        <f t="shared" si="72"/>
        <v>17.926388529334666</v>
      </c>
      <c r="AR73" s="84">
        <f t="shared" si="72"/>
        <v>17.926388529334666</v>
      </c>
      <c r="AS73" s="84">
        <f t="shared" si="72"/>
        <v>17.926388529334666</v>
      </c>
      <c r="AT73" s="2"/>
      <c r="AU73" s="2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</row>
    <row r="74" spans="1:60" ht="15.75" customHeight="1" x14ac:dyDescent="0.25">
      <c r="A74" s="2"/>
      <c r="B74" s="16"/>
      <c r="C74" s="2"/>
      <c r="D74" s="2"/>
      <c r="E74" s="2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"/>
      <c r="AU74" s="2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</row>
    <row r="75" spans="1:60" ht="15.75" customHeight="1" x14ac:dyDescent="0.25">
      <c r="A75" s="2"/>
      <c r="B75" s="16"/>
      <c r="C75" s="2"/>
      <c r="D75" s="79" t="s">
        <v>116</v>
      </c>
      <c r="E75" s="82" t="s">
        <v>117</v>
      </c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"/>
      <c r="AU75" s="2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</row>
    <row r="76" spans="1:60" ht="15.75" customHeight="1" x14ac:dyDescent="0.25">
      <c r="A76" s="2"/>
      <c r="B76" s="16"/>
      <c r="C76" s="2"/>
      <c r="D76" s="83" t="s">
        <v>118</v>
      </c>
      <c r="E76" s="76">
        <v>4</v>
      </c>
      <c r="F76" s="23">
        <f t="shared" ref="F76:AS76" si="73">E76*(1+F$66)</f>
        <v>4</v>
      </c>
      <c r="G76" s="23">
        <f t="shared" si="73"/>
        <v>4</v>
      </c>
      <c r="H76" s="23">
        <f t="shared" si="73"/>
        <v>4</v>
      </c>
      <c r="I76" s="23">
        <f t="shared" si="73"/>
        <v>4</v>
      </c>
      <c r="J76" s="23">
        <f t="shared" si="73"/>
        <v>4.08</v>
      </c>
      <c r="K76" s="23">
        <f t="shared" si="73"/>
        <v>4.08</v>
      </c>
      <c r="L76" s="23">
        <f t="shared" si="73"/>
        <v>4.08</v>
      </c>
      <c r="M76" s="23">
        <f t="shared" si="73"/>
        <v>4.08</v>
      </c>
      <c r="N76" s="23">
        <f t="shared" si="73"/>
        <v>4.1616</v>
      </c>
      <c r="O76" s="23">
        <f t="shared" si="73"/>
        <v>4.1616</v>
      </c>
      <c r="P76" s="23">
        <f t="shared" si="73"/>
        <v>4.1616</v>
      </c>
      <c r="Q76" s="23">
        <f t="shared" si="73"/>
        <v>4.1616</v>
      </c>
      <c r="R76" s="23">
        <f t="shared" si="73"/>
        <v>4.2448319999999997</v>
      </c>
      <c r="S76" s="23">
        <f t="shared" si="73"/>
        <v>4.2448319999999997</v>
      </c>
      <c r="T76" s="23">
        <f t="shared" si="73"/>
        <v>4.2448319999999997</v>
      </c>
      <c r="U76" s="23">
        <f t="shared" si="73"/>
        <v>4.2448319999999997</v>
      </c>
      <c r="V76" s="23">
        <f t="shared" si="73"/>
        <v>4.3297286399999999</v>
      </c>
      <c r="W76" s="23">
        <f t="shared" si="73"/>
        <v>4.3297286399999999</v>
      </c>
      <c r="X76" s="23">
        <f t="shared" si="73"/>
        <v>4.3297286399999999</v>
      </c>
      <c r="Y76" s="23">
        <f t="shared" si="73"/>
        <v>4.3297286399999999</v>
      </c>
      <c r="Z76" s="23">
        <f t="shared" si="73"/>
        <v>4.4163232128000001</v>
      </c>
      <c r="AA76" s="23">
        <f t="shared" si="73"/>
        <v>4.4163232128000001</v>
      </c>
      <c r="AB76" s="23">
        <f t="shared" si="73"/>
        <v>4.4163232128000001</v>
      </c>
      <c r="AC76" s="23">
        <f t="shared" si="73"/>
        <v>4.4163232128000001</v>
      </c>
      <c r="AD76" s="23">
        <f t="shared" si="73"/>
        <v>4.5046496770560003</v>
      </c>
      <c r="AE76" s="23">
        <f t="shared" si="73"/>
        <v>4.5046496770560003</v>
      </c>
      <c r="AF76" s="23">
        <f t="shared" si="73"/>
        <v>4.5046496770560003</v>
      </c>
      <c r="AG76" s="23">
        <f t="shared" si="73"/>
        <v>4.5046496770560003</v>
      </c>
      <c r="AH76" s="23">
        <f t="shared" si="73"/>
        <v>4.5947426705971202</v>
      </c>
      <c r="AI76" s="23">
        <f t="shared" si="73"/>
        <v>4.5947426705971202</v>
      </c>
      <c r="AJ76" s="23">
        <f t="shared" si="73"/>
        <v>4.5947426705971202</v>
      </c>
      <c r="AK76" s="23">
        <f t="shared" si="73"/>
        <v>4.5947426705971202</v>
      </c>
      <c r="AL76" s="23">
        <f t="shared" si="73"/>
        <v>4.686637524009063</v>
      </c>
      <c r="AM76" s="23">
        <f t="shared" si="73"/>
        <v>4.686637524009063</v>
      </c>
      <c r="AN76" s="23">
        <f t="shared" si="73"/>
        <v>4.686637524009063</v>
      </c>
      <c r="AO76" s="23">
        <f t="shared" si="73"/>
        <v>4.686637524009063</v>
      </c>
      <c r="AP76" s="23">
        <f t="shared" si="73"/>
        <v>4.7803702744892442</v>
      </c>
      <c r="AQ76" s="23">
        <f t="shared" si="73"/>
        <v>4.7803702744892442</v>
      </c>
      <c r="AR76" s="23">
        <f t="shared" si="73"/>
        <v>4.7803702744892442</v>
      </c>
      <c r="AS76" s="23">
        <f t="shared" si="73"/>
        <v>4.7803702744892442</v>
      </c>
      <c r="AT76" s="2"/>
      <c r="AU76" s="2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</row>
    <row r="77" spans="1:60" ht="15.75" customHeight="1" x14ac:dyDescent="0.25">
      <c r="A77" s="2"/>
      <c r="B77" s="16"/>
      <c r="C77" s="2"/>
      <c r="D77" s="83" t="s">
        <v>119</v>
      </c>
      <c r="E77" s="76">
        <v>5</v>
      </c>
      <c r="F77" s="23">
        <f t="shared" ref="F77:AS77" si="74">E77*(1+F$66)</f>
        <v>5</v>
      </c>
      <c r="G77" s="23">
        <f t="shared" si="74"/>
        <v>5</v>
      </c>
      <c r="H77" s="23">
        <f t="shared" si="74"/>
        <v>5</v>
      </c>
      <c r="I77" s="23">
        <f t="shared" si="74"/>
        <v>5</v>
      </c>
      <c r="J77" s="23">
        <f t="shared" si="74"/>
        <v>5.0999999999999996</v>
      </c>
      <c r="K77" s="23">
        <f t="shared" si="74"/>
        <v>5.0999999999999996</v>
      </c>
      <c r="L77" s="23">
        <f t="shared" si="74"/>
        <v>5.0999999999999996</v>
      </c>
      <c r="M77" s="23">
        <f t="shared" si="74"/>
        <v>5.0999999999999996</v>
      </c>
      <c r="N77" s="23">
        <f t="shared" si="74"/>
        <v>5.202</v>
      </c>
      <c r="O77" s="23">
        <f t="shared" si="74"/>
        <v>5.202</v>
      </c>
      <c r="P77" s="23">
        <f t="shared" si="74"/>
        <v>5.202</v>
      </c>
      <c r="Q77" s="23">
        <f t="shared" si="74"/>
        <v>5.202</v>
      </c>
      <c r="R77" s="23">
        <f t="shared" si="74"/>
        <v>5.3060400000000003</v>
      </c>
      <c r="S77" s="23">
        <f t="shared" si="74"/>
        <v>5.3060400000000003</v>
      </c>
      <c r="T77" s="23">
        <f t="shared" si="74"/>
        <v>5.3060400000000003</v>
      </c>
      <c r="U77" s="23">
        <f t="shared" si="74"/>
        <v>5.3060400000000003</v>
      </c>
      <c r="V77" s="23">
        <f t="shared" si="74"/>
        <v>5.4121608000000005</v>
      </c>
      <c r="W77" s="23">
        <f t="shared" si="74"/>
        <v>5.4121608000000005</v>
      </c>
      <c r="X77" s="23">
        <f t="shared" si="74"/>
        <v>5.4121608000000005</v>
      </c>
      <c r="Y77" s="23">
        <f t="shared" si="74"/>
        <v>5.4121608000000005</v>
      </c>
      <c r="Z77" s="23">
        <f t="shared" si="74"/>
        <v>5.5204040160000005</v>
      </c>
      <c r="AA77" s="23">
        <f t="shared" si="74"/>
        <v>5.5204040160000005</v>
      </c>
      <c r="AB77" s="23">
        <f t="shared" si="74"/>
        <v>5.5204040160000005</v>
      </c>
      <c r="AC77" s="23">
        <f t="shared" si="74"/>
        <v>5.5204040160000005</v>
      </c>
      <c r="AD77" s="23">
        <f t="shared" si="74"/>
        <v>5.6308120963200006</v>
      </c>
      <c r="AE77" s="23">
        <f t="shared" si="74"/>
        <v>5.6308120963200006</v>
      </c>
      <c r="AF77" s="23">
        <f t="shared" si="74"/>
        <v>5.6308120963200006</v>
      </c>
      <c r="AG77" s="23">
        <f t="shared" si="74"/>
        <v>5.6308120963200006</v>
      </c>
      <c r="AH77" s="23">
        <f t="shared" si="74"/>
        <v>5.7434283382464004</v>
      </c>
      <c r="AI77" s="23">
        <f t="shared" si="74"/>
        <v>5.7434283382464004</v>
      </c>
      <c r="AJ77" s="23">
        <f t="shared" si="74"/>
        <v>5.7434283382464004</v>
      </c>
      <c r="AK77" s="23">
        <f t="shared" si="74"/>
        <v>5.7434283382464004</v>
      </c>
      <c r="AL77" s="23">
        <f t="shared" si="74"/>
        <v>5.8582969050113283</v>
      </c>
      <c r="AM77" s="23">
        <f t="shared" si="74"/>
        <v>5.8582969050113283</v>
      </c>
      <c r="AN77" s="23">
        <f t="shared" si="74"/>
        <v>5.8582969050113283</v>
      </c>
      <c r="AO77" s="23">
        <f t="shared" si="74"/>
        <v>5.8582969050113283</v>
      </c>
      <c r="AP77" s="23">
        <f t="shared" si="74"/>
        <v>5.9754628431115551</v>
      </c>
      <c r="AQ77" s="23">
        <f t="shared" si="74"/>
        <v>5.9754628431115551</v>
      </c>
      <c r="AR77" s="23">
        <f t="shared" si="74"/>
        <v>5.9754628431115551</v>
      </c>
      <c r="AS77" s="23">
        <f t="shared" si="74"/>
        <v>5.9754628431115551</v>
      </c>
      <c r="AT77" s="2"/>
      <c r="AU77" s="2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</row>
    <row r="78" spans="1:60" ht="15.75" customHeight="1" x14ac:dyDescent="0.25">
      <c r="A78" s="2"/>
      <c r="B78" s="16"/>
      <c r="C78" s="2"/>
      <c r="D78" s="83" t="s">
        <v>120</v>
      </c>
      <c r="E78" s="76">
        <v>4</v>
      </c>
      <c r="F78" s="23">
        <f t="shared" ref="F78:AS78" si="75">E78*(1+F$66)</f>
        <v>4</v>
      </c>
      <c r="G78" s="23">
        <f t="shared" si="75"/>
        <v>4</v>
      </c>
      <c r="H78" s="23">
        <f t="shared" si="75"/>
        <v>4</v>
      </c>
      <c r="I78" s="23">
        <f t="shared" si="75"/>
        <v>4</v>
      </c>
      <c r="J78" s="23">
        <f t="shared" si="75"/>
        <v>4.08</v>
      </c>
      <c r="K78" s="23">
        <f t="shared" si="75"/>
        <v>4.08</v>
      </c>
      <c r="L78" s="23">
        <f t="shared" si="75"/>
        <v>4.08</v>
      </c>
      <c r="M78" s="23">
        <f t="shared" si="75"/>
        <v>4.08</v>
      </c>
      <c r="N78" s="23">
        <f t="shared" si="75"/>
        <v>4.1616</v>
      </c>
      <c r="O78" s="23">
        <f t="shared" si="75"/>
        <v>4.1616</v>
      </c>
      <c r="P78" s="23">
        <f t="shared" si="75"/>
        <v>4.1616</v>
      </c>
      <c r="Q78" s="23">
        <f t="shared" si="75"/>
        <v>4.1616</v>
      </c>
      <c r="R78" s="23">
        <f t="shared" si="75"/>
        <v>4.2448319999999997</v>
      </c>
      <c r="S78" s="23">
        <f t="shared" si="75"/>
        <v>4.2448319999999997</v>
      </c>
      <c r="T78" s="23">
        <f t="shared" si="75"/>
        <v>4.2448319999999997</v>
      </c>
      <c r="U78" s="23">
        <f t="shared" si="75"/>
        <v>4.2448319999999997</v>
      </c>
      <c r="V78" s="23">
        <f t="shared" si="75"/>
        <v>4.3297286399999999</v>
      </c>
      <c r="W78" s="23">
        <f t="shared" si="75"/>
        <v>4.3297286399999999</v>
      </c>
      <c r="X78" s="23">
        <f t="shared" si="75"/>
        <v>4.3297286399999999</v>
      </c>
      <c r="Y78" s="23">
        <f t="shared" si="75"/>
        <v>4.3297286399999999</v>
      </c>
      <c r="Z78" s="23">
        <f t="shared" si="75"/>
        <v>4.4163232128000001</v>
      </c>
      <c r="AA78" s="23">
        <f t="shared" si="75"/>
        <v>4.4163232128000001</v>
      </c>
      <c r="AB78" s="23">
        <f t="shared" si="75"/>
        <v>4.4163232128000001</v>
      </c>
      <c r="AC78" s="23">
        <f t="shared" si="75"/>
        <v>4.4163232128000001</v>
      </c>
      <c r="AD78" s="23">
        <f t="shared" si="75"/>
        <v>4.5046496770560003</v>
      </c>
      <c r="AE78" s="23">
        <f t="shared" si="75"/>
        <v>4.5046496770560003</v>
      </c>
      <c r="AF78" s="23">
        <f t="shared" si="75"/>
        <v>4.5046496770560003</v>
      </c>
      <c r="AG78" s="23">
        <f t="shared" si="75"/>
        <v>4.5046496770560003</v>
      </c>
      <c r="AH78" s="23">
        <f t="shared" si="75"/>
        <v>4.5947426705971202</v>
      </c>
      <c r="AI78" s="23">
        <f t="shared" si="75"/>
        <v>4.5947426705971202</v>
      </c>
      <c r="AJ78" s="23">
        <f t="shared" si="75"/>
        <v>4.5947426705971202</v>
      </c>
      <c r="AK78" s="23">
        <f t="shared" si="75"/>
        <v>4.5947426705971202</v>
      </c>
      <c r="AL78" s="23">
        <f t="shared" si="75"/>
        <v>4.686637524009063</v>
      </c>
      <c r="AM78" s="23">
        <f t="shared" si="75"/>
        <v>4.686637524009063</v>
      </c>
      <c r="AN78" s="23">
        <f t="shared" si="75"/>
        <v>4.686637524009063</v>
      </c>
      <c r="AO78" s="23">
        <f t="shared" si="75"/>
        <v>4.686637524009063</v>
      </c>
      <c r="AP78" s="23">
        <f t="shared" si="75"/>
        <v>4.7803702744892442</v>
      </c>
      <c r="AQ78" s="23">
        <f t="shared" si="75"/>
        <v>4.7803702744892442</v>
      </c>
      <c r="AR78" s="23">
        <f t="shared" si="75"/>
        <v>4.7803702744892442</v>
      </c>
      <c r="AS78" s="23">
        <f t="shared" si="75"/>
        <v>4.7803702744892442</v>
      </c>
      <c r="AT78" s="2"/>
      <c r="AU78" s="2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</row>
    <row r="79" spans="1:60" ht="15.75" customHeight="1" x14ac:dyDescent="0.25">
      <c r="A79" s="2"/>
      <c r="B79" s="16"/>
      <c r="C79" s="2"/>
      <c r="D79" s="79" t="s">
        <v>24</v>
      </c>
      <c r="E79" s="79"/>
      <c r="F79" s="84">
        <f t="shared" ref="F79:AS79" si="76">SUM(F76:F78)</f>
        <v>13</v>
      </c>
      <c r="G79" s="84">
        <f t="shared" si="76"/>
        <v>13</v>
      </c>
      <c r="H79" s="84">
        <f t="shared" si="76"/>
        <v>13</v>
      </c>
      <c r="I79" s="84">
        <f t="shared" si="76"/>
        <v>13</v>
      </c>
      <c r="J79" s="84">
        <f t="shared" si="76"/>
        <v>13.26</v>
      </c>
      <c r="K79" s="84">
        <f t="shared" si="76"/>
        <v>13.26</v>
      </c>
      <c r="L79" s="84">
        <f t="shared" si="76"/>
        <v>13.26</v>
      </c>
      <c r="M79" s="84">
        <f t="shared" si="76"/>
        <v>13.26</v>
      </c>
      <c r="N79" s="84">
        <f t="shared" si="76"/>
        <v>13.5252</v>
      </c>
      <c r="O79" s="84">
        <f t="shared" si="76"/>
        <v>13.5252</v>
      </c>
      <c r="P79" s="84">
        <f t="shared" si="76"/>
        <v>13.5252</v>
      </c>
      <c r="Q79" s="84">
        <f t="shared" si="76"/>
        <v>13.5252</v>
      </c>
      <c r="R79" s="84">
        <f t="shared" si="76"/>
        <v>13.795704000000001</v>
      </c>
      <c r="S79" s="84">
        <f t="shared" si="76"/>
        <v>13.795704000000001</v>
      </c>
      <c r="T79" s="84">
        <f t="shared" si="76"/>
        <v>13.795704000000001</v>
      </c>
      <c r="U79" s="84">
        <f t="shared" si="76"/>
        <v>13.795704000000001</v>
      </c>
      <c r="V79" s="84">
        <f t="shared" si="76"/>
        <v>14.07161808</v>
      </c>
      <c r="W79" s="84">
        <f t="shared" si="76"/>
        <v>14.07161808</v>
      </c>
      <c r="X79" s="84">
        <f t="shared" si="76"/>
        <v>14.07161808</v>
      </c>
      <c r="Y79" s="84">
        <f t="shared" si="76"/>
        <v>14.07161808</v>
      </c>
      <c r="Z79" s="84">
        <f t="shared" si="76"/>
        <v>14.353050441600001</v>
      </c>
      <c r="AA79" s="84">
        <f t="shared" si="76"/>
        <v>14.353050441600001</v>
      </c>
      <c r="AB79" s="84">
        <f t="shared" si="76"/>
        <v>14.353050441600001</v>
      </c>
      <c r="AC79" s="84">
        <f t="shared" si="76"/>
        <v>14.353050441600001</v>
      </c>
      <c r="AD79" s="84">
        <f t="shared" si="76"/>
        <v>14.640111450432002</v>
      </c>
      <c r="AE79" s="84">
        <f t="shared" si="76"/>
        <v>14.640111450432002</v>
      </c>
      <c r="AF79" s="84">
        <f t="shared" si="76"/>
        <v>14.640111450432002</v>
      </c>
      <c r="AG79" s="84">
        <f t="shared" si="76"/>
        <v>14.640111450432002</v>
      </c>
      <c r="AH79" s="84">
        <f t="shared" si="76"/>
        <v>14.932913679440642</v>
      </c>
      <c r="AI79" s="84">
        <f t="shared" si="76"/>
        <v>14.932913679440642</v>
      </c>
      <c r="AJ79" s="84">
        <f t="shared" si="76"/>
        <v>14.932913679440642</v>
      </c>
      <c r="AK79" s="84">
        <f t="shared" si="76"/>
        <v>14.932913679440642</v>
      </c>
      <c r="AL79" s="84">
        <f t="shared" si="76"/>
        <v>15.231571953029453</v>
      </c>
      <c r="AM79" s="84">
        <f t="shared" si="76"/>
        <v>15.231571953029453</v>
      </c>
      <c r="AN79" s="84">
        <f t="shared" si="76"/>
        <v>15.231571953029453</v>
      </c>
      <c r="AO79" s="84">
        <f t="shared" si="76"/>
        <v>15.231571953029453</v>
      </c>
      <c r="AP79" s="84">
        <f t="shared" si="76"/>
        <v>15.536203392090044</v>
      </c>
      <c r="AQ79" s="84">
        <f t="shared" si="76"/>
        <v>15.536203392090044</v>
      </c>
      <c r="AR79" s="84">
        <f t="shared" si="76"/>
        <v>15.536203392090044</v>
      </c>
      <c r="AS79" s="84">
        <f t="shared" si="76"/>
        <v>15.536203392090044</v>
      </c>
      <c r="AT79" s="2"/>
      <c r="AU79" s="2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</row>
    <row r="80" spans="1:60" ht="15.75" customHeight="1" x14ac:dyDescent="0.25">
      <c r="A80" s="2"/>
      <c r="B80" s="16"/>
      <c r="C80" s="2"/>
      <c r="D80" s="2"/>
      <c r="E80" s="2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"/>
      <c r="AU80" s="2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</row>
    <row r="81" spans="1:60" ht="15.75" customHeight="1" x14ac:dyDescent="0.25">
      <c r="A81" s="2"/>
      <c r="B81" s="16"/>
      <c r="C81" s="2"/>
      <c r="D81" s="79" t="s">
        <v>121</v>
      </c>
      <c r="E81" s="82" t="s">
        <v>117</v>
      </c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"/>
      <c r="AU81" s="2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</row>
    <row r="82" spans="1:60" ht="15.75" customHeight="1" x14ac:dyDescent="0.25">
      <c r="A82" s="2"/>
      <c r="B82" s="16"/>
      <c r="C82" s="2"/>
      <c r="D82" s="83" t="s">
        <v>122</v>
      </c>
      <c r="E82" s="12" t="s">
        <v>65</v>
      </c>
      <c r="F82" s="23">
        <f t="shared" ref="F82:AS82" si="77">(F$14/F$15)*$H$6</f>
        <v>7.5</v>
      </c>
      <c r="G82" s="23">
        <f t="shared" si="77"/>
        <v>7.5</v>
      </c>
      <c r="H82" s="23">
        <f t="shared" si="77"/>
        <v>7.5</v>
      </c>
      <c r="I82" s="23">
        <f t="shared" si="77"/>
        <v>7.5</v>
      </c>
      <c r="J82" s="23">
        <f t="shared" si="77"/>
        <v>9.75</v>
      </c>
      <c r="K82" s="23">
        <f t="shared" si="77"/>
        <v>9.75</v>
      </c>
      <c r="L82" s="23">
        <f t="shared" si="77"/>
        <v>9.75</v>
      </c>
      <c r="M82" s="23">
        <f t="shared" si="77"/>
        <v>9.75</v>
      </c>
      <c r="N82" s="23">
        <f t="shared" si="77"/>
        <v>9.75</v>
      </c>
      <c r="O82" s="23">
        <f t="shared" si="77"/>
        <v>11.25</v>
      </c>
      <c r="P82" s="23">
        <f t="shared" si="77"/>
        <v>11.25</v>
      </c>
      <c r="Q82" s="23">
        <f t="shared" si="77"/>
        <v>11.25</v>
      </c>
      <c r="R82" s="23">
        <f t="shared" si="77"/>
        <v>11.25</v>
      </c>
      <c r="S82" s="23">
        <f t="shared" si="77"/>
        <v>11.25</v>
      </c>
      <c r="T82" s="23">
        <f t="shared" si="77"/>
        <v>11.25</v>
      </c>
      <c r="U82" s="23">
        <f t="shared" si="77"/>
        <v>11.25</v>
      </c>
      <c r="V82" s="23">
        <f t="shared" si="77"/>
        <v>11.25</v>
      </c>
      <c r="W82" s="23">
        <f t="shared" si="77"/>
        <v>13.875</v>
      </c>
      <c r="X82" s="23">
        <f t="shared" si="77"/>
        <v>13.875</v>
      </c>
      <c r="Y82" s="23">
        <f t="shared" si="77"/>
        <v>13.875</v>
      </c>
      <c r="Z82" s="23">
        <f t="shared" si="77"/>
        <v>13.875</v>
      </c>
      <c r="AA82" s="23">
        <f t="shared" si="77"/>
        <v>13.875</v>
      </c>
      <c r="AB82" s="23">
        <f t="shared" si="77"/>
        <v>13.875</v>
      </c>
      <c r="AC82" s="23">
        <f t="shared" si="77"/>
        <v>13.875</v>
      </c>
      <c r="AD82" s="23">
        <f t="shared" si="77"/>
        <v>14.924999999999999</v>
      </c>
      <c r="AE82" s="23">
        <f t="shared" si="77"/>
        <v>14.924999999999999</v>
      </c>
      <c r="AF82" s="23">
        <f t="shared" si="77"/>
        <v>14.924999999999999</v>
      </c>
      <c r="AG82" s="23">
        <f t="shared" si="77"/>
        <v>14.924999999999999</v>
      </c>
      <c r="AH82" s="23">
        <f t="shared" si="77"/>
        <v>14.924999999999999</v>
      </c>
      <c r="AI82" s="23">
        <f t="shared" si="77"/>
        <v>17.925000000000001</v>
      </c>
      <c r="AJ82" s="23">
        <f t="shared" si="77"/>
        <v>17.925000000000001</v>
      </c>
      <c r="AK82" s="23">
        <f t="shared" si="77"/>
        <v>17.925000000000001</v>
      </c>
      <c r="AL82" s="23">
        <f t="shared" si="77"/>
        <v>17.925000000000001</v>
      </c>
      <c r="AM82" s="23">
        <f t="shared" si="77"/>
        <v>20.774999999999999</v>
      </c>
      <c r="AN82" s="23">
        <f t="shared" si="77"/>
        <v>20.774999999999999</v>
      </c>
      <c r="AO82" s="23">
        <f t="shared" si="77"/>
        <v>20.774999999999999</v>
      </c>
      <c r="AP82" s="23">
        <f t="shared" si="77"/>
        <v>20.774999999999999</v>
      </c>
      <c r="AQ82" s="23">
        <f t="shared" si="77"/>
        <v>25.274999999999999</v>
      </c>
      <c r="AR82" s="23">
        <f t="shared" si="77"/>
        <v>25.274999999999999</v>
      </c>
      <c r="AS82" s="23">
        <f t="shared" si="77"/>
        <v>25.274999999999999</v>
      </c>
      <c r="AT82" s="2"/>
      <c r="AU82" s="2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</row>
    <row r="83" spans="1:60" ht="15.75" customHeight="1" x14ac:dyDescent="0.25">
      <c r="A83" s="2"/>
      <c r="B83" s="16"/>
      <c r="C83" s="2"/>
      <c r="D83" s="83" t="s">
        <v>123</v>
      </c>
      <c r="E83" s="12" t="s">
        <v>65</v>
      </c>
      <c r="F83" s="23">
        <f t="shared" ref="F83:AS83" si="78">(F$14/F$15)*$H$7</f>
        <v>2.5</v>
      </c>
      <c r="G83" s="23">
        <f t="shared" si="78"/>
        <v>2.5</v>
      </c>
      <c r="H83" s="23">
        <f t="shared" si="78"/>
        <v>2.5</v>
      </c>
      <c r="I83" s="23">
        <f t="shared" si="78"/>
        <v>2.5</v>
      </c>
      <c r="J83" s="23">
        <f t="shared" si="78"/>
        <v>3.25</v>
      </c>
      <c r="K83" s="23">
        <f t="shared" si="78"/>
        <v>3.25</v>
      </c>
      <c r="L83" s="23">
        <f t="shared" si="78"/>
        <v>3.25</v>
      </c>
      <c r="M83" s="23">
        <f t="shared" si="78"/>
        <v>3.25</v>
      </c>
      <c r="N83" s="23">
        <f t="shared" si="78"/>
        <v>3.25</v>
      </c>
      <c r="O83" s="23">
        <f t="shared" si="78"/>
        <v>3.75</v>
      </c>
      <c r="P83" s="23">
        <f t="shared" si="78"/>
        <v>3.75</v>
      </c>
      <c r="Q83" s="23">
        <f t="shared" si="78"/>
        <v>3.75</v>
      </c>
      <c r="R83" s="23">
        <f t="shared" si="78"/>
        <v>3.75</v>
      </c>
      <c r="S83" s="23">
        <f t="shared" si="78"/>
        <v>3.75</v>
      </c>
      <c r="T83" s="23">
        <f t="shared" si="78"/>
        <v>3.75</v>
      </c>
      <c r="U83" s="23">
        <f t="shared" si="78"/>
        <v>3.75</v>
      </c>
      <c r="V83" s="23">
        <f t="shared" si="78"/>
        <v>3.75</v>
      </c>
      <c r="W83" s="23">
        <f t="shared" si="78"/>
        <v>4.625</v>
      </c>
      <c r="X83" s="23">
        <f t="shared" si="78"/>
        <v>4.625</v>
      </c>
      <c r="Y83" s="23">
        <f t="shared" si="78"/>
        <v>4.625</v>
      </c>
      <c r="Z83" s="23">
        <f t="shared" si="78"/>
        <v>4.625</v>
      </c>
      <c r="AA83" s="23">
        <f t="shared" si="78"/>
        <v>4.625</v>
      </c>
      <c r="AB83" s="23">
        <f t="shared" si="78"/>
        <v>4.625</v>
      </c>
      <c r="AC83" s="23">
        <f t="shared" si="78"/>
        <v>4.625</v>
      </c>
      <c r="AD83" s="23">
        <f t="shared" si="78"/>
        <v>4.9750000000000005</v>
      </c>
      <c r="AE83" s="23">
        <f t="shared" si="78"/>
        <v>4.9750000000000005</v>
      </c>
      <c r="AF83" s="23">
        <f t="shared" si="78"/>
        <v>4.9750000000000005</v>
      </c>
      <c r="AG83" s="23">
        <f t="shared" si="78"/>
        <v>4.9750000000000005</v>
      </c>
      <c r="AH83" s="23">
        <f t="shared" si="78"/>
        <v>4.9750000000000005</v>
      </c>
      <c r="AI83" s="23">
        <f t="shared" si="78"/>
        <v>5.9750000000000005</v>
      </c>
      <c r="AJ83" s="23">
        <f t="shared" si="78"/>
        <v>5.9750000000000005</v>
      </c>
      <c r="AK83" s="23">
        <f t="shared" si="78"/>
        <v>5.9750000000000005</v>
      </c>
      <c r="AL83" s="23">
        <f t="shared" si="78"/>
        <v>5.9750000000000005</v>
      </c>
      <c r="AM83" s="23">
        <f t="shared" si="78"/>
        <v>6.9250000000000007</v>
      </c>
      <c r="AN83" s="23">
        <f t="shared" si="78"/>
        <v>6.9250000000000007</v>
      </c>
      <c r="AO83" s="23">
        <f t="shared" si="78"/>
        <v>6.9250000000000007</v>
      </c>
      <c r="AP83" s="23">
        <f t="shared" si="78"/>
        <v>6.9250000000000007</v>
      </c>
      <c r="AQ83" s="23">
        <f t="shared" si="78"/>
        <v>8.4250000000000007</v>
      </c>
      <c r="AR83" s="23">
        <f t="shared" si="78"/>
        <v>8.4250000000000007</v>
      </c>
      <c r="AS83" s="23">
        <f t="shared" si="78"/>
        <v>8.4250000000000007</v>
      </c>
      <c r="AT83" s="2"/>
      <c r="AU83" s="2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</row>
    <row r="84" spans="1:60" ht="15.75" customHeight="1" x14ac:dyDescent="0.25">
      <c r="A84" s="2"/>
      <c r="B84" s="16"/>
      <c r="C84" s="2"/>
      <c r="D84" s="83" t="s">
        <v>124</v>
      </c>
      <c r="E84" s="12" t="s">
        <v>65</v>
      </c>
      <c r="F84" s="23">
        <f>(( (F$14/F$15) * (1 + Information!$F$25) ) * $H$8) * Information!$F$31</f>
        <v>0.56306249999999991</v>
      </c>
      <c r="G84" s="23">
        <f>(( (G$14/G$15) * (1 + Information!$F$25) ) * $H$8) * Information!$F$31</f>
        <v>0.56306249999999991</v>
      </c>
      <c r="H84" s="23">
        <f>(( (H$14/H$15) * (1 + Information!$F$25) ) * $H$8) * Information!$F$31</f>
        <v>0.56306249999999991</v>
      </c>
      <c r="I84" s="23">
        <f>(( (I$14/I$15) * (1 + Information!$F$25) ) * $H$8) * Information!$F$31</f>
        <v>0.56306249999999991</v>
      </c>
      <c r="J84" s="23">
        <f>(( (J$14/J$15) * (1 + Information!$F$25) ) * $H$8) * Information!$G$31</f>
        <v>0.73198124999999992</v>
      </c>
      <c r="K84" s="23">
        <f>(( (K$14/K$15) * (1 + Information!$F$25) ) * $H$8) * Information!$G$31</f>
        <v>0.73198124999999992</v>
      </c>
      <c r="L84" s="23">
        <f>(( (L$14/L$15) * (1 + Information!$F$25) ) * $H$8) * Information!$G$31</f>
        <v>0.73198124999999992</v>
      </c>
      <c r="M84" s="23">
        <f>(( (M$14/M$15) * (1 + Information!$F$25) ) * $H$8) * Information!$G$31</f>
        <v>0.73198124999999992</v>
      </c>
      <c r="N84" s="23">
        <f>(( (N$14/N$15) * (1 + Information!$F$25) ) * $H$8) * Information!$H$31</f>
        <v>0.73198124999999992</v>
      </c>
      <c r="O84" s="23">
        <f>(( (O$14/O$15) * (1 + Information!$F$25) ) * $H$8) * Information!$H$31</f>
        <v>0.84459374999999992</v>
      </c>
      <c r="P84" s="23">
        <f>(( (P$14/P$15) * (1 + Information!$F$25) ) * $H$8) * Information!$H$31</f>
        <v>0.84459374999999992</v>
      </c>
      <c r="Q84" s="23">
        <f>(( (Q$14/Q$15) * (1 + Information!$F$25) ) * $H$8) * Information!$H$31</f>
        <v>0.84459374999999992</v>
      </c>
      <c r="R84" s="23">
        <f>(( (R$14/R$15) * (1 + Information!$F$25) ) * $H$8) * Information!$I$31</f>
        <v>0.84459374999999992</v>
      </c>
      <c r="S84" s="23">
        <f>(( (S$14/S$15) * (1 + Information!$F$25) ) * $H$8) * Information!$I$31</f>
        <v>0.84459374999999992</v>
      </c>
      <c r="T84" s="23">
        <f>(( (T$14/T$15) * (1 + Information!$F$25) ) * $H$8) * Information!$I$31</f>
        <v>0.84459374999999992</v>
      </c>
      <c r="U84" s="23">
        <f>(( (U$14/U$15) * (1 + Information!$F$25) ) * $H$8) * Information!$I$31</f>
        <v>0.84459374999999992</v>
      </c>
      <c r="V84" s="23">
        <f>(( (V$14/V$15) * (1 + Information!$F$25) ) * $H$8) * Information!$K$31</f>
        <v>0.84459374999999992</v>
      </c>
      <c r="W84" s="23">
        <f>(( (W$14/W$15) * (1 + Information!$F$25) ) * $H$8) * Information!$K$31</f>
        <v>1.0416656249999998</v>
      </c>
      <c r="X84" s="23">
        <f>(( (X$14/X$15) * (1 + Information!$F$25) ) * $H$8) * Information!$K$31</f>
        <v>1.0416656249999998</v>
      </c>
      <c r="Y84" s="23">
        <f>(( (Y$14/Y$15) * (1 + Information!$F$25) ) * $H$8) * Information!$K$31</f>
        <v>1.0416656249999998</v>
      </c>
      <c r="Z84" s="23">
        <f>(( (Z$14/Z$15) * (1 + Information!$F$25) ) * $H$8) * Information!$M$31</f>
        <v>1.0416656249999998</v>
      </c>
      <c r="AA84" s="23">
        <f>(( (AA$14/AA$15) * (1 + Information!$F$25) ) * $H$8) * Information!$M$31</f>
        <v>1.0416656249999998</v>
      </c>
      <c r="AB84" s="23">
        <f>(( (AB$14/AB$15) * (1 + Information!$F$25) ) * $H$8) * Information!$M$31</f>
        <v>1.0416656249999998</v>
      </c>
      <c r="AC84" s="23">
        <f>(( (AC$14/AC$15) * (1 + Information!$F$25) ) * $H$8) * Information!$M$31</f>
        <v>1.0416656249999998</v>
      </c>
      <c r="AD84" s="23">
        <f>(( (AD$14/AD$15) * (1 + Information!$F$25) ) * $H$8) * Information!$O$31</f>
        <v>1.1204943749999998</v>
      </c>
      <c r="AE84" s="23">
        <f>(( (AE$14/AE$15) * (1 + Information!$F$25) ) * $H$8) * Information!$O$31</f>
        <v>1.1204943749999998</v>
      </c>
      <c r="AF84" s="23">
        <f>(( (AF$14/AF$15) * (1 + Information!$F$25) ) * $H$8) * Information!$O$31</f>
        <v>1.1204943749999998</v>
      </c>
      <c r="AG84" s="23">
        <f>(( (AG$14/AG$15) * (1 + Information!$F$25) ) * $H$8) * Information!$O$31</f>
        <v>1.1204943749999998</v>
      </c>
      <c r="AH84" s="23">
        <f>(( (AH$14/AH$15) * (1 + Information!$F$25) ) * $H$8) * Information!$P$31</f>
        <v>1.1204943749999998</v>
      </c>
      <c r="AI84" s="23">
        <f>(( (AI$14/AI$15) * (1 + Information!$F$25) ) * $H$8) * Information!$P$31</f>
        <v>1.3457193749999996</v>
      </c>
      <c r="AJ84" s="23">
        <f>(( (AJ$14/AJ$15) * (1 + Information!$F$25) ) * $H$8) * Information!$P$31</f>
        <v>1.3457193749999996</v>
      </c>
      <c r="AK84" s="23">
        <f>(( (AK$14/AK$15) * (1 + Information!$F$25) ) * $H$8) * Information!$P$31</f>
        <v>1.3457193749999996</v>
      </c>
      <c r="AL84" s="23">
        <f>(( (AL$14/AL$15) * (1 + Information!$F$25) ) * $H$8) * Information!$R$31</f>
        <v>1.3457193749999996</v>
      </c>
      <c r="AM84" s="23">
        <f>(( (AM$14/AM$15) * (1 + Information!$F$25) ) * $H$8) * Information!$R$31</f>
        <v>1.5596831249999998</v>
      </c>
      <c r="AN84" s="23">
        <f>(( (AN$14/AN$15) * (1 + Information!$F$25) ) * $H$8) * Information!$R$31</f>
        <v>1.5596831249999998</v>
      </c>
      <c r="AO84" s="23">
        <f>(( (AO$14/AO$15) * (1 + Information!$F$25) ) * $H$8) * Information!$R$31</f>
        <v>1.5596831249999998</v>
      </c>
      <c r="AP84" s="23">
        <f>(( (AP$14/AP$15) * (1 + Information!$F$25) ) * $H$8) * Information!$S$31</f>
        <v>1.5596831249999998</v>
      </c>
      <c r="AQ84" s="23">
        <f>(( (AQ$14/AQ$15) * (1 + Information!$F$25) ) * $H$8) * Information!$S$31</f>
        <v>1.8975206249999998</v>
      </c>
      <c r="AR84" s="23">
        <f>(( (AR$14/AR$15) * (1 + Information!$F$25) ) * $H$8) * Information!$S$31</f>
        <v>1.8975206249999998</v>
      </c>
      <c r="AS84" s="23">
        <f>(( (AS$14/AS$15) * (1 + Information!$F$25) ) * $H$8) * Information!$S$31</f>
        <v>1.8975206249999998</v>
      </c>
      <c r="AT84" s="2"/>
      <c r="AU84" s="2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</row>
    <row r="85" spans="1:60" ht="15.75" customHeight="1" x14ac:dyDescent="0.25">
      <c r="A85" s="2"/>
      <c r="B85" s="16"/>
      <c r="C85" s="2"/>
      <c r="D85" s="79" t="s">
        <v>115</v>
      </c>
      <c r="E85" s="79"/>
      <c r="F85" s="84">
        <f t="shared" ref="F85:AS85" si="79">SUM(F82:F84)</f>
        <v>10.563062499999999</v>
      </c>
      <c r="G85" s="84">
        <f t="shared" si="79"/>
        <v>10.563062499999999</v>
      </c>
      <c r="H85" s="84">
        <f t="shared" si="79"/>
        <v>10.563062499999999</v>
      </c>
      <c r="I85" s="84">
        <f t="shared" si="79"/>
        <v>10.563062499999999</v>
      </c>
      <c r="J85" s="84">
        <f t="shared" si="79"/>
        <v>13.73198125</v>
      </c>
      <c r="K85" s="84">
        <f t="shared" si="79"/>
        <v>13.73198125</v>
      </c>
      <c r="L85" s="84">
        <f t="shared" si="79"/>
        <v>13.73198125</v>
      </c>
      <c r="M85" s="84">
        <f t="shared" si="79"/>
        <v>13.73198125</v>
      </c>
      <c r="N85" s="84">
        <f t="shared" si="79"/>
        <v>13.73198125</v>
      </c>
      <c r="O85" s="84">
        <f t="shared" si="79"/>
        <v>15.84459375</v>
      </c>
      <c r="P85" s="84">
        <f t="shared" si="79"/>
        <v>15.84459375</v>
      </c>
      <c r="Q85" s="84">
        <f t="shared" si="79"/>
        <v>15.84459375</v>
      </c>
      <c r="R85" s="84">
        <f t="shared" si="79"/>
        <v>15.84459375</v>
      </c>
      <c r="S85" s="84">
        <f t="shared" si="79"/>
        <v>15.84459375</v>
      </c>
      <c r="T85" s="84">
        <f t="shared" si="79"/>
        <v>15.84459375</v>
      </c>
      <c r="U85" s="84">
        <f t="shared" si="79"/>
        <v>15.84459375</v>
      </c>
      <c r="V85" s="84">
        <f t="shared" si="79"/>
        <v>15.84459375</v>
      </c>
      <c r="W85" s="84">
        <f t="shared" si="79"/>
        <v>19.541665625</v>
      </c>
      <c r="X85" s="84">
        <f t="shared" si="79"/>
        <v>19.541665625</v>
      </c>
      <c r="Y85" s="84">
        <f t="shared" si="79"/>
        <v>19.541665625</v>
      </c>
      <c r="Z85" s="84">
        <f t="shared" si="79"/>
        <v>19.541665625</v>
      </c>
      <c r="AA85" s="84">
        <f t="shared" si="79"/>
        <v>19.541665625</v>
      </c>
      <c r="AB85" s="84">
        <f t="shared" si="79"/>
        <v>19.541665625</v>
      </c>
      <c r="AC85" s="84">
        <f t="shared" si="79"/>
        <v>19.541665625</v>
      </c>
      <c r="AD85" s="84">
        <f t="shared" si="79"/>
        <v>21.020494374999998</v>
      </c>
      <c r="AE85" s="84">
        <f t="shared" si="79"/>
        <v>21.020494374999998</v>
      </c>
      <c r="AF85" s="84">
        <f t="shared" si="79"/>
        <v>21.020494374999998</v>
      </c>
      <c r="AG85" s="84">
        <f t="shared" si="79"/>
        <v>21.020494374999998</v>
      </c>
      <c r="AH85" s="84">
        <f t="shared" si="79"/>
        <v>21.020494374999998</v>
      </c>
      <c r="AI85" s="84">
        <f t="shared" si="79"/>
        <v>25.245719375</v>
      </c>
      <c r="AJ85" s="84">
        <f t="shared" si="79"/>
        <v>25.245719375</v>
      </c>
      <c r="AK85" s="84">
        <f t="shared" si="79"/>
        <v>25.245719375</v>
      </c>
      <c r="AL85" s="84">
        <f t="shared" si="79"/>
        <v>25.245719375</v>
      </c>
      <c r="AM85" s="84">
        <f t="shared" si="79"/>
        <v>29.259683124999999</v>
      </c>
      <c r="AN85" s="84">
        <f t="shared" si="79"/>
        <v>29.259683124999999</v>
      </c>
      <c r="AO85" s="84">
        <f t="shared" si="79"/>
        <v>29.259683124999999</v>
      </c>
      <c r="AP85" s="84">
        <f t="shared" si="79"/>
        <v>29.259683124999999</v>
      </c>
      <c r="AQ85" s="84">
        <f t="shared" si="79"/>
        <v>35.597520625000001</v>
      </c>
      <c r="AR85" s="84">
        <f t="shared" si="79"/>
        <v>35.597520625000001</v>
      </c>
      <c r="AS85" s="84">
        <f t="shared" si="79"/>
        <v>35.597520625000001</v>
      </c>
      <c r="AT85" s="2"/>
      <c r="AU85" s="2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</row>
    <row r="86" spans="1:60" ht="15.75" customHeight="1" x14ac:dyDescent="0.25">
      <c r="A86" s="2"/>
      <c r="B86" s="16"/>
      <c r="C86" s="2"/>
      <c r="D86" s="20"/>
      <c r="E86" s="20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</row>
    <row r="87" spans="1:60" ht="15.75" customHeight="1" x14ac:dyDescent="0.25">
      <c r="A87" s="2"/>
      <c r="B87" s="16"/>
      <c r="C87" s="2"/>
      <c r="D87" s="79" t="s">
        <v>125</v>
      </c>
      <c r="E87" s="80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</row>
    <row r="88" spans="1:60" ht="15.75" customHeight="1" x14ac:dyDescent="0.25">
      <c r="A88" s="2"/>
      <c r="B88" s="16"/>
      <c r="C88" s="2"/>
      <c r="D88" s="80" t="str">
        <f>CONCATENATE("  ", D69)</f>
        <v xml:space="preserve">  Marketing</v>
      </c>
      <c r="E88" s="12" t="s">
        <v>65</v>
      </c>
      <c r="F88" s="77">
        <f t="shared" ref="F88:M88" si="80">F73</f>
        <v>15</v>
      </c>
      <c r="G88" s="77">
        <f t="shared" si="80"/>
        <v>15</v>
      </c>
      <c r="H88" s="77">
        <f t="shared" si="80"/>
        <v>15</v>
      </c>
      <c r="I88" s="77">
        <f t="shared" si="80"/>
        <v>15</v>
      </c>
      <c r="J88" s="77">
        <f t="shared" si="80"/>
        <v>15.3</v>
      </c>
      <c r="K88" s="77">
        <f t="shared" si="80"/>
        <v>15.3</v>
      </c>
      <c r="L88" s="77">
        <f t="shared" si="80"/>
        <v>15.3</v>
      </c>
      <c r="M88" s="77">
        <f t="shared" si="80"/>
        <v>15.3</v>
      </c>
      <c r="N88" s="77">
        <f t="shared" ref="N88:AS88" si="81">SUM(N70:N72)</f>
        <v>15.606</v>
      </c>
      <c r="O88" s="77">
        <f t="shared" si="81"/>
        <v>15.606</v>
      </c>
      <c r="P88" s="77">
        <f t="shared" si="81"/>
        <v>15.606</v>
      </c>
      <c r="Q88" s="77">
        <f t="shared" si="81"/>
        <v>15.606</v>
      </c>
      <c r="R88" s="77">
        <f t="shared" si="81"/>
        <v>15.91812</v>
      </c>
      <c r="S88" s="77">
        <f t="shared" si="81"/>
        <v>15.91812</v>
      </c>
      <c r="T88" s="77">
        <f t="shared" si="81"/>
        <v>15.91812</v>
      </c>
      <c r="U88" s="77">
        <f t="shared" si="81"/>
        <v>15.91812</v>
      </c>
      <c r="V88" s="77">
        <f t="shared" si="81"/>
        <v>16.2364824</v>
      </c>
      <c r="W88" s="77">
        <f t="shared" si="81"/>
        <v>16.2364824</v>
      </c>
      <c r="X88" s="77">
        <f t="shared" si="81"/>
        <v>16.2364824</v>
      </c>
      <c r="Y88" s="77">
        <f t="shared" si="81"/>
        <v>16.2364824</v>
      </c>
      <c r="Z88" s="77">
        <f t="shared" si="81"/>
        <v>16.561212048000002</v>
      </c>
      <c r="AA88" s="77">
        <f t="shared" si="81"/>
        <v>16.561212048000002</v>
      </c>
      <c r="AB88" s="77">
        <f t="shared" si="81"/>
        <v>16.561212048000002</v>
      </c>
      <c r="AC88" s="77">
        <f t="shared" si="81"/>
        <v>16.561212048000002</v>
      </c>
      <c r="AD88" s="77">
        <f t="shared" si="81"/>
        <v>16.892436288960003</v>
      </c>
      <c r="AE88" s="77">
        <f t="shared" si="81"/>
        <v>16.892436288960003</v>
      </c>
      <c r="AF88" s="77">
        <f t="shared" si="81"/>
        <v>16.892436288960003</v>
      </c>
      <c r="AG88" s="77">
        <f t="shared" si="81"/>
        <v>16.892436288960003</v>
      </c>
      <c r="AH88" s="77">
        <f t="shared" si="81"/>
        <v>17.230285014739202</v>
      </c>
      <c r="AI88" s="77">
        <f t="shared" si="81"/>
        <v>17.230285014739202</v>
      </c>
      <c r="AJ88" s="77">
        <f t="shared" si="81"/>
        <v>17.230285014739202</v>
      </c>
      <c r="AK88" s="77">
        <f t="shared" si="81"/>
        <v>17.230285014739202</v>
      </c>
      <c r="AL88" s="77">
        <f t="shared" si="81"/>
        <v>17.574890715033987</v>
      </c>
      <c r="AM88" s="77">
        <f t="shared" si="81"/>
        <v>17.574890715033987</v>
      </c>
      <c r="AN88" s="77">
        <f t="shared" si="81"/>
        <v>17.574890715033987</v>
      </c>
      <c r="AO88" s="77">
        <f t="shared" si="81"/>
        <v>17.574890715033987</v>
      </c>
      <c r="AP88" s="77">
        <f t="shared" si="81"/>
        <v>17.926388529334666</v>
      </c>
      <c r="AQ88" s="77">
        <f t="shared" si="81"/>
        <v>17.926388529334666</v>
      </c>
      <c r="AR88" s="77">
        <f t="shared" si="81"/>
        <v>17.926388529334666</v>
      </c>
      <c r="AS88" s="77">
        <f t="shared" si="81"/>
        <v>17.926388529334666</v>
      </c>
      <c r="AT88" s="2"/>
      <c r="AU88" s="2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</row>
    <row r="89" spans="1:60" ht="15.75" customHeight="1" x14ac:dyDescent="0.25">
      <c r="A89" s="2"/>
      <c r="B89" s="16"/>
      <c r="C89" s="2"/>
      <c r="D89" s="80" t="str">
        <f>CONCATENATE("  ", D75)</f>
        <v xml:space="preserve">  Operations</v>
      </c>
      <c r="E89" s="12" t="s">
        <v>65</v>
      </c>
      <c r="F89" s="77">
        <f t="shared" ref="F89:M89" si="82">F79</f>
        <v>13</v>
      </c>
      <c r="G89" s="77">
        <f t="shared" si="82"/>
        <v>13</v>
      </c>
      <c r="H89" s="77">
        <f t="shared" si="82"/>
        <v>13</v>
      </c>
      <c r="I89" s="77">
        <f t="shared" si="82"/>
        <v>13</v>
      </c>
      <c r="J89" s="77">
        <f t="shared" si="82"/>
        <v>13.26</v>
      </c>
      <c r="K89" s="77">
        <f t="shared" si="82"/>
        <v>13.26</v>
      </c>
      <c r="L89" s="77">
        <f t="shared" si="82"/>
        <v>13.26</v>
      </c>
      <c r="M89" s="77">
        <f t="shared" si="82"/>
        <v>13.26</v>
      </c>
      <c r="N89" s="77">
        <f t="shared" ref="N89:AS89" si="83">SUM(N76:N78)</f>
        <v>13.5252</v>
      </c>
      <c r="O89" s="77">
        <f t="shared" si="83"/>
        <v>13.5252</v>
      </c>
      <c r="P89" s="77">
        <f t="shared" si="83"/>
        <v>13.5252</v>
      </c>
      <c r="Q89" s="77">
        <f t="shared" si="83"/>
        <v>13.5252</v>
      </c>
      <c r="R89" s="77">
        <f t="shared" si="83"/>
        <v>13.795704000000001</v>
      </c>
      <c r="S89" s="77">
        <f t="shared" si="83"/>
        <v>13.795704000000001</v>
      </c>
      <c r="T89" s="77">
        <f t="shared" si="83"/>
        <v>13.795704000000001</v>
      </c>
      <c r="U89" s="77">
        <f t="shared" si="83"/>
        <v>13.795704000000001</v>
      </c>
      <c r="V89" s="77">
        <f t="shared" si="83"/>
        <v>14.07161808</v>
      </c>
      <c r="W89" s="77">
        <f t="shared" si="83"/>
        <v>14.07161808</v>
      </c>
      <c r="X89" s="77">
        <f t="shared" si="83"/>
        <v>14.07161808</v>
      </c>
      <c r="Y89" s="77">
        <f t="shared" si="83"/>
        <v>14.07161808</v>
      </c>
      <c r="Z89" s="77">
        <f t="shared" si="83"/>
        <v>14.353050441600001</v>
      </c>
      <c r="AA89" s="77">
        <f t="shared" si="83"/>
        <v>14.353050441600001</v>
      </c>
      <c r="AB89" s="77">
        <f t="shared" si="83"/>
        <v>14.353050441600001</v>
      </c>
      <c r="AC89" s="77">
        <f t="shared" si="83"/>
        <v>14.353050441600001</v>
      </c>
      <c r="AD89" s="77">
        <f t="shared" si="83"/>
        <v>14.640111450432002</v>
      </c>
      <c r="AE89" s="77">
        <f t="shared" si="83"/>
        <v>14.640111450432002</v>
      </c>
      <c r="AF89" s="77">
        <f t="shared" si="83"/>
        <v>14.640111450432002</v>
      </c>
      <c r="AG89" s="77">
        <f t="shared" si="83"/>
        <v>14.640111450432002</v>
      </c>
      <c r="AH89" s="77">
        <f t="shared" si="83"/>
        <v>14.932913679440642</v>
      </c>
      <c r="AI89" s="77">
        <f t="shared" si="83"/>
        <v>14.932913679440642</v>
      </c>
      <c r="AJ89" s="77">
        <f t="shared" si="83"/>
        <v>14.932913679440642</v>
      </c>
      <c r="AK89" s="77">
        <f t="shared" si="83"/>
        <v>14.932913679440642</v>
      </c>
      <c r="AL89" s="77">
        <f t="shared" si="83"/>
        <v>15.231571953029453</v>
      </c>
      <c r="AM89" s="77">
        <f t="shared" si="83"/>
        <v>15.231571953029453</v>
      </c>
      <c r="AN89" s="77">
        <f t="shared" si="83"/>
        <v>15.231571953029453</v>
      </c>
      <c r="AO89" s="77">
        <f t="shared" si="83"/>
        <v>15.231571953029453</v>
      </c>
      <c r="AP89" s="77">
        <f t="shared" si="83"/>
        <v>15.536203392090044</v>
      </c>
      <c r="AQ89" s="77">
        <f t="shared" si="83"/>
        <v>15.536203392090044</v>
      </c>
      <c r="AR89" s="77">
        <f t="shared" si="83"/>
        <v>15.536203392090044</v>
      </c>
      <c r="AS89" s="77">
        <f t="shared" si="83"/>
        <v>15.536203392090044</v>
      </c>
      <c r="AT89" s="2"/>
      <c r="AU89" s="2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</row>
    <row r="90" spans="1:60" ht="15.75" customHeight="1" x14ac:dyDescent="0.25">
      <c r="A90" s="2"/>
      <c r="B90" s="16"/>
      <c r="C90" s="2"/>
      <c r="D90" s="80" t="str">
        <f>CONCATENATE("  ", D81)</f>
        <v xml:space="preserve">  Fees</v>
      </c>
      <c r="E90" s="12" t="s">
        <v>65</v>
      </c>
      <c r="F90" s="77">
        <f t="shared" ref="F90:AS90" si="84">F85</f>
        <v>10.563062499999999</v>
      </c>
      <c r="G90" s="77">
        <f t="shared" si="84"/>
        <v>10.563062499999999</v>
      </c>
      <c r="H90" s="77">
        <f t="shared" si="84"/>
        <v>10.563062499999999</v>
      </c>
      <c r="I90" s="77">
        <f t="shared" si="84"/>
        <v>10.563062499999999</v>
      </c>
      <c r="J90" s="77">
        <f t="shared" si="84"/>
        <v>13.73198125</v>
      </c>
      <c r="K90" s="77">
        <f t="shared" si="84"/>
        <v>13.73198125</v>
      </c>
      <c r="L90" s="77">
        <f t="shared" si="84"/>
        <v>13.73198125</v>
      </c>
      <c r="M90" s="77">
        <f t="shared" si="84"/>
        <v>13.73198125</v>
      </c>
      <c r="N90" s="77">
        <f t="shared" si="84"/>
        <v>13.73198125</v>
      </c>
      <c r="O90" s="77">
        <f t="shared" si="84"/>
        <v>15.84459375</v>
      </c>
      <c r="P90" s="77">
        <f t="shared" si="84"/>
        <v>15.84459375</v>
      </c>
      <c r="Q90" s="77">
        <f t="shared" si="84"/>
        <v>15.84459375</v>
      </c>
      <c r="R90" s="77">
        <f t="shared" si="84"/>
        <v>15.84459375</v>
      </c>
      <c r="S90" s="77">
        <f t="shared" si="84"/>
        <v>15.84459375</v>
      </c>
      <c r="T90" s="77">
        <f t="shared" si="84"/>
        <v>15.84459375</v>
      </c>
      <c r="U90" s="77">
        <f t="shared" si="84"/>
        <v>15.84459375</v>
      </c>
      <c r="V90" s="77">
        <f t="shared" si="84"/>
        <v>15.84459375</v>
      </c>
      <c r="W90" s="77">
        <f t="shared" si="84"/>
        <v>19.541665625</v>
      </c>
      <c r="X90" s="77">
        <f t="shared" si="84"/>
        <v>19.541665625</v>
      </c>
      <c r="Y90" s="77">
        <f t="shared" si="84"/>
        <v>19.541665625</v>
      </c>
      <c r="Z90" s="77">
        <f t="shared" si="84"/>
        <v>19.541665625</v>
      </c>
      <c r="AA90" s="77">
        <f t="shared" si="84"/>
        <v>19.541665625</v>
      </c>
      <c r="AB90" s="77">
        <f t="shared" si="84"/>
        <v>19.541665625</v>
      </c>
      <c r="AC90" s="77">
        <f t="shared" si="84"/>
        <v>19.541665625</v>
      </c>
      <c r="AD90" s="77">
        <f t="shared" si="84"/>
        <v>21.020494374999998</v>
      </c>
      <c r="AE90" s="77">
        <f t="shared" si="84"/>
        <v>21.020494374999998</v>
      </c>
      <c r="AF90" s="77">
        <f t="shared" si="84"/>
        <v>21.020494374999998</v>
      </c>
      <c r="AG90" s="77">
        <f t="shared" si="84"/>
        <v>21.020494374999998</v>
      </c>
      <c r="AH90" s="77">
        <f t="shared" si="84"/>
        <v>21.020494374999998</v>
      </c>
      <c r="AI90" s="77">
        <f t="shared" si="84"/>
        <v>25.245719375</v>
      </c>
      <c r="AJ90" s="77">
        <f t="shared" si="84"/>
        <v>25.245719375</v>
      </c>
      <c r="AK90" s="77">
        <f t="shared" si="84"/>
        <v>25.245719375</v>
      </c>
      <c r="AL90" s="77">
        <f t="shared" si="84"/>
        <v>25.245719375</v>
      </c>
      <c r="AM90" s="77">
        <f t="shared" si="84"/>
        <v>29.259683124999999</v>
      </c>
      <c r="AN90" s="77">
        <f t="shared" si="84"/>
        <v>29.259683124999999</v>
      </c>
      <c r="AO90" s="77">
        <f t="shared" si="84"/>
        <v>29.259683124999999</v>
      </c>
      <c r="AP90" s="77">
        <f t="shared" si="84"/>
        <v>29.259683124999999</v>
      </c>
      <c r="AQ90" s="77">
        <f t="shared" si="84"/>
        <v>35.597520625000001</v>
      </c>
      <c r="AR90" s="77">
        <f t="shared" si="84"/>
        <v>35.597520625000001</v>
      </c>
      <c r="AS90" s="77">
        <f t="shared" si="84"/>
        <v>35.597520625000001</v>
      </c>
      <c r="AT90" s="2"/>
      <c r="AU90" s="2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</row>
    <row r="91" spans="1:60" ht="15.75" customHeight="1" x14ac:dyDescent="0.25">
      <c r="A91" s="2"/>
      <c r="B91" s="16"/>
      <c r="C91" s="2"/>
      <c r="D91" s="79" t="s">
        <v>115</v>
      </c>
      <c r="E91" s="79"/>
      <c r="F91" s="78">
        <f t="shared" ref="F91:AS91" si="85">SUM(F88:F90)</f>
        <v>38.563062500000001</v>
      </c>
      <c r="G91" s="78">
        <f t="shared" si="85"/>
        <v>38.563062500000001</v>
      </c>
      <c r="H91" s="78">
        <f t="shared" si="85"/>
        <v>38.563062500000001</v>
      </c>
      <c r="I91" s="78">
        <f t="shared" si="85"/>
        <v>38.563062500000001</v>
      </c>
      <c r="J91" s="78">
        <f t="shared" si="85"/>
        <v>42.291981250000006</v>
      </c>
      <c r="K91" s="78">
        <f t="shared" si="85"/>
        <v>42.291981250000006</v>
      </c>
      <c r="L91" s="78">
        <f t="shared" si="85"/>
        <v>42.291981250000006</v>
      </c>
      <c r="M91" s="78">
        <f t="shared" si="85"/>
        <v>42.291981250000006</v>
      </c>
      <c r="N91" s="78">
        <f t="shared" si="85"/>
        <v>42.863181249999997</v>
      </c>
      <c r="O91" s="78">
        <f t="shared" si="85"/>
        <v>44.975793750000001</v>
      </c>
      <c r="P91" s="78">
        <f t="shared" si="85"/>
        <v>44.975793750000001</v>
      </c>
      <c r="Q91" s="78">
        <f t="shared" si="85"/>
        <v>44.975793750000001</v>
      </c>
      <c r="R91" s="78">
        <f t="shared" si="85"/>
        <v>45.558417750000004</v>
      </c>
      <c r="S91" s="78">
        <f t="shared" si="85"/>
        <v>45.558417750000004</v>
      </c>
      <c r="T91" s="78">
        <f t="shared" si="85"/>
        <v>45.558417750000004</v>
      </c>
      <c r="U91" s="78">
        <f t="shared" si="85"/>
        <v>45.558417750000004</v>
      </c>
      <c r="V91" s="78">
        <f t="shared" si="85"/>
        <v>46.152694230000002</v>
      </c>
      <c r="W91" s="78">
        <f t="shared" si="85"/>
        <v>49.849766105</v>
      </c>
      <c r="X91" s="78">
        <f t="shared" si="85"/>
        <v>49.849766105</v>
      </c>
      <c r="Y91" s="78">
        <f t="shared" si="85"/>
        <v>49.849766105</v>
      </c>
      <c r="Z91" s="78">
        <f t="shared" si="85"/>
        <v>50.455928114599999</v>
      </c>
      <c r="AA91" s="78">
        <f t="shared" si="85"/>
        <v>50.455928114599999</v>
      </c>
      <c r="AB91" s="78">
        <f t="shared" si="85"/>
        <v>50.455928114599999</v>
      </c>
      <c r="AC91" s="78">
        <f t="shared" si="85"/>
        <v>50.455928114599999</v>
      </c>
      <c r="AD91" s="78">
        <f t="shared" si="85"/>
        <v>52.553042114391999</v>
      </c>
      <c r="AE91" s="78">
        <f t="shared" si="85"/>
        <v>52.553042114391999</v>
      </c>
      <c r="AF91" s="78">
        <f t="shared" si="85"/>
        <v>52.553042114391999</v>
      </c>
      <c r="AG91" s="78">
        <f t="shared" si="85"/>
        <v>52.553042114391999</v>
      </c>
      <c r="AH91" s="78">
        <f t="shared" si="85"/>
        <v>53.183693069179839</v>
      </c>
      <c r="AI91" s="78">
        <f t="shared" si="85"/>
        <v>57.40891806917984</v>
      </c>
      <c r="AJ91" s="78">
        <f t="shared" si="85"/>
        <v>57.40891806917984</v>
      </c>
      <c r="AK91" s="78">
        <f t="shared" si="85"/>
        <v>57.40891806917984</v>
      </c>
      <c r="AL91" s="78">
        <f t="shared" si="85"/>
        <v>58.052182043063439</v>
      </c>
      <c r="AM91" s="78">
        <f t="shared" si="85"/>
        <v>62.066145793063441</v>
      </c>
      <c r="AN91" s="78">
        <f t="shared" si="85"/>
        <v>62.066145793063441</v>
      </c>
      <c r="AO91" s="78">
        <f t="shared" si="85"/>
        <v>62.066145793063441</v>
      </c>
      <c r="AP91" s="78">
        <f t="shared" si="85"/>
        <v>62.722275046424713</v>
      </c>
      <c r="AQ91" s="78">
        <f t="shared" si="85"/>
        <v>69.060112546424705</v>
      </c>
      <c r="AR91" s="78">
        <f t="shared" si="85"/>
        <v>69.060112546424705</v>
      </c>
      <c r="AS91" s="78">
        <f t="shared" si="85"/>
        <v>69.060112546424705</v>
      </c>
      <c r="AT91" s="2"/>
      <c r="AU91" s="2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</row>
    <row r="92" spans="1:60" ht="15.75" customHeight="1" x14ac:dyDescent="0.25">
      <c r="A92" s="2"/>
      <c r="B92" s="37"/>
      <c r="C92" s="2"/>
      <c r="D92" s="79"/>
      <c r="E92" s="79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</row>
    <row r="93" spans="1:60" ht="15.75" customHeight="1" x14ac:dyDescent="0.25">
      <c r="A93" s="2"/>
      <c r="B93" s="37"/>
      <c r="C93" s="2"/>
      <c r="D93" s="79"/>
      <c r="E93" s="79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</row>
    <row r="94" spans="1:60" ht="15.75" customHeight="1" x14ac:dyDescent="0.25">
      <c r="A94" s="1"/>
      <c r="B94" s="16"/>
      <c r="C94" s="2"/>
      <c r="D94" s="20" t="s">
        <v>126</v>
      </c>
      <c r="E94" s="20"/>
      <c r="F94" s="72">
        <f>Information!$F$9</f>
        <v>2024</v>
      </c>
      <c r="G94" s="2"/>
      <c r="H94" s="2"/>
      <c r="I94" s="2"/>
      <c r="J94" s="72">
        <f>F94+1</f>
        <v>2025</v>
      </c>
      <c r="K94" s="2"/>
      <c r="L94" s="2"/>
      <c r="M94" s="2"/>
      <c r="N94" s="72">
        <f>J94+1</f>
        <v>2026</v>
      </c>
      <c r="O94" s="2"/>
      <c r="P94" s="2"/>
      <c r="Q94" s="2"/>
      <c r="R94" s="72">
        <f>N94+1</f>
        <v>2027</v>
      </c>
      <c r="S94" s="2"/>
      <c r="T94" s="2"/>
      <c r="U94" s="2"/>
      <c r="V94" s="72">
        <f>R94+1</f>
        <v>2028</v>
      </c>
      <c r="W94" s="2"/>
      <c r="X94" s="39"/>
      <c r="Y94" s="39"/>
      <c r="Z94" s="72">
        <f>V94+1</f>
        <v>2029</v>
      </c>
      <c r="AA94" s="39"/>
      <c r="AB94" s="39"/>
      <c r="AC94" s="39"/>
      <c r="AD94" s="72">
        <f>Z94+1</f>
        <v>2030</v>
      </c>
      <c r="AE94" s="39"/>
      <c r="AF94" s="39"/>
      <c r="AG94" s="39"/>
      <c r="AH94" s="72">
        <f>AD94+1</f>
        <v>2031</v>
      </c>
      <c r="AI94" s="39"/>
      <c r="AJ94" s="39"/>
      <c r="AK94" s="39"/>
      <c r="AL94" s="72">
        <f>AH94+1</f>
        <v>2032</v>
      </c>
      <c r="AM94" s="39"/>
      <c r="AN94" s="39"/>
      <c r="AO94" s="39"/>
      <c r="AP94" s="72">
        <f>AL94+1</f>
        <v>2033</v>
      </c>
      <c r="AQ94" s="39"/>
      <c r="AR94" s="39"/>
      <c r="AS94" s="39"/>
      <c r="AT94" s="2"/>
      <c r="AU94" s="2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</row>
    <row r="95" spans="1:60" ht="15.75" customHeight="1" x14ac:dyDescent="0.25">
      <c r="A95" s="1"/>
      <c r="B95" s="16"/>
      <c r="C95" s="2"/>
      <c r="D95" s="79" t="str">
        <f t="shared" ref="D95:D98" si="86">D69</f>
        <v>Marketing</v>
      </c>
      <c r="E95" s="82" t="s">
        <v>127</v>
      </c>
      <c r="F95" s="55" t="s">
        <v>55</v>
      </c>
      <c r="G95" s="55" t="s">
        <v>56</v>
      </c>
      <c r="H95" s="55" t="s">
        <v>57</v>
      </c>
      <c r="I95" s="55" t="s">
        <v>58</v>
      </c>
      <c r="J95" s="55" t="s">
        <v>55</v>
      </c>
      <c r="K95" s="55" t="s">
        <v>56</v>
      </c>
      <c r="L95" s="55" t="s">
        <v>57</v>
      </c>
      <c r="M95" s="55" t="s">
        <v>58</v>
      </c>
      <c r="N95" s="55" t="s">
        <v>55</v>
      </c>
      <c r="O95" s="55" t="s">
        <v>56</v>
      </c>
      <c r="P95" s="55" t="s">
        <v>57</v>
      </c>
      <c r="Q95" s="55" t="s">
        <v>58</v>
      </c>
      <c r="R95" s="55" t="s">
        <v>55</v>
      </c>
      <c r="S95" s="55" t="s">
        <v>56</v>
      </c>
      <c r="T95" s="55" t="s">
        <v>57</v>
      </c>
      <c r="U95" s="55" t="s">
        <v>58</v>
      </c>
      <c r="V95" s="55" t="s">
        <v>55</v>
      </c>
      <c r="W95" s="55" t="s">
        <v>56</v>
      </c>
      <c r="X95" s="55" t="s">
        <v>57</v>
      </c>
      <c r="Y95" s="55" t="s">
        <v>58</v>
      </c>
      <c r="Z95" s="55" t="s">
        <v>55</v>
      </c>
      <c r="AA95" s="55" t="s">
        <v>56</v>
      </c>
      <c r="AB95" s="55" t="s">
        <v>57</v>
      </c>
      <c r="AC95" s="55" t="s">
        <v>58</v>
      </c>
      <c r="AD95" s="55" t="s">
        <v>55</v>
      </c>
      <c r="AE95" s="55" t="s">
        <v>56</v>
      </c>
      <c r="AF95" s="55" t="s">
        <v>57</v>
      </c>
      <c r="AG95" s="55" t="s">
        <v>58</v>
      </c>
      <c r="AH95" s="55" t="s">
        <v>55</v>
      </c>
      <c r="AI95" s="55" t="s">
        <v>56</v>
      </c>
      <c r="AJ95" s="55" t="s">
        <v>57</v>
      </c>
      <c r="AK95" s="55" t="s">
        <v>58</v>
      </c>
      <c r="AL95" s="55" t="s">
        <v>55</v>
      </c>
      <c r="AM95" s="55" t="s">
        <v>56</v>
      </c>
      <c r="AN95" s="55" t="s">
        <v>57</v>
      </c>
      <c r="AO95" s="55" t="s">
        <v>58</v>
      </c>
      <c r="AP95" s="55" t="s">
        <v>55</v>
      </c>
      <c r="AQ95" s="55" t="s">
        <v>56</v>
      </c>
      <c r="AR95" s="55" t="s">
        <v>57</v>
      </c>
      <c r="AS95" s="55" t="s">
        <v>58</v>
      </c>
      <c r="AT95" s="2"/>
      <c r="AU95" s="2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</row>
    <row r="96" spans="1:60" ht="15.75" customHeight="1" x14ac:dyDescent="0.25">
      <c r="A96" s="1"/>
      <c r="B96" s="16"/>
      <c r="C96" s="2"/>
      <c r="D96" s="80" t="str">
        <f t="shared" si="86"/>
        <v xml:space="preserve">  Social media </v>
      </c>
      <c r="E96" s="12" t="s">
        <v>65</v>
      </c>
      <c r="F96" s="77">
        <f t="shared" ref="F96:AS96" si="87">F70*F$13</f>
        <v>42000</v>
      </c>
      <c r="G96" s="77">
        <f t="shared" si="87"/>
        <v>42000</v>
      </c>
      <c r="H96" s="77">
        <f t="shared" si="87"/>
        <v>42000</v>
      </c>
      <c r="I96" s="77">
        <f t="shared" si="87"/>
        <v>49000</v>
      </c>
      <c r="J96" s="77">
        <f t="shared" si="87"/>
        <v>49980.000000000007</v>
      </c>
      <c r="K96" s="77">
        <f t="shared" si="87"/>
        <v>49980.000000000007</v>
      </c>
      <c r="L96" s="77">
        <f t="shared" si="87"/>
        <v>49980.000000000007</v>
      </c>
      <c r="M96" s="77">
        <f t="shared" si="87"/>
        <v>49980.000000000007</v>
      </c>
      <c r="N96" s="77">
        <f t="shared" si="87"/>
        <v>52800.3</v>
      </c>
      <c r="O96" s="77">
        <f t="shared" si="87"/>
        <v>52800.3</v>
      </c>
      <c r="P96" s="77">
        <f t="shared" si="87"/>
        <v>52800.3</v>
      </c>
      <c r="Q96" s="77">
        <f t="shared" si="87"/>
        <v>52800.3</v>
      </c>
      <c r="R96" s="77">
        <f t="shared" si="87"/>
        <v>53856.306000000004</v>
      </c>
      <c r="S96" s="77">
        <f t="shared" si="87"/>
        <v>53856.306000000004</v>
      </c>
      <c r="T96" s="77">
        <f t="shared" si="87"/>
        <v>53856.306000000004</v>
      </c>
      <c r="U96" s="77">
        <f t="shared" si="87"/>
        <v>53856.306000000004</v>
      </c>
      <c r="V96" s="77">
        <f t="shared" si="87"/>
        <v>57736.931414400009</v>
      </c>
      <c r="W96" s="77">
        <f t="shared" si="87"/>
        <v>57736.931414400009</v>
      </c>
      <c r="X96" s="77">
        <f t="shared" si="87"/>
        <v>57736.931414400009</v>
      </c>
      <c r="Y96" s="77">
        <f t="shared" si="87"/>
        <v>57736.931414400009</v>
      </c>
      <c r="Z96" s="77">
        <f t="shared" si="87"/>
        <v>58891.670042688012</v>
      </c>
      <c r="AA96" s="77">
        <f t="shared" si="87"/>
        <v>58891.670042688012</v>
      </c>
      <c r="AB96" s="77">
        <f t="shared" si="87"/>
        <v>58891.670042688012</v>
      </c>
      <c r="AC96" s="77">
        <f t="shared" si="87"/>
        <v>60398.740339056014</v>
      </c>
      <c r="AD96" s="77">
        <f t="shared" si="87"/>
        <v>61606.715145837137</v>
      </c>
      <c r="AE96" s="77">
        <f t="shared" si="87"/>
        <v>61606.715145837137</v>
      </c>
      <c r="AF96" s="77">
        <f t="shared" si="87"/>
        <v>61606.715145837137</v>
      </c>
      <c r="AG96" s="77">
        <f t="shared" si="87"/>
        <v>61606.715145837137</v>
      </c>
      <c r="AH96" s="77">
        <f t="shared" si="87"/>
        <v>65934.557323068686</v>
      </c>
      <c r="AI96" s="77">
        <f t="shared" si="87"/>
        <v>65934.557323068686</v>
      </c>
      <c r="AJ96" s="77">
        <f t="shared" si="87"/>
        <v>65934.557323068686</v>
      </c>
      <c r="AK96" s="77">
        <f t="shared" si="87"/>
        <v>65934.557323068686</v>
      </c>
      <c r="AL96" s="77">
        <f t="shared" si="87"/>
        <v>70271.443034991898</v>
      </c>
      <c r="AM96" s="77">
        <f t="shared" si="87"/>
        <v>70271.443034991898</v>
      </c>
      <c r="AN96" s="77">
        <f t="shared" si="87"/>
        <v>70271.443034991898</v>
      </c>
      <c r="AO96" s="77">
        <f t="shared" si="87"/>
        <v>70271.443034991898</v>
      </c>
      <c r="AP96" s="77">
        <f t="shared" si="87"/>
        <v>75290.831823205619</v>
      </c>
      <c r="AQ96" s="77">
        <f t="shared" si="87"/>
        <v>75290.831823205619</v>
      </c>
      <c r="AR96" s="77">
        <f t="shared" si="87"/>
        <v>75290.831823205619</v>
      </c>
      <c r="AS96" s="77">
        <f t="shared" si="87"/>
        <v>75290.831823205619</v>
      </c>
      <c r="AT96" s="2"/>
      <c r="AU96" s="2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</row>
    <row r="97" spans="1:60" ht="15.75" customHeight="1" x14ac:dyDescent="0.25">
      <c r="A97" s="1"/>
      <c r="B97" s="16"/>
      <c r="C97" s="2"/>
      <c r="D97" s="80" t="str">
        <f t="shared" si="86"/>
        <v xml:space="preserve">  Email ads</v>
      </c>
      <c r="E97" s="12" t="s">
        <v>65</v>
      </c>
      <c r="F97" s="77">
        <f t="shared" ref="F97:AS97" si="88">F71*F$13</f>
        <v>30000</v>
      </c>
      <c r="G97" s="77">
        <f t="shared" si="88"/>
        <v>30000</v>
      </c>
      <c r="H97" s="77">
        <f t="shared" si="88"/>
        <v>30000</v>
      </c>
      <c r="I97" s="77">
        <f t="shared" si="88"/>
        <v>35000</v>
      </c>
      <c r="J97" s="77">
        <f t="shared" si="88"/>
        <v>35700</v>
      </c>
      <c r="K97" s="77">
        <f t="shared" si="88"/>
        <v>35700</v>
      </c>
      <c r="L97" s="77">
        <f t="shared" si="88"/>
        <v>35700</v>
      </c>
      <c r="M97" s="77">
        <f t="shared" si="88"/>
        <v>35700</v>
      </c>
      <c r="N97" s="77">
        <f t="shared" si="88"/>
        <v>37714.5</v>
      </c>
      <c r="O97" s="77">
        <f t="shared" si="88"/>
        <v>37714.5</v>
      </c>
      <c r="P97" s="77">
        <f t="shared" si="88"/>
        <v>37714.5</v>
      </c>
      <c r="Q97" s="77">
        <f t="shared" si="88"/>
        <v>37714.5</v>
      </c>
      <c r="R97" s="77">
        <f t="shared" si="88"/>
        <v>38468.79</v>
      </c>
      <c r="S97" s="77">
        <f t="shared" si="88"/>
        <v>38468.79</v>
      </c>
      <c r="T97" s="77">
        <f t="shared" si="88"/>
        <v>38468.79</v>
      </c>
      <c r="U97" s="77">
        <f t="shared" si="88"/>
        <v>38468.79</v>
      </c>
      <c r="V97" s="77">
        <f t="shared" si="88"/>
        <v>41240.665296000006</v>
      </c>
      <c r="W97" s="77">
        <f t="shared" si="88"/>
        <v>41240.665296000006</v>
      </c>
      <c r="X97" s="77">
        <f t="shared" si="88"/>
        <v>41240.665296000006</v>
      </c>
      <c r="Y97" s="77">
        <f t="shared" si="88"/>
        <v>41240.665296000006</v>
      </c>
      <c r="Z97" s="77">
        <f t="shared" si="88"/>
        <v>42065.478601920004</v>
      </c>
      <c r="AA97" s="77">
        <f t="shared" si="88"/>
        <v>42065.478601920004</v>
      </c>
      <c r="AB97" s="77">
        <f t="shared" si="88"/>
        <v>42065.478601920004</v>
      </c>
      <c r="AC97" s="77">
        <f t="shared" si="88"/>
        <v>43141.957385040005</v>
      </c>
      <c r="AD97" s="77">
        <f t="shared" si="88"/>
        <v>44004.796532740802</v>
      </c>
      <c r="AE97" s="77">
        <f t="shared" si="88"/>
        <v>44004.796532740802</v>
      </c>
      <c r="AF97" s="77">
        <f t="shared" si="88"/>
        <v>44004.796532740802</v>
      </c>
      <c r="AG97" s="77">
        <f t="shared" si="88"/>
        <v>44004.796532740802</v>
      </c>
      <c r="AH97" s="77">
        <f t="shared" si="88"/>
        <v>47096.112373620483</v>
      </c>
      <c r="AI97" s="77">
        <f t="shared" si="88"/>
        <v>47096.112373620483</v>
      </c>
      <c r="AJ97" s="77">
        <f t="shared" si="88"/>
        <v>47096.112373620483</v>
      </c>
      <c r="AK97" s="77">
        <f t="shared" si="88"/>
        <v>47096.112373620483</v>
      </c>
      <c r="AL97" s="77">
        <f t="shared" si="88"/>
        <v>50193.88788213706</v>
      </c>
      <c r="AM97" s="77">
        <f t="shared" si="88"/>
        <v>50193.88788213706</v>
      </c>
      <c r="AN97" s="77">
        <f t="shared" si="88"/>
        <v>50193.88788213706</v>
      </c>
      <c r="AO97" s="77">
        <f t="shared" si="88"/>
        <v>50193.88788213706</v>
      </c>
      <c r="AP97" s="77">
        <f t="shared" si="88"/>
        <v>53779.165588003998</v>
      </c>
      <c r="AQ97" s="77">
        <f t="shared" si="88"/>
        <v>53779.165588003998</v>
      </c>
      <c r="AR97" s="77">
        <f t="shared" si="88"/>
        <v>53779.165588003998</v>
      </c>
      <c r="AS97" s="77">
        <f t="shared" si="88"/>
        <v>53779.165588003998</v>
      </c>
      <c r="AT97" s="2"/>
      <c r="AU97" s="2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</row>
    <row r="98" spans="1:60" ht="15.75" customHeight="1" x14ac:dyDescent="0.25">
      <c r="A98" s="1"/>
      <c r="B98" s="16"/>
      <c r="C98" s="2"/>
      <c r="D98" s="80" t="str">
        <f t="shared" si="86"/>
        <v xml:space="preserve">  SEO</v>
      </c>
      <c r="E98" s="12" t="s">
        <v>65</v>
      </c>
      <c r="F98" s="77">
        <f t="shared" ref="F98:AS98" si="89">F72*F$13</f>
        <v>18000</v>
      </c>
      <c r="G98" s="77">
        <f t="shared" si="89"/>
        <v>18000</v>
      </c>
      <c r="H98" s="77">
        <f t="shared" si="89"/>
        <v>18000</v>
      </c>
      <c r="I98" s="77">
        <f t="shared" si="89"/>
        <v>21000</v>
      </c>
      <c r="J98" s="77">
        <f t="shared" si="89"/>
        <v>21420</v>
      </c>
      <c r="K98" s="77">
        <f t="shared" si="89"/>
        <v>21420</v>
      </c>
      <c r="L98" s="77">
        <f t="shared" si="89"/>
        <v>21420</v>
      </c>
      <c r="M98" s="77">
        <f t="shared" si="89"/>
        <v>21420</v>
      </c>
      <c r="N98" s="77">
        <f t="shared" si="89"/>
        <v>22628.7</v>
      </c>
      <c r="O98" s="77">
        <f t="shared" si="89"/>
        <v>22628.7</v>
      </c>
      <c r="P98" s="77">
        <f t="shared" si="89"/>
        <v>22628.7</v>
      </c>
      <c r="Q98" s="77">
        <f t="shared" si="89"/>
        <v>22628.7</v>
      </c>
      <c r="R98" s="77">
        <f t="shared" si="89"/>
        <v>23081.274000000001</v>
      </c>
      <c r="S98" s="77">
        <f t="shared" si="89"/>
        <v>23081.274000000001</v>
      </c>
      <c r="T98" s="77">
        <f t="shared" si="89"/>
        <v>23081.274000000001</v>
      </c>
      <c r="U98" s="77">
        <f t="shared" si="89"/>
        <v>23081.274000000001</v>
      </c>
      <c r="V98" s="77">
        <f t="shared" si="89"/>
        <v>24744.3991776</v>
      </c>
      <c r="W98" s="77">
        <f t="shared" si="89"/>
        <v>24744.3991776</v>
      </c>
      <c r="X98" s="77">
        <f t="shared" si="89"/>
        <v>24744.3991776</v>
      </c>
      <c r="Y98" s="77">
        <f t="shared" si="89"/>
        <v>24744.3991776</v>
      </c>
      <c r="Z98" s="77">
        <f t="shared" si="89"/>
        <v>25239.287161151999</v>
      </c>
      <c r="AA98" s="77">
        <f t="shared" si="89"/>
        <v>25239.287161151999</v>
      </c>
      <c r="AB98" s="77">
        <f t="shared" si="89"/>
        <v>25239.287161151999</v>
      </c>
      <c r="AC98" s="77">
        <f t="shared" si="89"/>
        <v>25885.174431023999</v>
      </c>
      <c r="AD98" s="77">
        <f t="shared" si="89"/>
        <v>26402.877919644481</v>
      </c>
      <c r="AE98" s="77">
        <f t="shared" si="89"/>
        <v>26402.877919644481</v>
      </c>
      <c r="AF98" s="77">
        <f t="shared" si="89"/>
        <v>26402.877919644481</v>
      </c>
      <c r="AG98" s="77">
        <f t="shared" si="89"/>
        <v>26402.877919644481</v>
      </c>
      <c r="AH98" s="77">
        <f t="shared" si="89"/>
        <v>28257.667424172287</v>
      </c>
      <c r="AI98" s="77">
        <f t="shared" si="89"/>
        <v>28257.667424172287</v>
      </c>
      <c r="AJ98" s="77">
        <f t="shared" si="89"/>
        <v>28257.667424172287</v>
      </c>
      <c r="AK98" s="77">
        <f t="shared" si="89"/>
        <v>28257.667424172287</v>
      </c>
      <c r="AL98" s="77">
        <f t="shared" si="89"/>
        <v>30116.332729282236</v>
      </c>
      <c r="AM98" s="77">
        <f t="shared" si="89"/>
        <v>30116.332729282236</v>
      </c>
      <c r="AN98" s="77">
        <f t="shared" si="89"/>
        <v>30116.332729282236</v>
      </c>
      <c r="AO98" s="77">
        <f t="shared" si="89"/>
        <v>30116.332729282236</v>
      </c>
      <c r="AP98" s="77">
        <f t="shared" si="89"/>
        <v>32267.499352802395</v>
      </c>
      <c r="AQ98" s="77">
        <f t="shared" si="89"/>
        <v>32267.499352802395</v>
      </c>
      <c r="AR98" s="77">
        <f t="shared" si="89"/>
        <v>32267.499352802395</v>
      </c>
      <c r="AS98" s="77">
        <f t="shared" si="89"/>
        <v>32267.499352802395</v>
      </c>
      <c r="AT98" s="2"/>
      <c r="AU98" s="2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</row>
    <row r="99" spans="1:60" ht="15.75" customHeight="1" x14ac:dyDescent="0.25">
      <c r="A99" s="1"/>
      <c r="B99" s="16"/>
      <c r="C99" s="2"/>
      <c r="D99" s="29" t="s">
        <v>24</v>
      </c>
      <c r="E99" s="80"/>
      <c r="F99" s="78">
        <f t="shared" ref="F99:AS99" si="90">SUM(F96:F98)</f>
        <v>90000</v>
      </c>
      <c r="G99" s="78">
        <f t="shared" si="90"/>
        <v>90000</v>
      </c>
      <c r="H99" s="78">
        <f t="shared" si="90"/>
        <v>90000</v>
      </c>
      <c r="I99" s="78">
        <f t="shared" si="90"/>
        <v>105000</v>
      </c>
      <c r="J99" s="78">
        <f t="shared" si="90"/>
        <v>107100</v>
      </c>
      <c r="K99" s="78">
        <f t="shared" si="90"/>
        <v>107100</v>
      </c>
      <c r="L99" s="78">
        <f t="shared" si="90"/>
        <v>107100</v>
      </c>
      <c r="M99" s="78">
        <f t="shared" si="90"/>
        <v>107100</v>
      </c>
      <c r="N99" s="78">
        <f t="shared" si="90"/>
        <v>113143.5</v>
      </c>
      <c r="O99" s="78">
        <f t="shared" si="90"/>
        <v>113143.5</v>
      </c>
      <c r="P99" s="78">
        <f t="shared" si="90"/>
        <v>113143.5</v>
      </c>
      <c r="Q99" s="78">
        <f t="shared" si="90"/>
        <v>113143.5</v>
      </c>
      <c r="R99" s="78">
        <f t="shared" si="90"/>
        <v>115406.37000000001</v>
      </c>
      <c r="S99" s="78">
        <f t="shared" si="90"/>
        <v>115406.37000000001</v>
      </c>
      <c r="T99" s="78">
        <f t="shared" si="90"/>
        <v>115406.37000000001</v>
      </c>
      <c r="U99" s="78">
        <f t="shared" si="90"/>
        <v>115406.37000000001</v>
      </c>
      <c r="V99" s="78">
        <f t="shared" si="90"/>
        <v>123721.99588800002</v>
      </c>
      <c r="W99" s="78">
        <f t="shared" si="90"/>
        <v>123721.99588800002</v>
      </c>
      <c r="X99" s="78">
        <f t="shared" si="90"/>
        <v>123721.99588800002</v>
      </c>
      <c r="Y99" s="78">
        <f t="shared" si="90"/>
        <v>123721.99588800002</v>
      </c>
      <c r="Z99" s="78">
        <f t="shared" si="90"/>
        <v>126196.43580576</v>
      </c>
      <c r="AA99" s="78">
        <f t="shared" si="90"/>
        <v>126196.43580576</v>
      </c>
      <c r="AB99" s="78">
        <f t="shared" si="90"/>
        <v>126196.43580576</v>
      </c>
      <c r="AC99" s="78">
        <f t="shared" si="90"/>
        <v>129425.87215512001</v>
      </c>
      <c r="AD99" s="78">
        <f t="shared" si="90"/>
        <v>132014.38959822242</v>
      </c>
      <c r="AE99" s="78">
        <f t="shared" si="90"/>
        <v>132014.38959822242</v>
      </c>
      <c r="AF99" s="78">
        <f t="shared" si="90"/>
        <v>132014.38959822242</v>
      </c>
      <c r="AG99" s="78">
        <f t="shared" si="90"/>
        <v>132014.38959822242</v>
      </c>
      <c r="AH99" s="78">
        <f t="shared" si="90"/>
        <v>141288.33712086146</v>
      </c>
      <c r="AI99" s="78">
        <f t="shared" si="90"/>
        <v>141288.33712086146</v>
      </c>
      <c r="AJ99" s="78">
        <f t="shared" si="90"/>
        <v>141288.33712086146</v>
      </c>
      <c r="AK99" s="78">
        <f t="shared" si="90"/>
        <v>141288.33712086146</v>
      </c>
      <c r="AL99" s="78">
        <f t="shared" si="90"/>
        <v>150581.66364641121</v>
      </c>
      <c r="AM99" s="78">
        <f t="shared" si="90"/>
        <v>150581.66364641121</v>
      </c>
      <c r="AN99" s="78">
        <f t="shared" si="90"/>
        <v>150581.66364641121</v>
      </c>
      <c r="AO99" s="78">
        <f t="shared" si="90"/>
        <v>150581.66364641121</v>
      </c>
      <c r="AP99" s="78">
        <f t="shared" si="90"/>
        <v>161337.49676401203</v>
      </c>
      <c r="AQ99" s="78">
        <f t="shared" si="90"/>
        <v>161337.49676401203</v>
      </c>
      <c r="AR99" s="78">
        <f t="shared" si="90"/>
        <v>161337.49676401203</v>
      </c>
      <c r="AS99" s="78">
        <f t="shared" si="90"/>
        <v>161337.49676401203</v>
      </c>
      <c r="AT99" s="2"/>
      <c r="AU99" s="2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</row>
    <row r="100" spans="1:60" ht="15.75" customHeight="1" x14ac:dyDescent="0.25">
      <c r="A100" s="1"/>
      <c r="B100" s="16"/>
      <c r="C100" s="2"/>
      <c r="D100" s="80"/>
      <c r="E100" s="80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2"/>
      <c r="AU100" s="2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</row>
    <row r="101" spans="1:60" ht="15.75" customHeight="1" x14ac:dyDescent="0.25">
      <c r="A101" s="1"/>
      <c r="B101" s="16"/>
      <c r="C101" s="2"/>
      <c r="D101" s="79" t="str">
        <f t="shared" ref="D101:D104" si="91">D75</f>
        <v>Operations</v>
      </c>
      <c r="E101" s="82" t="s">
        <v>128</v>
      </c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2"/>
      <c r="AU101" s="2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</row>
    <row r="102" spans="1:60" ht="15.75" customHeight="1" x14ac:dyDescent="0.25">
      <c r="A102" s="1"/>
      <c r="B102" s="16"/>
      <c r="C102" s="2"/>
      <c r="D102" s="26" t="str">
        <f t="shared" si="91"/>
        <v xml:space="preserve">  Customer support</v>
      </c>
      <c r="E102" s="12" t="s">
        <v>65</v>
      </c>
      <c r="F102" s="77">
        <f t="shared" ref="F102:AS102" si="92">F76*F$62</f>
        <v>24000</v>
      </c>
      <c r="G102" s="77">
        <f t="shared" si="92"/>
        <v>48000</v>
      </c>
      <c r="H102" s="77">
        <f t="shared" si="92"/>
        <v>72000</v>
      </c>
      <c r="I102" s="77">
        <f t="shared" si="92"/>
        <v>112000</v>
      </c>
      <c r="J102" s="77">
        <f t="shared" si="92"/>
        <v>114240</v>
      </c>
      <c r="K102" s="77">
        <f t="shared" si="92"/>
        <v>114240</v>
      </c>
      <c r="L102" s="77">
        <f t="shared" si="92"/>
        <v>114240</v>
      </c>
      <c r="M102" s="77">
        <f t="shared" si="92"/>
        <v>114240</v>
      </c>
      <c r="N102" s="77">
        <f t="shared" si="92"/>
        <v>120686.39999999999</v>
      </c>
      <c r="O102" s="77">
        <f t="shared" si="92"/>
        <v>120686.39999999999</v>
      </c>
      <c r="P102" s="77">
        <f t="shared" si="92"/>
        <v>120686.39999999999</v>
      </c>
      <c r="Q102" s="77">
        <f t="shared" si="92"/>
        <v>120686.39999999999</v>
      </c>
      <c r="R102" s="77">
        <f t="shared" si="92"/>
        <v>123100.128</v>
      </c>
      <c r="S102" s="77">
        <f t="shared" si="92"/>
        <v>123100.128</v>
      </c>
      <c r="T102" s="77">
        <f t="shared" si="92"/>
        <v>123100.128</v>
      </c>
      <c r="U102" s="77">
        <f t="shared" si="92"/>
        <v>123100.128</v>
      </c>
      <c r="V102" s="77">
        <f t="shared" si="92"/>
        <v>131970.12894719999</v>
      </c>
      <c r="W102" s="77">
        <f t="shared" si="92"/>
        <v>131970.12894719999</v>
      </c>
      <c r="X102" s="77">
        <f t="shared" si="92"/>
        <v>131970.12894719999</v>
      </c>
      <c r="Y102" s="77">
        <f t="shared" si="92"/>
        <v>131970.12894719999</v>
      </c>
      <c r="Z102" s="77">
        <f t="shared" si="92"/>
        <v>134609.53152614401</v>
      </c>
      <c r="AA102" s="77">
        <f t="shared" si="92"/>
        <v>134609.53152614401</v>
      </c>
      <c r="AB102" s="77">
        <f t="shared" si="92"/>
        <v>134609.53152614401</v>
      </c>
      <c r="AC102" s="77">
        <f t="shared" si="92"/>
        <v>138054.26363212802</v>
      </c>
      <c r="AD102" s="77">
        <f t="shared" si="92"/>
        <v>140815.34890477057</v>
      </c>
      <c r="AE102" s="77">
        <f t="shared" si="92"/>
        <v>140815.34890477057</v>
      </c>
      <c r="AF102" s="77">
        <f t="shared" si="92"/>
        <v>140815.34890477057</v>
      </c>
      <c r="AG102" s="77">
        <f t="shared" si="92"/>
        <v>140815.34890477057</v>
      </c>
      <c r="AH102" s="77">
        <f t="shared" si="92"/>
        <v>150707.55959558554</v>
      </c>
      <c r="AI102" s="77">
        <f t="shared" si="92"/>
        <v>150707.55959558554</v>
      </c>
      <c r="AJ102" s="77">
        <f t="shared" si="92"/>
        <v>150707.55959558554</v>
      </c>
      <c r="AK102" s="77">
        <f t="shared" si="92"/>
        <v>150707.55959558554</v>
      </c>
      <c r="AL102" s="77">
        <f t="shared" si="92"/>
        <v>160620.44122283859</v>
      </c>
      <c r="AM102" s="77">
        <f t="shared" si="92"/>
        <v>160620.44122283859</v>
      </c>
      <c r="AN102" s="77">
        <f t="shared" si="92"/>
        <v>160620.44122283859</v>
      </c>
      <c r="AO102" s="77">
        <f t="shared" si="92"/>
        <v>160620.44122283859</v>
      </c>
      <c r="AP102" s="77">
        <f t="shared" si="92"/>
        <v>172093.32988161279</v>
      </c>
      <c r="AQ102" s="77">
        <f t="shared" si="92"/>
        <v>172093.32988161279</v>
      </c>
      <c r="AR102" s="77">
        <f t="shared" si="92"/>
        <v>172093.32988161279</v>
      </c>
      <c r="AS102" s="77">
        <f t="shared" si="92"/>
        <v>172093.32988161279</v>
      </c>
      <c r="AT102" s="2"/>
      <c r="AU102" s="2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</row>
    <row r="103" spans="1:60" ht="15.75" customHeight="1" x14ac:dyDescent="0.25">
      <c r="A103" s="1"/>
      <c r="B103" s="16"/>
      <c r="C103" s="2"/>
      <c r="D103" s="26" t="str">
        <f t="shared" si="91"/>
        <v xml:space="preserve">  Training / seminars</v>
      </c>
      <c r="E103" s="12" t="s">
        <v>65</v>
      </c>
      <c r="F103" s="77">
        <f t="shared" ref="F103:AS103" si="93">F77*F$62</f>
        <v>30000</v>
      </c>
      <c r="G103" s="77">
        <f t="shared" si="93"/>
        <v>60000</v>
      </c>
      <c r="H103" s="77">
        <f t="shared" si="93"/>
        <v>90000</v>
      </c>
      <c r="I103" s="77">
        <f t="shared" si="93"/>
        <v>140000</v>
      </c>
      <c r="J103" s="77">
        <f t="shared" si="93"/>
        <v>142800</v>
      </c>
      <c r="K103" s="77">
        <f t="shared" si="93"/>
        <v>142800</v>
      </c>
      <c r="L103" s="77">
        <f t="shared" si="93"/>
        <v>142800</v>
      </c>
      <c r="M103" s="77">
        <f t="shared" si="93"/>
        <v>142800</v>
      </c>
      <c r="N103" s="77">
        <f t="shared" si="93"/>
        <v>150858</v>
      </c>
      <c r="O103" s="77">
        <f t="shared" si="93"/>
        <v>150858</v>
      </c>
      <c r="P103" s="77">
        <f t="shared" si="93"/>
        <v>150858</v>
      </c>
      <c r="Q103" s="77">
        <f t="shared" si="93"/>
        <v>150858</v>
      </c>
      <c r="R103" s="77">
        <f t="shared" si="93"/>
        <v>153875.16</v>
      </c>
      <c r="S103" s="77">
        <f t="shared" si="93"/>
        <v>153875.16</v>
      </c>
      <c r="T103" s="77">
        <f t="shared" si="93"/>
        <v>153875.16</v>
      </c>
      <c r="U103" s="77">
        <f t="shared" si="93"/>
        <v>153875.16</v>
      </c>
      <c r="V103" s="77">
        <f t="shared" si="93"/>
        <v>164962.66118400003</v>
      </c>
      <c r="W103" s="77">
        <f t="shared" si="93"/>
        <v>164962.66118400003</v>
      </c>
      <c r="X103" s="77">
        <f t="shared" si="93"/>
        <v>164962.66118400003</v>
      </c>
      <c r="Y103" s="77">
        <f t="shared" si="93"/>
        <v>164962.66118400003</v>
      </c>
      <c r="Z103" s="77">
        <f t="shared" si="93"/>
        <v>168261.91440768001</v>
      </c>
      <c r="AA103" s="77">
        <f t="shared" si="93"/>
        <v>168261.91440768001</v>
      </c>
      <c r="AB103" s="77">
        <f t="shared" si="93"/>
        <v>168261.91440768001</v>
      </c>
      <c r="AC103" s="77">
        <f t="shared" si="93"/>
        <v>172567.82954016002</v>
      </c>
      <c r="AD103" s="77">
        <f t="shared" si="93"/>
        <v>176019.18613096321</v>
      </c>
      <c r="AE103" s="77">
        <f t="shared" si="93"/>
        <v>176019.18613096321</v>
      </c>
      <c r="AF103" s="77">
        <f t="shared" si="93"/>
        <v>176019.18613096321</v>
      </c>
      <c r="AG103" s="77">
        <f t="shared" si="93"/>
        <v>176019.18613096321</v>
      </c>
      <c r="AH103" s="77">
        <f t="shared" si="93"/>
        <v>188384.44949448193</v>
      </c>
      <c r="AI103" s="77">
        <f t="shared" si="93"/>
        <v>188384.44949448193</v>
      </c>
      <c r="AJ103" s="77">
        <f t="shared" si="93"/>
        <v>188384.44949448193</v>
      </c>
      <c r="AK103" s="77">
        <f t="shared" si="93"/>
        <v>188384.44949448193</v>
      </c>
      <c r="AL103" s="77">
        <f t="shared" si="93"/>
        <v>200775.55152854824</v>
      </c>
      <c r="AM103" s="77">
        <f t="shared" si="93"/>
        <v>200775.55152854824</v>
      </c>
      <c r="AN103" s="77">
        <f t="shared" si="93"/>
        <v>200775.55152854824</v>
      </c>
      <c r="AO103" s="77">
        <f t="shared" si="93"/>
        <v>200775.55152854824</v>
      </c>
      <c r="AP103" s="77">
        <f t="shared" si="93"/>
        <v>215116.66235201599</v>
      </c>
      <c r="AQ103" s="77">
        <f t="shared" si="93"/>
        <v>215116.66235201599</v>
      </c>
      <c r="AR103" s="77">
        <f t="shared" si="93"/>
        <v>215116.66235201599</v>
      </c>
      <c r="AS103" s="77">
        <f t="shared" si="93"/>
        <v>215116.66235201599</v>
      </c>
      <c r="AT103" s="2"/>
      <c r="AU103" s="2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</row>
    <row r="104" spans="1:60" ht="15.75" customHeight="1" x14ac:dyDescent="0.25">
      <c r="A104" s="1"/>
      <c r="B104" s="16"/>
      <c r="C104" s="2"/>
      <c r="D104" s="26" t="str">
        <f t="shared" si="91"/>
        <v xml:space="preserve">  Servers &amp; hosting</v>
      </c>
      <c r="E104" s="12" t="s">
        <v>65</v>
      </c>
      <c r="F104" s="77">
        <f t="shared" ref="F104:AS104" si="94">F78*F$62</f>
        <v>24000</v>
      </c>
      <c r="G104" s="77">
        <f t="shared" si="94"/>
        <v>48000</v>
      </c>
      <c r="H104" s="77">
        <f t="shared" si="94"/>
        <v>72000</v>
      </c>
      <c r="I104" s="77">
        <f t="shared" si="94"/>
        <v>112000</v>
      </c>
      <c r="J104" s="77">
        <f t="shared" si="94"/>
        <v>114240</v>
      </c>
      <c r="K104" s="77">
        <f t="shared" si="94"/>
        <v>114240</v>
      </c>
      <c r="L104" s="77">
        <f t="shared" si="94"/>
        <v>114240</v>
      </c>
      <c r="M104" s="77">
        <f t="shared" si="94"/>
        <v>114240</v>
      </c>
      <c r="N104" s="77">
        <f t="shared" si="94"/>
        <v>120686.39999999999</v>
      </c>
      <c r="O104" s="77">
        <f t="shared" si="94"/>
        <v>120686.39999999999</v>
      </c>
      <c r="P104" s="77">
        <f t="shared" si="94"/>
        <v>120686.39999999999</v>
      </c>
      <c r="Q104" s="77">
        <f t="shared" si="94"/>
        <v>120686.39999999999</v>
      </c>
      <c r="R104" s="77">
        <f t="shared" si="94"/>
        <v>123100.128</v>
      </c>
      <c r="S104" s="77">
        <f t="shared" si="94"/>
        <v>123100.128</v>
      </c>
      <c r="T104" s="77">
        <f t="shared" si="94"/>
        <v>123100.128</v>
      </c>
      <c r="U104" s="77">
        <f t="shared" si="94"/>
        <v>123100.128</v>
      </c>
      <c r="V104" s="77">
        <f t="shared" si="94"/>
        <v>131970.12894719999</v>
      </c>
      <c r="W104" s="77">
        <f t="shared" si="94"/>
        <v>131970.12894719999</v>
      </c>
      <c r="X104" s="77">
        <f t="shared" si="94"/>
        <v>131970.12894719999</v>
      </c>
      <c r="Y104" s="77">
        <f t="shared" si="94"/>
        <v>131970.12894719999</v>
      </c>
      <c r="Z104" s="77">
        <f t="shared" si="94"/>
        <v>134609.53152614401</v>
      </c>
      <c r="AA104" s="77">
        <f t="shared" si="94"/>
        <v>134609.53152614401</v>
      </c>
      <c r="AB104" s="77">
        <f t="shared" si="94"/>
        <v>134609.53152614401</v>
      </c>
      <c r="AC104" s="77">
        <f t="shared" si="94"/>
        <v>138054.26363212802</v>
      </c>
      <c r="AD104" s="77">
        <f t="shared" si="94"/>
        <v>140815.34890477057</v>
      </c>
      <c r="AE104" s="77">
        <f t="shared" si="94"/>
        <v>140815.34890477057</v>
      </c>
      <c r="AF104" s="77">
        <f t="shared" si="94"/>
        <v>140815.34890477057</v>
      </c>
      <c r="AG104" s="77">
        <f t="shared" si="94"/>
        <v>140815.34890477057</v>
      </c>
      <c r="AH104" s="77">
        <f t="shared" si="94"/>
        <v>150707.55959558554</v>
      </c>
      <c r="AI104" s="77">
        <f t="shared" si="94"/>
        <v>150707.55959558554</v>
      </c>
      <c r="AJ104" s="77">
        <f t="shared" si="94"/>
        <v>150707.55959558554</v>
      </c>
      <c r="AK104" s="77">
        <f t="shared" si="94"/>
        <v>150707.55959558554</v>
      </c>
      <c r="AL104" s="77">
        <f t="shared" si="94"/>
        <v>160620.44122283859</v>
      </c>
      <c r="AM104" s="77">
        <f t="shared" si="94"/>
        <v>160620.44122283859</v>
      </c>
      <c r="AN104" s="77">
        <f t="shared" si="94"/>
        <v>160620.44122283859</v>
      </c>
      <c r="AO104" s="77">
        <f t="shared" si="94"/>
        <v>160620.44122283859</v>
      </c>
      <c r="AP104" s="77">
        <f t="shared" si="94"/>
        <v>172093.32988161279</v>
      </c>
      <c r="AQ104" s="77">
        <f t="shared" si="94"/>
        <v>172093.32988161279</v>
      </c>
      <c r="AR104" s="77">
        <f t="shared" si="94"/>
        <v>172093.32988161279</v>
      </c>
      <c r="AS104" s="77">
        <f t="shared" si="94"/>
        <v>172093.32988161279</v>
      </c>
      <c r="AT104" s="2"/>
      <c r="AU104" s="2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</row>
    <row r="105" spans="1:60" ht="15.75" customHeight="1" x14ac:dyDescent="0.25">
      <c r="A105" s="1"/>
      <c r="B105" s="16"/>
      <c r="C105" s="2"/>
      <c r="D105" s="29" t="s">
        <v>24</v>
      </c>
      <c r="E105" s="80"/>
      <c r="F105" s="78">
        <f t="shared" ref="F105:AS105" si="95">SUM(F102:F104)</f>
        <v>78000</v>
      </c>
      <c r="G105" s="78">
        <f t="shared" si="95"/>
        <v>156000</v>
      </c>
      <c r="H105" s="78">
        <f t="shared" si="95"/>
        <v>234000</v>
      </c>
      <c r="I105" s="78">
        <f t="shared" si="95"/>
        <v>364000</v>
      </c>
      <c r="J105" s="78">
        <f t="shared" si="95"/>
        <v>371280</v>
      </c>
      <c r="K105" s="78">
        <f t="shared" si="95"/>
        <v>371280</v>
      </c>
      <c r="L105" s="78">
        <f t="shared" si="95"/>
        <v>371280</v>
      </c>
      <c r="M105" s="78">
        <f t="shared" si="95"/>
        <v>371280</v>
      </c>
      <c r="N105" s="78">
        <f t="shared" si="95"/>
        <v>392230.80000000005</v>
      </c>
      <c r="O105" s="78">
        <f t="shared" si="95"/>
        <v>392230.80000000005</v>
      </c>
      <c r="P105" s="78">
        <f t="shared" si="95"/>
        <v>392230.80000000005</v>
      </c>
      <c r="Q105" s="78">
        <f t="shared" si="95"/>
        <v>392230.80000000005</v>
      </c>
      <c r="R105" s="78">
        <f t="shared" si="95"/>
        <v>400075.41599999997</v>
      </c>
      <c r="S105" s="78">
        <f t="shared" si="95"/>
        <v>400075.41599999997</v>
      </c>
      <c r="T105" s="78">
        <f t="shared" si="95"/>
        <v>400075.41599999997</v>
      </c>
      <c r="U105" s="78">
        <f t="shared" si="95"/>
        <v>400075.41599999997</v>
      </c>
      <c r="V105" s="78">
        <f t="shared" si="95"/>
        <v>428902.91907840001</v>
      </c>
      <c r="W105" s="78">
        <f t="shared" si="95"/>
        <v>428902.91907840001</v>
      </c>
      <c r="X105" s="78">
        <f t="shared" si="95"/>
        <v>428902.91907840001</v>
      </c>
      <c r="Y105" s="78">
        <f t="shared" si="95"/>
        <v>428902.91907840001</v>
      </c>
      <c r="Z105" s="78">
        <f t="shared" si="95"/>
        <v>437480.97745996807</v>
      </c>
      <c r="AA105" s="78">
        <f t="shared" si="95"/>
        <v>437480.97745996807</v>
      </c>
      <c r="AB105" s="78">
        <f t="shared" si="95"/>
        <v>437480.97745996807</v>
      </c>
      <c r="AC105" s="78">
        <f t="shared" si="95"/>
        <v>448676.35680441605</v>
      </c>
      <c r="AD105" s="78">
        <f t="shared" si="95"/>
        <v>457649.88394050434</v>
      </c>
      <c r="AE105" s="78">
        <f t="shared" si="95"/>
        <v>457649.88394050434</v>
      </c>
      <c r="AF105" s="78">
        <f t="shared" si="95"/>
        <v>457649.88394050434</v>
      </c>
      <c r="AG105" s="78">
        <f t="shared" si="95"/>
        <v>457649.88394050434</v>
      </c>
      <c r="AH105" s="78">
        <f t="shared" si="95"/>
        <v>489799.56868565304</v>
      </c>
      <c r="AI105" s="78">
        <f t="shared" si="95"/>
        <v>489799.56868565304</v>
      </c>
      <c r="AJ105" s="78">
        <f t="shared" si="95"/>
        <v>489799.56868565304</v>
      </c>
      <c r="AK105" s="78">
        <f t="shared" si="95"/>
        <v>489799.56868565304</v>
      </c>
      <c r="AL105" s="78">
        <f t="shared" si="95"/>
        <v>522016.43397422542</v>
      </c>
      <c r="AM105" s="78">
        <f t="shared" si="95"/>
        <v>522016.43397422542</v>
      </c>
      <c r="AN105" s="78">
        <f t="shared" si="95"/>
        <v>522016.43397422542</v>
      </c>
      <c r="AO105" s="78">
        <f t="shared" si="95"/>
        <v>522016.43397422542</v>
      </c>
      <c r="AP105" s="78">
        <f t="shared" si="95"/>
        <v>559303.32211524155</v>
      </c>
      <c r="AQ105" s="78">
        <f t="shared" si="95"/>
        <v>559303.32211524155</v>
      </c>
      <c r="AR105" s="78">
        <f t="shared" si="95"/>
        <v>559303.32211524155</v>
      </c>
      <c r="AS105" s="78">
        <f t="shared" si="95"/>
        <v>559303.32211524155</v>
      </c>
      <c r="AT105" s="2"/>
      <c r="AU105" s="2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</row>
    <row r="106" spans="1:60" ht="15.75" customHeight="1" x14ac:dyDescent="0.25">
      <c r="A106" s="1"/>
      <c r="B106" s="16"/>
      <c r="C106" s="2"/>
      <c r="D106" s="80"/>
      <c r="E106" s="80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2"/>
      <c r="AU106" s="2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</row>
    <row r="107" spans="1:60" ht="15.75" customHeight="1" x14ac:dyDescent="0.25">
      <c r="A107" s="1"/>
      <c r="B107" s="16"/>
      <c r="C107" s="2"/>
      <c r="D107" s="79" t="str">
        <f t="shared" ref="D107:D110" si="96">D81</f>
        <v>Fees</v>
      </c>
      <c r="E107" s="82" t="s">
        <v>128</v>
      </c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11"/>
      <c r="Y107" s="11"/>
      <c r="Z107" s="11"/>
      <c r="AA107" s="11"/>
      <c r="AB107" s="11"/>
      <c r="AC107" s="11"/>
      <c r="AD107" s="11"/>
      <c r="AE107" s="11"/>
      <c r="AF107" s="11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2"/>
      <c r="AU107" s="2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</row>
    <row r="108" spans="1:60" ht="15.75" customHeight="1" x14ac:dyDescent="0.25">
      <c r="A108" s="1"/>
      <c r="B108" s="16"/>
      <c r="C108" s="2"/>
      <c r="D108" s="80" t="str">
        <f t="shared" si="96"/>
        <v xml:space="preserve">  Marketplace fee </v>
      </c>
      <c r="E108" s="12" t="s">
        <v>65</v>
      </c>
      <c r="F108" s="77">
        <f t="shared" ref="F108:AS108" si="97">F82*F$62</f>
        <v>45000</v>
      </c>
      <c r="G108" s="77">
        <f t="shared" si="97"/>
        <v>90000</v>
      </c>
      <c r="H108" s="77">
        <f t="shared" si="97"/>
        <v>135000</v>
      </c>
      <c r="I108" s="77">
        <f t="shared" si="97"/>
        <v>210000</v>
      </c>
      <c r="J108" s="77">
        <f t="shared" si="97"/>
        <v>273000</v>
      </c>
      <c r="K108" s="77">
        <f t="shared" si="97"/>
        <v>273000</v>
      </c>
      <c r="L108" s="77">
        <f t="shared" si="97"/>
        <v>273000</v>
      </c>
      <c r="M108" s="77">
        <f t="shared" si="97"/>
        <v>273000</v>
      </c>
      <c r="N108" s="77">
        <f t="shared" si="97"/>
        <v>282750</v>
      </c>
      <c r="O108" s="77">
        <f t="shared" si="97"/>
        <v>326250</v>
      </c>
      <c r="P108" s="77">
        <f t="shared" si="97"/>
        <v>326250</v>
      </c>
      <c r="Q108" s="77">
        <f t="shared" si="97"/>
        <v>326250</v>
      </c>
      <c r="R108" s="77">
        <f t="shared" si="97"/>
        <v>326250</v>
      </c>
      <c r="S108" s="77">
        <f t="shared" si="97"/>
        <v>326250</v>
      </c>
      <c r="T108" s="77">
        <f t="shared" si="97"/>
        <v>326250</v>
      </c>
      <c r="U108" s="77">
        <f t="shared" si="97"/>
        <v>326250</v>
      </c>
      <c r="V108" s="77">
        <f t="shared" si="97"/>
        <v>342900</v>
      </c>
      <c r="W108" s="77">
        <f t="shared" si="97"/>
        <v>422910</v>
      </c>
      <c r="X108" s="77">
        <f t="shared" si="97"/>
        <v>422910</v>
      </c>
      <c r="Y108" s="77">
        <f t="shared" si="97"/>
        <v>422910</v>
      </c>
      <c r="Z108" s="77">
        <f t="shared" si="97"/>
        <v>422910</v>
      </c>
      <c r="AA108" s="77">
        <f t="shared" si="97"/>
        <v>422910</v>
      </c>
      <c r="AB108" s="77">
        <f t="shared" si="97"/>
        <v>422910</v>
      </c>
      <c r="AC108" s="77">
        <f t="shared" si="97"/>
        <v>433732.5</v>
      </c>
      <c r="AD108" s="77">
        <f t="shared" si="97"/>
        <v>466555.49999999994</v>
      </c>
      <c r="AE108" s="77">
        <f t="shared" si="97"/>
        <v>466555.49999999994</v>
      </c>
      <c r="AF108" s="77">
        <f t="shared" si="97"/>
        <v>466555.49999999994</v>
      </c>
      <c r="AG108" s="77">
        <f t="shared" si="97"/>
        <v>466555.49999999994</v>
      </c>
      <c r="AH108" s="77">
        <f t="shared" si="97"/>
        <v>489539.99999999994</v>
      </c>
      <c r="AI108" s="77">
        <f t="shared" si="97"/>
        <v>587940</v>
      </c>
      <c r="AJ108" s="77">
        <f t="shared" si="97"/>
        <v>587940</v>
      </c>
      <c r="AK108" s="77">
        <f t="shared" si="97"/>
        <v>587940</v>
      </c>
      <c r="AL108" s="77">
        <f t="shared" si="97"/>
        <v>614325.6</v>
      </c>
      <c r="AM108" s="77">
        <f t="shared" si="97"/>
        <v>712000.79999999993</v>
      </c>
      <c r="AN108" s="77">
        <f t="shared" si="97"/>
        <v>712000.79999999993</v>
      </c>
      <c r="AO108" s="77">
        <f t="shared" si="97"/>
        <v>712000.79999999993</v>
      </c>
      <c r="AP108" s="77">
        <f t="shared" si="97"/>
        <v>747900</v>
      </c>
      <c r="AQ108" s="77">
        <f t="shared" si="97"/>
        <v>909900</v>
      </c>
      <c r="AR108" s="77">
        <f t="shared" si="97"/>
        <v>909900</v>
      </c>
      <c r="AS108" s="77">
        <f t="shared" si="97"/>
        <v>909900</v>
      </c>
      <c r="AT108" s="2"/>
      <c r="AU108" s="2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</row>
    <row r="109" spans="1:60" ht="15.75" customHeight="1" x14ac:dyDescent="0.25">
      <c r="A109" s="1"/>
      <c r="B109" s="16"/>
      <c r="C109" s="2"/>
      <c r="D109" s="80" t="str">
        <f t="shared" si="96"/>
        <v xml:space="preserve">  Sales commission </v>
      </c>
      <c r="E109" s="12" t="s">
        <v>65</v>
      </c>
      <c r="F109" s="77">
        <f t="shared" ref="F109:AS109" si="98">F83*F$62</f>
        <v>15000</v>
      </c>
      <c r="G109" s="77">
        <f t="shared" si="98"/>
        <v>30000</v>
      </c>
      <c r="H109" s="77">
        <f t="shared" si="98"/>
        <v>45000</v>
      </c>
      <c r="I109" s="77">
        <f t="shared" si="98"/>
        <v>70000</v>
      </c>
      <c r="J109" s="77">
        <f t="shared" si="98"/>
        <v>91000</v>
      </c>
      <c r="K109" s="77">
        <f t="shared" si="98"/>
        <v>91000</v>
      </c>
      <c r="L109" s="77">
        <f t="shared" si="98"/>
        <v>91000</v>
      </c>
      <c r="M109" s="77">
        <f t="shared" si="98"/>
        <v>91000</v>
      </c>
      <c r="N109" s="77">
        <f t="shared" si="98"/>
        <v>94250</v>
      </c>
      <c r="O109" s="77">
        <f t="shared" si="98"/>
        <v>108750</v>
      </c>
      <c r="P109" s="77">
        <f t="shared" si="98"/>
        <v>108750</v>
      </c>
      <c r="Q109" s="77">
        <f t="shared" si="98"/>
        <v>108750</v>
      </c>
      <c r="R109" s="77">
        <f t="shared" si="98"/>
        <v>108750</v>
      </c>
      <c r="S109" s="77">
        <f t="shared" si="98"/>
        <v>108750</v>
      </c>
      <c r="T109" s="77">
        <f t="shared" si="98"/>
        <v>108750</v>
      </c>
      <c r="U109" s="77">
        <f t="shared" si="98"/>
        <v>108750</v>
      </c>
      <c r="V109" s="77">
        <f t="shared" si="98"/>
        <v>114300</v>
      </c>
      <c r="W109" s="77">
        <f t="shared" si="98"/>
        <v>140970</v>
      </c>
      <c r="X109" s="77">
        <f t="shared" si="98"/>
        <v>140970</v>
      </c>
      <c r="Y109" s="77">
        <f t="shared" si="98"/>
        <v>140970</v>
      </c>
      <c r="Z109" s="77">
        <f t="shared" si="98"/>
        <v>140970</v>
      </c>
      <c r="AA109" s="77">
        <f t="shared" si="98"/>
        <v>140970</v>
      </c>
      <c r="AB109" s="77">
        <f t="shared" si="98"/>
        <v>140970</v>
      </c>
      <c r="AC109" s="77">
        <f t="shared" si="98"/>
        <v>144577.5</v>
      </c>
      <c r="AD109" s="77">
        <f t="shared" si="98"/>
        <v>155518.50000000003</v>
      </c>
      <c r="AE109" s="77">
        <f t="shared" si="98"/>
        <v>155518.50000000003</v>
      </c>
      <c r="AF109" s="77">
        <f t="shared" si="98"/>
        <v>155518.50000000003</v>
      </c>
      <c r="AG109" s="77">
        <f t="shared" si="98"/>
        <v>155518.50000000003</v>
      </c>
      <c r="AH109" s="77">
        <f t="shared" si="98"/>
        <v>163180.00000000003</v>
      </c>
      <c r="AI109" s="77">
        <f t="shared" si="98"/>
        <v>195980.00000000003</v>
      </c>
      <c r="AJ109" s="77">
        <f t="shared" si="98"/>
        <v>195980.00000000003</v>
      </c>
      <c r="AK109" s="77">
        <f t="shared" si="98"/>
        <v>195980.00000000003</v>
      </c>
      <c r="AL109" s="77">
        <f t="shared" si="98"/>
        <v>204775.2</v>
      </c>
      <c r="AM109" s="77">
        <f t="shared" si="98"/>
        <v>237333.60000000003</v>
      </c>
      <c r="AN109" s="77">
        <f t="shared" si="98"/>
        <v>237333.60000000003</v>
      </c>
      <c r="AO109" s="77">
        <f t="shared" si="98"/>
        <v>237333.60000000003</v>
      </c>
      <c r="AP109" s="77">
        <f t="shared" si="98"/>
        <v>249300.00000000003</v>
      </c>
      <c r="AQ109" s="77">
        <f t="shared" si="98"/>
        <v>303300</v>
      </c>
      <c r="AR109" s="77">
        <f t="shared" si="98"/>
        <v>303300</v>
      </c>
      <c r="AS109" s="77">
        <f t="shared" si="98"/>
        <v>303300</v>
      </c>
      <c r="AT109" s="2"/>
      <c r="AU109" s="2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</row>
    <row r="110" spans="1:60" ht="15.75" customHeight="1" x14ac:dyDescent="0.25">
      <c r="A110" s="1"/>
      <c r="B110" s="16"/>
      <c r="C110" s="2"/>
      <c r="D110" s="80" t="str">
        <f t="shared" si="96"/>
        <v xml:space="preserve">  Credit card fee </v>
      </c>
      <c r="E110" s="12" t="s">
        <v>65</v>
      </c>
      <c r="F110" s="77">
        <f t="shared" ref="F110:AS110" si="99">F84*F$62</f>
        <v>3378.3749999999995</v>
      </c>
      <c r="G110" s="77">
        <f t="shared" si="99"/>
        <v>6756.7499999999991</v>
      </c>
      <c r="H110" s="77">
        <f t="shared" si="99"/>
        <v>10135.124999999998</v>
      </c>
      <c r="I110" s="77">
        <f t="shared" si="99"/>
        <v>15765.749999999998</v>
      </c>
      <c r="J110" s="77">
        <f t="shared" si="99"/>
        <v>20495.474999999999</v>
      </c>
      <c r="K110" s="77">
        <f t="shared" si="99"/>
        <v>20495.474999999999</v>
      </c>
      <c r="L110" s="77">
        <f t="shared" si="99"/>
        <v>20495.474999999999</v>
      </c>
      <c r="M110" s="77">
        <f t="shared" si="99"/>
        <v>20495.474999999999</v>
      </c>
      <c r="N110" s="77">
        <f t="shared" si="99"/>
        <v>21227.456249999999</v>
      </c>
      <c r="O110" s="77">
        <f t="shared" si="99"/>
        <v>24493.218749999996</v>
      </c>
      <c r="P110" s="77">
        <f t="shared" si="99"/>
        <v>24493.218749999996</v>
      </c>
      <c r="Q110" s="77">
        <f t="shared" si="99"/>
        <v>24493.218749999996</v>
      </c>
      <c r="R110" s="77">
        <f t="shared" si="99"/>
        <v>24493.218749999996</v>
      </c>
      <c r="S110" s="77">
        <f t="shared" si="99"/>
        <v>24493.218749999996</v>
      </c>
      <c r="T110" s="77">
        <f t="shared" si="99"/>
        <v>24493.218749999996</v>
      </c>
      <c r="U110" s="77">
        <f t="shared" si="99"/>
        <v>24493.218749999996</v>
      </c>
      <c r="V110" s="77">
        <f t="shared" si="99"/>
        <v>25743.217499999999</v>
      </c>
      <c r="W110" s="77">
        <f t="shared" si="99"/>
        <v>31749.968249999994</v>
      </c>
      <c r="X110" s="77">
        <f t="shared" si="99"/>
        <v>31749.968249999994</v>
      </c>
      <c r="Y110" s="77">
        <f t="shared" si="99"/>
        <v>31749.968249999994</v>
      </c>
      <c r="Z110" s="77">
        <f t="shared" si="99"/>
        <v>31749.968249999994</v>
      </c>
      <c r="AA110" s="77">
        <f t="shared" si="99"/>
        <v>31749.968249999994</v>
      </c>
      <c r="AB110" s="77">
        <f t="shared" si="99"/>
        <v>31749.968249999994</v>
      </c>
      <c r="AC110" s="77">
        <f t="shared" si="99"/>
        <v>32562.467437499996</v>
      </c>
      <c r="AD110" s="77">
        <f t="shared" si="99"/>
        <v>35026.654162499995</v>
      </c>
      <c r="AE110" s="77">
        <f t="shared" si="99"/>
        <v>35026.654162499995</v>
      </c>
      <c r="AF110" s="77">
        <f t="shared" si="99"/>
        <v>35026.654162499995</v>
      </c>
      <c r="AG110" s="77">
        <f t="shared" si="99"/>
        <v>35026.654162499995</v>
      </c>
      <c r="AH110" s="77">
        <f t="shared" si="99"/>
        <v>36752.215499999991</v>
      </c>
      <c r="AI110" s="77">
        <f t="shared" si="99"/>
        <v>44139.595499999989</v>
      </c>
      <c r="AJ110" s="77">
        <f t="shared" si="99"/>
        <v>44139.595499999989</v>
      </c>
      <c r="AK110" s="77">
        <f t="shared" si="99"/>
        <v>44139.595499999989</v>
      </c>
      <c r="AL110" s="77">
        <f t="shared" si="99"/>
        <v>46120.494419999988</v>
      </c>
      <c r="AM110" s="77">
        <f t="shared" si="99"/>
        <v>53453.460059999998</v>
      </c>
      <c r="AN110" s="77">
        <f t="shared" si="99"/>
        <v>53453.460059999998</v>
      </c>
      <c r="AO110" s="77">
        <f t="shared" si="99"/>
        <v>53453.460059999998</v>
      </c>
      <c r="AP110" s="77">
        <f t="shared" si="99"/>
        <v>56148.592499999992</v>
      </c>
      <c r="AQ110" s="77">
        <f t="shared" si="99"/>
        <v>68310.742499999993</v>
      </c>
      <c r="AR110" s="77">
        <f t="shared" si="99"/>
        <v>68310.742499999993</v>
      </c>
      <c r="AS110" s="77">
        <f t="shared" si="99"/>
        <v>68310.742499999993</v>
      </c>
      <c r="AT110" s="2"/>
      <c r="AU110" s="2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</row>
    <row r="111" spans="1:60" ht="15.75" customHeight="1" x14ac:dyDescent="0.25">
      <c r="A111" s="1"/>
      <c r="B111" s="16"/>
      <c r="C111" s="2"/>
      <c r="D111" s="79" t="s">
        <v>24</v>
      </c>
      <c r="E111" s="79"/>
      <c r="F111" s="78">
        <f t="shared" ref="F111:AS111" si="100">SUM(F108:F110)</f>
        <v>63378.375</v>
      </c>
      <c r="G111" s="78">
        <f t="shared" si="100"/>
        <v>126756.75</v>
      </c>
      <c r="H111" s="78">
        <f t="shared" si="100"/>
        <v>190135.125</v>
      </c>
      <c r="I111" s="78">
        <f t="shared" si="100"/>
        <v>295765.75</v>
      </c>
      <c r="J111" s="78">
        <f t="shared" si="100"/>
        <v>384495.47499999998</v>
      </c>
      <c r="K111" s="78">
        <f t="shared" si="100"/>
        <v>384495.47499999998</v>
      </c>
      <c r="L111" s="78">
        <f t="shared" si="100"/>
        <v>384495.47499999998</v>
      </c>
      <c r="M111" s="78">
        <f t="shared" si="100"/>
        <v>384495.47499999998</v>
      </c>
      <c r="N111" s="78">
        <f t="shared" si="100"/>
        <v>398227.45624999999</v>
      </c>
      <c r="O111" s="78">
        <f t="shared" si="100"/>
        <v>459493.21875</v>
      </c>
      <c r="P111" s="78">
        <f t="shared" si="100"/>
        <v>459493.21875</v>
      </c>
      <c r="Q111" s="78">
        <f t="shared" si="100"/>
        <v>459493.21875</v>
      </c>
      <c r="R111" s="78">
        <f t="shared" si="100"/>
        <v>459493.21875</v>
      </c>
      <c r="S111" s="78">
        <f t="shared" si="100"/>
        <v>459493.21875</v>
      </c>
      <c r="T111" s="78">
        <f t="shared" si="100"/>
        <v>459493.21875</v>
      </c>
      <c r="U111" s="78">
        <f t="shared" si="100"/>
        <v>459493.21875</v>
      </c>
      <c r="V111" s="78">
        <f t="shared" si="100"/>
        <v>482943.21750000003</v>
      </c>
      <c r="W111" s="78">
        <f t="shared" si="100"/>
        <v>595629.96825000003</v>
      </c>
      <c r="X111" s="78">
        <f t="shared" si="100"/>
        <v>595629.96825000003</v>
      </c>
      <c r="Y111" s="78">
        <f t="shared" si="100"/>
        <v>595629.96825000003</v>
      </c>
      <c r="Z111" s="78">
        <f t="shared" si="100"/>
        <v>595629.96825000003</v>
      </c>
      <c r="AA111" s="78">
        <f t="shared" si="100"/>
        <v>595629.96825000003</v>
      </c>
      <c r="AB111" s="78">
        <f t="shared" si="100"/>
        <v>595629.96825000003</v>
      </c>
      <c r="AC111" s="78">
        <f t="shared" si="100"/>
        <v>610872.46743750002</v>
      </c>
      <c r="AD111" s="78">
        <f t="shared" si="100"/>
        <v>657100.65416250005</v>
      </c>
      <c r="AE111" s="78">
        <f t="shared" si="100"/>
        <v>657100.65416250005</v>
      </c>
      <c r="AF111" s="78">
        <f t="shared" si="100"/>
        <v>657100.65416250005</v>
      </c>
      <c r="AG111" s="78">
        <f t="shared" si="100"/>
        <v>657100.65416250005</v>
      </c>
      <c r="AH111" s="78">
        <f t="shared" si="100"/>
        <v>689472.21549999993</v>
      </c>
      <c r="AI111" s="78">
        <f t="shared" si="100"/>
        <v>828059.59549999994</v>
      </c>
      <c r="AJ111" s="78">
        <f t="shared" si="100"/>
        <v>828059.59549999994</v>
      </c>
      <c r="AK111" s="78">
        <f t="shared" si="100"/>
        <v>828059.59549999994</v>
      </c>
      <c r="AL111" s="78">
        <f t="shared" si="100"/>
        <v>865221.29442000005</v>
      </c>
      <c r="AM111" s="78">
        <f t="shared" si="100"/>
        <v>1002787.8600599999</v>
      </c>
      <c r="AN111" s="78">
        <f t="shared" si="100"/>
        <v>1002787.8600599999</v>
      </c>
      <c r="AO111" s="78">
        <f t="shared" si="100"/>
        <v>1002787.8600599999</v>
      </c>
      <c r="AP111" s="78">
        <f t="shared" si="100"/>
        <v>1053348.5925</v>
      </c>
      <c r="AQ111" s="78">
        <f t="shared" si="100"/>
        <v>1281510.7424999999</v>
      </c>
      <c r="AR111" s="78">
        <f t="shared" si="100"/>
        <v>1281510.7424999999</v>
      </c>
      <c r="AS111" s="78">
        <f t="shared" si="100"/>
        <v>1281510.7424999999</v>
      </c>
      <c r="AT111" s="2"/>
      <c r="AU111" s="2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</row>
    <row r="112" spans="1:60" ht="15.75" customHeight="1" x14ac:dyDescent="0.25">
      <c r="A112" s="1"/>
      <c r="B112" s="16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</row>
    <row r="113" spans="1:60" ht="15.75" customHeight="1" x14ac:dyDescent="0.25">
      <c r="A113" s="1"/>
      <c r="B113" s="16"/>
      <c r="C113" s="2"/>
      <c r="D113" s="59" t="s">
        <v>125</v>
      </c>
      <c r="E113" s="59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</row>
    <row r="114" spans="1:60" ht="15.75" customHeight="1" x14ac:dyDescent="0.25">
      <c r="A114" s="1"/>
      <c r="B114" s="16"/>
      <c r="C114" s="2"/>
      <c r="D114" s="60" t="str">
        <f t="shared" ref="D114:D116" si="101">D88</f>
        <v xml:space="preserve">  Marketing</v>
      </c>
      <c r="E114" s="12" t="s">
        <v>65</v>
      </c>
      <c r="F114" s="77">
        <f t="shared" ref="F114:AS114" si="102">F99</f>
        <v>90000</v>
      </c>
      <c r="G114" s="77">
        <f t="shared" si="102"/>
        <v>90000</v>
      </c>
      <c r="H114" s="77">
        <f t="shared" si="102"/>
        <v>90000</v>
      </c>
      <c r="I114" s="77">
        <f t="shared" si="102"/>
        <v>105000</v>
      </c>
      <c r="J114" s="77">
        <f t="shared" si="102"/>
        <v>107100</v>
      </c>
      <c r="K114" s="77">
        <f t="shared" si="102"/>
        <v>107100</v>
      </c>
      <c r="L114" s="77">
        <f t="shared" si="102"/>
        <v>107100</v>
      </c>
      <c r="M114" s="77">
        <f t="shared" si="102"/>
        <v>107100</v>
      </c>
      <c r="N114" s="77">
        <f t="shared" si="102"/>
        <v>113143.5</v>
      </c>
      <c r="O114" s="77">
        <f t="shared" si="102"/>
        <v>113143.5</v>
      </c>
      <c r="P114" s="77">
        <f t="shared" si="102"/>
        <v>113143.5</v>
      </c>
      <c r="Q114" s="77">
        <f t="shared" si="102"/>
        <v>113143.5</v>
      </c>
      <c r="R114" s="77">
        <f t="shared" si="102"/>
        <v>115406.37000000001</v>
      </c>
      <c r="S114" s="77">
        <f t="shared" si="102"/>
        <v>115406.37000000001</v>
      </c>
      <c r="T114" s="77">
        <f t="shared" si="102"/>
        <v>115406.37000000001</v>
      </c>
      <c r="U114" s="77">
        <f t="shared" si="102"/>
        <v>115406.37000000001</v>
      </c>
      <c r="V114" s="77">
        <f t="shared" si="102"/>
        <v>123721.99588800002</v>
      </c>
      <c r="W114" s="77">
        <f t="shared" si="102"/>
        <v>123721.99588800002</v>
      </c>
      <c r="X114" s="77">
        <f t="shared" si="102"/>
        <v>123721.99588800002</v>
      </c>
      <c r="Y114" s="77">
        <f t="shared" si="102"/>
        <v>123721.99588800002</v>
      </c>
      <c r="Z114" s="77">
        <f t="shared" si="102"/>
        <v>126196.43580576</v>
      </c>
      <c r="AA114" s="77">
        <f t="shared" si="102"/>
        <v>126196.43580576</v>
      </c>
      <c r="AB114" s="77">
        <f t="shared" si="102"/>
        <v>126196.43580576</v>
      </c>
      <c r="AC114" s="77">
        <f t="shared" si="102"/>
        <v>129425.87215512001</v>
      </c>
      <c r="AD114" s="77">
        <f t="shared" si="102"/>
        <v>132014.38959822242</v>
      </c>
      <c r="AE114" s="77">
        <f t="shared" si="102"/>
        <v>132014.38959822242</v>
      </c>
      <c r="AF114" s="77">
        <f t="shared" si="102"/>
        <v>132014.38959822242</v>
      </c>
      <c r="AG114" s="77">
        <f t="shared" si="102"/>
        <v>132014.38959822242</v>
      </c>
      <c r="AH114" s="77">
        <f t="shared" si="102"/>
        <v>141288.33712086146</v>
      </c>
      <c r="AI114" s="77">
        <f t="shared" si="102"/>
        <v>141288.33712086146</v>
      </c>
      <c r="AJ114" s="77">
        <f t="shared" si="102"/>
        <v>141288.33712086146</v>
      </c>
      <c r="AK114" s="77">
        <f t="shared" si="102"/>
        <v>141288.33712086146</v>
      </c>
      <c r="AL114" s="77">
        <f t="shared" si="102"/>
        <v>150581.66364641121</v>
      </c>
      <c r="AM114" s="77">
        <f t="shared" si="102"/>
        <v>150581.66364641121</v>
      </c>
      <c r="AN114" s="77">
        <f t="shared" si="102"/>
        <v>150581.66364641121</v>
      </c>
      <c r="AO114" s="77">
        <f t="shared" si="102"/>
        <v>150581.66364641121</v>
      </c>
      <c r="AP114" s="77">
        <f t="shared" si="102"/>
        <v>161337.49676401203</v>
      </c>
      <c r="AQ114" s="77">
        <f t="shared" si="102"/>
        <v>161337.49676401203</v>
      </c>
      <c r="AR114" s="77">
        <f t="shared" si="102"/>
        <v>161337.49676401203</v>
      </c>
      <c r="AS114" s="77">
        <f t="shared" si="102"/>
        <v>161337.49676401203</v>
      </c>
      <c r="AT114" s="2"/>
      <c r="AU114" s="2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</row>
    <row r="115" spans="1:60" ht="15.75" customHeight="1" x14ac:dyDescent="0.25">
      <c r="A115" s="1"/>
      <c r="B115" s="16"/>
      <c r="C115" s="2"/>
      <c r="D115" s="60" t="str">
        <f t="shared" si="101"/>
        <v xml:space="preserve">  Operations</v>
      </c>
      <c r="E115" s="12" t="s">
        <v>65</v>
      </c>
      <c r="F115" s="77">
        <f t="shared" ref="F115:AS115" si="103">F105</f>
        <v>78000</v>
      </c>
      <c r="G115" s="77">
        <f t="shared" si="103"/>
        <v>156000</v>
      </c>
      <c r="H115" s="77">
        <f t="shared" si="103"/>
        <v>234000</v>
      </c>
      <c r="I115" s="77">
        <f t="shared" si="103"/>
        <v>364000</v>
      </c>
      <c r="J115" s="77">
        <f t="shared" si="103"/>
        <v>371280</v>
      </c>
      <c r="K115" s="77">
        <f t="shared" si="103"/>
        <v>371280</v>
      </c>
      <c r="L115" s="77">
        <f t="shared" si="103"/>
        <v>371280</v>
      </c>
      <c r="M115" s="77">
        <f t="shared" si="103"/>
        <v>371280</v>
      </c>
      <c r="N115" s="77">
        <f t="shared" si="103"/>
        <v>392230.80000000005</v>
      </c>
      <c r="O115" s="77">
        <f t="shared" si="103"/>
        <v>392230.80000000005</v>
      </c>
      <c r="P115" s="77">
        <f t="shared" si="103"/>
        <v>392230.80000000005</v>
      </c>
      <c r="Q115" s="77">
        <f t="shared" si="103"/>
        <v>392230.80000000005</v>
      </c>
      <c r="R115" s="77">
        <f t="shared" si="103"/>
        <v>400075.41599999997</v>
      </c>
      <c r="S115" s="77">
        <f t="shared" si="103"/>
        <v>400075.41599999997</v>
      </c>
      <c r="T115" s="77">
        <f t="shared" si="103"/>
        <v>400075.41599999997</v>
      </c>
      <c r="U115" s="77">
        <f t="shared" si="103"/>
        <v>400075.41599999997</v>
      </c>
      <c r="V115" s="77">
        <f t="shared" si="103"/>
        <v>428902.91907840001</v>
      </c>
      <c r="W115" s="77">
        <f t="shared" si="103"/>
        <v>428902.91907840001</v>
      </c>
      <c r="X115" s="77">
        <f t="shared" si="103"/>
        <v>428902.91907840001</v>
      </c>
      <c r="Y115" s="77">
        <f t="shared" si="103"/>
        <v>428902.91907840001</v>
      </c>
      <c r="Z115" s="77">
        <f t="shared" si="103"/>
        <v>437480.97745996807</v>
      </c>
      <c r="AA115" s="77">
        <f t="shared" si="103"/>
        <v>437480.97745996807</v>
      </c>
      <c r="AB115" s="77">
        <f t="shared" si="103"/>
        <v>437480.97745996807</v>
      </c>
      <c r="AC115" s="77">
        <f t="shared" si="103"/>
        <v>448676.35680441605</v>
      </c>
      <c r="AD115" s="77">
        <f t="shared" si="103"/>
        <v>457649.88394050434</v>
      </c>
      <c r="AE115" s="77">
        <f t="shared" si="103"/>
        <v>457649.88394050434</v>
      </c>
      <c r="AF115" s="77">
        <f t="shared" si="103"/>
        <v>457649.88394050434</v>
      </c>
      <c r="AG115" s="77">
        <f t="shared" si="103"/>
        <v>457649.88394050434</v>
      </c>
      <c r="AH115" s="77">
        <f t="shared" si="103"/>
        <v>489799.56868565304</v>
      </c>
      <c r="AI115" s="77">
        <f t="shared" si="103"/>
        <v>489799.56868565304</v>
      </c>
      <c r="AJ115" s="77">
        <f t="shared" si="103"/>
        <v>489799.56868565304</v>
      </c>
      <c r="AK115" s="77">
        <f t="shared" si="103"/>
        <v>489799.56868565304</v>
      </c>
      <c r="AL115" s="77">
        <f t="shared" si="103"/>
        <v>522016.43397422542</v>
      </c>
      <c r="AM115" s="77">
        <f t="shared" si="103"/>
        <v>522016.43397422542</v>
      </c>
      <c r="AN115" s="77">
        <f t="shared" si="103"/>
        <v>522016.43397422542</v>
      </c>
      <c r="AO115" s="77">
        <f t="shared" si="103"/>
        <v>522016.43397422542</v>
      </c>
      <c r="AP115" s="77">
        <f t="shared" si="103"/>
        <v>559303.32211524155</v>
      </c>
      <c r="AQ115" s="77">
        <f t="shared" si="103"/>
        <v>559303.32211524155</v>
      </c>
      <c r="AR115" s="77">
        <f t="shared" si="103"/>
        <v>559303.32211524155</v>
      </c>
      <c r="AS115" s="77">
        <f t="shared" si="103"/>
        <v>559303.32211524155</v>
      </c>
      <c r="AT115" s="2"/>
      <c r="AU115" s="2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</row>
    <row r="116" spans="1:60" ht="15.75" customHeight="1" x14ac:dyDescent="0.25">
      <c r="A116" s="1"/>
      <c r="B116" s="16"/>
      <c r="C116" s="2"/>
      <c r="D116" s="60" t="str">
        <f t="shared" si="101"/>
        <v xml:space="preserve">  Fees</v>
      </c>
      <c r="E116" s="12" t="s">
        <v>65</v>
      </c>
      <c r="F116" s="77">
        <f t="shared" ref="F116:AS116" si="104">F111</f>
        <v>63378.375</v>
      </c>
      <c r="G116" s="77">
        <f t="shared" si="104"/>
        <v>126756.75</v>
      </c>
      <c r="H116" s="77">
        <f t="shared" si="104"/>
        <v>190135.125</v>
      </c>
      <c r="I116" s="77">
        <f t="shared" si="104"/>
        <v>295765.75</v>
      </c>
      <c r="J116" s="77">
        <f t="shared" si="104"/>
        <v>384495.47499999998</v>
      </c>
      <c r="K116" s="77">
        <f t="shared" si="104"/>
        <v>384495.47499999998</v>
      </c>
      <c r="L116" s="77">
        <f t="shared" si="104"/>
        <v>384495.47499999998</v>
      </c>
      <c r="M116" s="77">
        <f t="shared" si="104"/>
        <v>384495.47499999998</v>
      </c>
      <c r="N116" s="77">
        <f t="shared" si="104"/>
        <v>398227.45624999999</v>
      </c>
      <c r="O116" s="77">
        <f t="shared" si="104"/>
        <v>459493.21875</v>
      </c>
      <c r="P116" s="77">
        <f t="shared" si="104"/>
        <v>459493.21875</v>
      </c>
      <c r="Q116" s="77">
        <f t="shared" si="104"/>
        <v>459493.21875</v>
      </c>
      <c r="R116" s="77">
        <f t="shared" si="104"/>
        <v>459493.21875</v>
      </c>
      <c r="S116" s="77">
        <f t="shared" si="104"/>
        <v>459493.21875</v>
      </c>
      <c r="T116" s="77">
        <f t="shared" si="104"/>
        <v>459493.21875</v>
      </c>
      <c r="U116" s="77">
        <f t="shared" si="104"/>
        <v>459493.21875</v>
      </c>
      <c r="V116" s="77">
        <f t="shared" si="104"/>
        <v>482943.21750000003</v>
      </c>
      <c r="W116" s="77">
        <f t="shared" si="104"/>
        <v>595629.96825000003</v>
      </c>
      <c r="X116" s="77">
        <f t="shared" si="104"/>
        <v>595629.96825000003</v>
      </c>
      <c r="Y116" s="77">
        <f t="shared" si="104"/>
        <v>595629.96825000003</v>
      </c>
      <c r="Z116" s="77">
        <f t="shared" si="104"/>
        <v>595629.96825000003</v>
      </c>
      <c r="AA116" s="77">
        <f t="shared" si="104"/>
        <v>595629.96825000003</v>
      </c>
      <c r="AB116" s="77">
        <f t="shared" si="104"/>
        <v>595629.96825000003</v>
      </c>
      <c r="AC116" s="77">
        <f t="shared" si="104"/>
        <v>610872.46743750002</v>
      </c>
      <c r="AD116" s="77">
        <f t="shared" si="104"/>
        <v>657100.65416250005</v>
      </c>
      <c r="AE116" s="77">
        <f t="shared" si="104"/>
        <v>657100.65416250005</v>
      </c>
      <c r="AF116" s="77">
        <f t="shared" si="104"/>
        <v>657100.65416250005</v>
      </c>
      <c r="AG116" s="77">
        <f t="shared" si="104"/>
        <v>657100.65416250005</v>
      </c>
      <c r="AH116" s="77">
        <f t="shared" si="104"/>
        <v>689472.21549999993</v>
      </c>
      <c r="AI116" s="77">
        <f t="shared" si="104"/>
        <v>828059.59549999994</v>
      </c>
      <c r="AJ116" s="77">
        <f t="shared" si="104"/>
        <v>828059.59549999994</v>
      </c>
      <c r="AK116" s="77">
        <f t="shared" si="104"/>
        <v>828059.59549999994</v>
      </c>
      <c r="AL116" s="77">
        <f t="shared" si="104"/>
        <v>865221.29442000005</v>
      </c>
      <c r="AM116" s="77">
        <f t="shared" si="104"/>
        <v>1002787.8600599999</v>
      </c>
      <c r="AN116" s="77">
        <f t="shared" si="104"/>
        <v>1002787.8600599999</v>
      </c>
      <c r="AO116" s="77">
        <f t="shared" si="104"/>
        <v>1002787.8600599999</v>
      </c>
      <c r="AP116" s="77">
        <f t="shared" si="104"/>
        <v>1053348.5925</v>
      </c>
      <c r="AQ116" s="77">
        <f t="shared" si="104"/>
        <v>1281510.7424999999</v>
      </c>
      <c r="AR116" s="77">
        <f t="shared" si="104"/>
        <v>1281510.7424999999</v>
      </c>
      <c r="AS116" s="77">
        <f t="shared" si="104"/>
        <v>1281510.7424999999</v>
      </c>
      <c r="AT116" s="2"/>
      <c r="AU116" s="2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</row>
    <row r="117" spans="1:60" ht="15.75" customHeight="1" x14ac:dyDescent="0.25">
      <c r="A117" s="1"/>
      <c r="B117" s="16"/>
      <c r="C117" s="2"/>
      <c r="D117" s="59" t="s">
        <v>24</v>
      </c>
      <c r="E117" s="20"/>
      <c r="F117" s="78">
        <f t="shared" ref="F117:AS117" si="105">SUM(F115:F116)</f>
        <v>141378.375</v>
      </c>
      <c r="G117" s="78">
        <f t="shared" si="105"/>
        <v>282756.75</v>
      </c>
      <c r="H117" s="78">
        <f t="shared" si="105"/>
        <v>424135.125</v>
      </c>
      <c r="I117" s="78">
        <f t="shared" si="105"/>
        <v>659765.75</v>
      </c>
      <c r="J117" s="78">
        <f t="shared" si="105"/>
        <v>755775.47499999998</v>
      </c>
      <c r="K117" s="78">
        <f t="shared" si="105"/>
        <v>755775.47499999998</v>
      </c>
      <c r="L117" s="78">
        <f t="shared" si="105"/>
        <v>755775.47499999998</v>
      </c>
      <c r="M117" s="78">
        <f t="shared" si="105"/>
        <v>755775.47499999998</v>
      </c>
      <c r="N117" s="78">
        <f t="shared" si="105"/>
        <v>790458.25625000009</v>
      </c>
      <c r="O117" s="78">
        <f t="shared" si="105"/>
        <v>851724.01875000005</v>
      </c>
      <c r="P117" s="78">
        <f t="shared" si="105"/>
        <v>851724.01875000005</v>
      </c>
      <c r="Q117" s="78">
        <f t="shared" si="105"/>
        <v>851724.01875000005</v>
      </c>
      <c r="R117" s="78">
        <f t="shared" si="105"/>
        <v>859568.63474999997</v>
      </c>
      <c r="S117" s="78">
        <f t="shared" si="105"/>
        <v>859568.63474999997</v>
      </c>
      <c r="T117" s="78">
        <f t="shared" si="105"/>
        <v>859568.63474999997</v>
      </c>
      <c r="U117" s="78">
        <f t="shared" si="105"/>
        <v>859568.63474999997</v>
      </c>
      <c r="V117" s="78">
        <f t="shared" si="105"/>
        <v>911846.13657840004</v>
      </c>
      <c r="W117" s="78">
        <f t="shared" si="105"/>
        <v>1024532.8873284</v>
      </c>
      <c r="X117" s="78">
        <f t="shared" si="105"/>
        <v>1024532.8873284</v>
      </c>
      <c r="Y117" s="78">
        <f t="shared" si="105"/>
        <v>1024532.8873284</v>
      </c>
      <c r="Z117" s="78">
        <f t="shared" si="105"/>
        <v>1033110.9457099681</v>
      </c>
      <c r="AA117" s="78">
        <f t="shared" si="105"/>
        <v>1033110.9457099681</v>
      </c>
      <c r="AB117" s="78">
        <f t="shared" si="105"/>
        <v>1033110.9457099681</v>
      </c>
      <c r="AC117" s="78">
        <f t="shared" si="105"/>
        <v>1059548.8242419162</v>
      </c>
      <c r="AD117" s="78">
        <f t="shared" si="105"/>
        <v>1114750.5381030045</v>
      </c>
      <c r="AE117" s="78">
        <f t="shared" si="105"/>
        <v>1114750.5381030045</v>
      </c>
      <c r="AF117" s="78">
        <f t="shared" si="105"/>
        <v>1114750.5381030045</v>
      </c>
      <c r="AG117" s="78">
        <f t="shared" si="105"/>
        <v>1114750.5381030045</v>
      </c>
      <c r="AH117" s="78">
        <f t="shared" si="105"/>
        <v>1179271.7841856531</v>
      </c>
      <c r="AI117" s="78">
        <f t="shared" si="105"/>
        <v>1317859.164185653</v>
      </c>
      <c r="AJ117" s="78">
        <f t="shared" si="105"/>
        <v>1317859.164185653</v>
      </c>
      <c r="AK117" s="78">
        <f t="shared" si="105"/>
        <v>1317859.164185653</v>
      </c>
      <c r="AL117" s="78">
        <f t="shared" si="105"/>
        <v>1387237.7283942255</v>
      </c>
      <c r="AM117" s="78">
        <f t="shared" si="105"/>
        <v>1524804.2940342254</v>
      </c>
      <c r="AN117" s="78">
        <f t="shared" si="105"/>
        <v>1524804.2940342254</v>
      </c>
      <c r="AO117" s="78">
        <f t="shared" si="105"/>
        <v>1524804.2940342254</v>
      </c>
      <c r="AP117" s="78">
        <f t="shared" si="105"/>
        <v>1612651.9146152416</v>
      </c>
      <c r="AQ117" s="78">
        <f t="shared" si="105"/>
        <v>1840814.0646152415</v>
      </c>
      <c r="AR117" s="78">
        <f t="shared" si="105"/>
        <v>1840814.0646152415</v>
      </c>
      <c r="AS117" s="78">
        <f t="shared" si="105"/>
        <v>1840814.0646152415</v>
      </c>
      <c r="AT117" s="2"/>
      <c r="AU117" s="2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</row>
    <row r="118" spans="1:60" ht="15.75" customHeight="1" x14ac:dyDescent="0.25">
      <c r="A118" s="1"/>
      <c r="B118" s="37"/>
      <c r="C118" s="2"/>
      <c r="D118" s="79"/>
      <c r="E118" s="79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</row>
    <row r="119" spans="1:60" ht="15.75" customHeight="1" x14ac:dyDescent="0.25">
      <c r="A119" s="1"/>
      <c r="B119" s="37"/>
      <c r="C119" s="2"/>
      <c r="D119" s="79"/>
      <c r="E119" s="79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</row>
    <row r="120" spans="1:60" ht="15.75" customHeight="1" x14ac:dyDescent="0.3">
      <c r="A120" s="1"/>
      <c r="B120" s="16"/>
      <c r="C120" s="2"/>
      <c r="D120" s="85" t="s">
        <v>129</v>
      </c>
      <c r="E120" s="79"/>
      <c r="F120" s="78">
        <f t="shared" ref="F120:AS120" si="106">F63-F117</f>
        <v>8621.625</v>
      </c>
      <c r="G120" s="78">
        <f t="shared" si="106"/>
        <v>17243.25</v>
      </c>
      <c r="H120" s="78">
        <f t="shared" si="106"/>
        <v>25864.875</v>
      </c>
      <c r="I120" s="78">
        <f t="shared" si="106"/>
        <v>40234.25</v>
      </c>
      <c r="J120" s="78">
        <f t="shared" si="106"/>
        <v>154224.52500000002</v>
      </c>
      <c r="K120" s="78">
        <f t="shared" si="106"/>
        <v>154224.52500000002</v>
      </c>
      <c r="L120" s="78">
        <f t="shared" si="106"/>
        <v>154224.52500000002</v>
      </c>
      <c r="M120" s="78">
        <f t="shared" si="106"/>
        <v>154224.52500000002</v>
      </c>
      <c r="N120" s="78">
        <f t="shared" si="106"/>
        <v>152041.74374999991</v>
      </c>
      <c r="O120" s="78">
        <f t="shared" si="106"/>
        <v>235775.98124999995</v>
      </c>
      <c r="P120" s="78">
        <f t="shared" si="106"/>
        <v>235775.98124999995</v>
      </c>
      <c r="Q120" s="78">
        <f t="shared" si="106"/>
        <v>235775.98124999995</v>
      </c>
      <c r="R120" s="78">
        <f t="shared" si="106"/>
        <v>227931.36525000003</v>
      </c>
      <c r="S120" s="78">
        <f t="shared" si="106"/>
        <v>227931.36525000003</v>
      </c>
      <c r="T120" s="78">
        <f t="shared" si="106"/>
        <v>227931.36525000003</v>
      </c>
      <c r="U120" s="78">
        <f t="shared" si="106"/>
        <v>227931.36525000003</v>
      </c>
      <c r="V120" s="78">
        <f t="shared" si="106"/>
        <v>231153.86342159996</v>
      </c>
      <c r="W120" s="78">
        <f t="shared" si="106"/>
        <v>385167.11267159996</v>
      </c>
      <c r="X120" s="78">
        <f t="shared" si="106"/>
        <v>385167.11267159996</v>
      </c>
      <c r="Y120" s="78">
        <f t="shared" si="106"/>
        <v>385167.11267159996</v>
      </c>
      <c r="Z120" s="78">
        <f t="shared" si="106"/>
        <v>376589.0542900319</v>
      </c>
      <c r="AA120" s="78">
        <f t="shared" si="106"/>
        <v>376589.0542900319</v>
      </c>
      <c r="AB120" s="78">
        <f t="shared" si="106"/>
        <v>376589.0542900319</v>
      </c>
      <c r="AC120" s="78">
        <f t="shared" si="106"/>
        <v>386226.17575808382</v>
      </c>
      <c r="AD120" s="78">
        <f t="shared" si="106"/>
        <v>440434.46189699555</v>
      </c>
      <c r="AE120" s="78">
        <f t="shared" si="106"/>
        <v>440434.46189699555</v>
      </c>
      <c r="AF120" s="78">
        <f t="shared" si="106"/>
        <v>440434.46189699555</v>
      </c>
      <c r="AG120" s="78">
        <f t="shared" si="106"/>
        <v>440434.46189699555</v>
      </c>
      <c r="AH120" s="78">
        <f t="shared" si="106"/>
        <v>452528.21581434691</v>
      </c>
      <c r="AI120" s="78">
        <f t="shared" si="106"/>
        <v>641940.83581434703</v>
      </c>
      <c r="AJ120" s="78">
        <f t="shared" si="106"/>
        <v>641940.83581434703</v>
      </c>
      <c r="AK120" s="78">
        <f t="shared" si="106"/>
        <v>641940.83581434703</v>
      </c>
      <c r="AL120" s="78">
        <f t="shared" si="106"/>
        <v>660514.27160577453</v>
      </c>
      <c r="AM120" s="78">
        <f t="shared" si="106"/>
        <v>848531.7059657746</v>
      </c>
      <c r="AN120" s="78">
        <f t="shared" si="106"/>
        <v>848531.7059657746</v>
      </c>
      <c r="AO120" s="78">
        <f t="shared" si="106"/>
        <v>848531.7059657746</v>
      </c>
      <c r="AP120" s="78">
        <f t="shared" si="106"/>
        <v>880348.08538475842</v>
      </c>
      <c r="AQ120" s="78">
        <f t="shared" si="106"/>
        <v>1192185.9353847585</v>
      </c>
      <c r="AR120" s="78">
        <f t="shared" si="106"/>
        <v>1192185.9353847585</v>
      </c>
      <c r="AS120" s="78">
        <f t="shared" si="106"/>
        <v>1192185.9353847585</v>
      </c>
      <c r="AT120" s="2"/>
      <c r="AU120" s="2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</row>
    <row r="121" spans="1:60" ht="15.75" customHeight="1" x14ac:dyDescent="0.25"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</row>
    <row r="122" spans="1:60" ht="15.75" hidden="1" customHeight="1" x14ac:dyDescent="0.25">
      <c r="B122" s="37"/>
      <c r="C122" s="2"/>
      <c r="D122" s="20" t="s">
        <v>130</v>
      </c>
      <c r="E122" s="2"/>
      <c r="F122" s="55" t="s">
        <v>55</v>
      </c>
      <c r="G122" s="55" t="s">
        <v>56</v>
      </c>
      <c r="H122" s="55" t="s">
        <v>57</v>
      </c>
      <c r="I122" s="55" t="s">
        <v>58</v>
      </c>
      <c r="J122" s="55" t="s">
        <v>55</v>
      </c>
      <c r="K122" s="55" t="s">
        <v>56</v>
      </c>
      <c r="L122" s="55" t="s">
        <v>57</v>
      </c>
      <c r="M122" s="55" t="s">
        <v>58</v>
      </c>
      <c r="N122" s="55" t="s">
        <v>55</v>
      </c>
      <c r="O122" s="55" t="s">
        <v>56</v>
      </c>
      <c r="P122" s="55" t="s">
        <v>57</v>
      </c>
      <c r="Q122" s="55" t="s">
        <v>58</v>
      </c>
      <c r="R122" s="55" t="s">
        <v>55</v>
      </c>
      <c r="S122" s="55" t="s">
        <v>56</v>
      </c>
      <c r="T122" s="55" t="s">
        <v>57</v>
      </c>
      <c r="U122" s="55" t="s">
        <v>58</v>
      </c>
      <c r="V122" s="55" t="s">
        <v>55</v>
      </c>
      <c r="W122" s="55" t="s">
        <v>56</v>
      </c>
      <c r="X122" s="55" t="s">
        <v>57</v>
      </c>
      <c r="Y122" s="55" t="s">
        <v>58</v>
      </c>
      <c r="Z122" s="55" t="s">
        <v>55</v>
      </c>
      <c r="AA122" s="55" t="s">
        <v>56</v>
      </c>
      <c r="AB122" s="55" t="s">
        <v>57</v>
      </c>
      <c r="AC122" s="55" t="s">
        <v>58</v>
      </c>
      <c r="AD122" s="55" t="s">
        <v>55</v>
      </c>
      <c r="AE122" s="55" t="s">
        <v>56</v>
      </c>
      <c r="AF122" s="55" t="s">
        <v>57</v>
      </c>
      <c r="AG122" s="55" t="s">
        <v>58</v>
      </c>
      <c r="AH122" s="55" t="s">
        <v>55</v>
      </c>
      <c r="AI122" s="55" t="s">
        <v>56</v>
      </c>
      <c r="AJ122" s="55" t="s">
        <v>57</v>
      </c>
      <c r="AK122" s="55" t="s">
        <v>58</v>
      </c>
      <c r="AL122" s="55" t="s">
        <v>55</v>
      </c>
      <c r="AM122" s="55" t="s">
        <v>56</v>
      </c>
      <c r="AN122" s="55" t="s">
        <v>57</v>
      </c>
      <c r="AO122" s="55" t="s">
        <v>58</v>
      </c>
      <c r="AP122" s="55" t="s">
        <v>55</v>
      </c>
      <c r="AQ122" s="55" t="s">
        <v>56</v>
      </c>
      <c r="AR122" s="55" t="s">
        <v>57</v>
      </c>
      <c r="AS122" s="55" t="s">
        <v>58</v>
      </c>
      <c r="AT122" s="2"/>
      <c r="AU122" s="2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</row>
    <row r="123" spans="1:60" ht="15.75" hidden="1" customHeight="1" x14ac:dyDescent="0.25">
      <c r="B123" s="37"/>
      <c r="C123" s="2"/>
      <c r="D123" s="2" t="s">
        <v>63</v>
      </c>
      <c r="E123" s="2"/>
      <c r="F123" s="12">
        <v>1</v>
      </c>
      <c r="G123" s="12">
        <v>2</v>
      </c>
      <c r="H123" s="12">
        <v>3</v>
      </c>
      <c r="I123" s="12">
        <v>4</v>
      </c>
      <c r="J123" s="12">
        <v>5</v>
      </c>
      <c r="K123" s="12">
        <v>6</v>
      </c>
      <c r="L123" s="12">
        <v>7</v>
      </c>
      <c r="M123" s="12">
        <v>8</v>
      </c>
      <c r="N123" s="12">
        <v>9</v>
      </c>
      <c r="O123" s="12">
        <v>10</v>
      </c>
      <c r="P123" s="12">
        <v>11</v>
      </c>
      <c r="Q123" s="12">
        <v>12</v>
      </c>
      <c r="R123" s="12">
        <v>13</v>
      </c>
      <c r="S123" s="12">
        <v>14</v>
      </c>
      <c r="T123" s="12">
        <v>15</v>
      </c>
      <c r="U123" s="12">
        <v>16</v>
      </c>
      <c r="V123" s="12">
        <v>17</v>
      </c>
      <c r="W123" s="12">
        <v>18</v>
      </c>
      <c r="X123" s="12">
        <v>19</v>
      </c>
      <c r="Y123" s="12">
        <v>20</v>
      </c>
      <c r="Z123" s="12">
        <v>21</v>
      </c>
      <c r="AA123" s="12">
        <v>22</v>
      </c>
      <c r="AB123" s="12">
        <v>23</v>
      </c>
      <c r="AC123" s="12">
        <v>24</v>
      </c>
      <c r="AD123" s="12">
        <v>25</v>
      </c>
      <c r="AE123" s="12">
        <v>26</v>
      </c>
      <c r="AF123" s="12">
        <v>27</v>
      </c>
      <c r="AG123" s="12">
        <v>28</v>
      </c>
      <c r="AH123" s="12">
        <v>29</v>
      </c>
      <c r="AI123" s="12">
        <v>30</v>
      </c>
      <c r="AJ123" s="12">
        <v>31</v>
      </c>
      <c r="AK123" s="12">
        <v>32</v>
      </c>
      <c r="AL123" s="12">
        <v>33</v>
      </c>
      <c r="AM123" s="12">
        <v>34</v>
      </c>
      <c r="AN123" s="12">
        <v>35</v>
      </c>
      <c r="AO123" s="12">
        <v>36</v>
      </c>
      <c r="AP123" s="12">
        <v>37</v>
      </c>
      <c r="AQ123" s="12">
        <v>38</v>
      </c>
      <c r="AR123" s="12">
        <v>39</v>
      </c>
      <c r="AS123" s="12">
        <v>40</v>
      </c>
      <c r="AT123" s="2"/>
      <c r="AU123" s="2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</row>
    <row r="124" spans="1:60" ht="15.75" hidden="1" customHeight="1" x14ac:dyDescent="0.25">
      <c r="B124" s="37"/>
      <c r="C124" s="2"/>
      <c r="D124" s="2" t="s">
        <v>64</v>
      </c>
      <c r="E124" s="2"/>
      <c r="F124" s="12" t="s">
        <v>65</v>
      </c>
      <c r="G124" s="12">
        <v>1</v>
      </c>
      <c r="H124" s="12">
        <v>2</v>
      </c>
      <c r="I124" s="12">
        <v>3</v>
      </c>
      <c r="J124" s="12">
        <v>4</v>
      </c>
      <c r="K124" s="12">
        <v>5</v>
      </c>
      <c r="L124" s="12">
        <v>6</v>
      </c>
      <c r="M124" s="12">
        <v>7</v>
      </c>
      <c r="N124" s="12">
        <v>8</v>
      </c>
      <c r="O124" s="12">
        <v>9</v>
      </c>
      <c r="P124" s="12">
        <v>10</v>
      </c>
      <c r="Q124" s="12">
        <v>11</v>
      </c>
      <c r="R124" s="12">
        <v>12</v>
      </c>
      <c r="S124" s="12">
        <v>13</v>
      </c>
      <c r="T124" s="12">
        <v>14</v>
      </c>
      <c r="U124" s="12">
        <v>15</v>
      </c>
      <c r="V124" s="12">
        <v>16</v>
      </c>
      <c r="W124" s="12">
        <v>17</v>
      </c>
      <c r="X124" s="12">
        <v>18</v>
      </c>
      <c r="Y124" s="12">
        <v>19</v>
      </c>
      <c r="Z124" s="12">
        <v>20</v>
      </c>
      <c r="AA124" s="12">
        <v>21</v>
      </c>
      <c r="AB124" s="12">
        <v>22</v>
      </c>
      <c r="AC124" s="12">
        <v>23</v>
      </c>
      <c r="AD124" s="12">
        <v>24</v>
      </c>
      <c r="AE124" s="12">
        <v>25</v>
      </c>
      <c r="AF124" s="12">
        <v>26</v>
      </c>
      <c r="AG124" s="12">
        <v>27</v>
      </c>
      <c r="AH124" s="12">
        <v>28</v>
      </c>
      <c r="AI124" s="12">
        <v>29</v>
      </c>
      <c r="AJ124" s="12">
        <v>30</v>
      </c>
      <c r="AK124" s="12">
        <v>31</v>
      </c>
      <c r="AL124" s="12">
        <v>32</v>
      </c>
      <c r="AM124" s="12">
        <v>33</v>
      </c>
      <c r="AN124" s="12">
        <v>34</v>
      </c>
      <c r="AO124" s="12">
        <v>35</v>
      </c>
      <c r="AP124" s="12">
        <v>36</v>
      </c>
      <c r="AQ124" s="12">
        <v>37</v>
      </c>
      <c r="AR124" s="12">
        <v>38</v>
      </c>
      <c r="AS124" s="12">
        <v>39</v>
      </c>
      <c r="AT124" s="2"/>
      <c r="AU124" s="2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</row>
    <row r="125" spans="1:60" ht="15.75" hidden="1" customHeight="1" x14ac:dyDescent="0.25">
      <c r="B125" s="37"/>
      <c r="C125" s="2"/>
      <c r="D125" s="2" t="s">
        <v>66</v>
      </c>
      <c r="E125" s="2"/>
      <c r="F125" s="12" t="s">
        <v>65</v>
      </c>
      <c r="G125" s="12" t="s">
        <v>65</v>
      </c>
      <c r="H125" s="12">
        <v>1</v>
      </c>
      <c r="I125" s="12">
        <v>2</v>
      </c>
      <c r="J125" s="12">
        <v>3</v>
      </c>
      <c r="K125" s="12">
        <v>4</v>
      </c>
      <c r="L125" s="12">
        <v>5</v>
      </c>
      <c r="M125" s="12">
        <v>6</v>
      </c>
      <c r="N125" s="12">
        <v>7</v>
      </c>
      <c r="O125" s="12">
        <v>8</v>
      </c>
      <c r="P125" s="12">
        <v>9</v>
      </c>
      <c r="Q125" s="12">
        <v>10</v>
      </c>
      <c r="R125" s="12">
        <v>11</v>
      </c>
      <c r="S125" s="12">
        <v>12</v>
      </c>
      <c r="T125" s="12">
        <v>13</v>
      </c>
      <c r="U125" s="12">
        <v>14</v>
      </c>
      <c r="V125" s="12">
        <v>15</v>
      </c>
      <c r="W125" s="12">
        <v>16</v>
      </c>
      <c r="X125" s="12">
        <v>17</v>
      </c>
      <c r="Y125" s="12">
        <v>18</v>
      </c>
      <c r="Z125" s="12">
        <v>19</v>
      </c>
      <c r="AA125" s="12">
        <v>20</v>
      </c>
      <c r="AB125" s="12">
        <v>21</v>
      </c>
      <c r="AC125" s="12">
        <v>22</v>
      </c>
      <c r="AD125" s="12">
        <v>23</v>
      </c>
      <c r="AE125" s="12">
        <v>24</v>
      </c>
      <c r="AF125" s="12">
        <v>25</v>
      </c>
      <c r="AG125" s="12">
        <v>26</v>
      </c>
      <c r="AH125" s="12">
        <v>27</v>
      </c>
      <c r="AI125" s="12">
        <v>28</v>
      </c>
      <c r="AJ125" s="12">
        <v>29</v>
      </c>
      <c r="AK125" s="12">
        <v>30</v>
      </c>
      <c r="AL125" s="12">
        <v>31</v>
      </c>
      <c r="AM125" s="12">
        <v>32</v>
      </c>
      <c r="AN125" s="12">
        <v>33</v>
      </c>
      <c r="AO125" s="12">
        <v>34</v>
      </c>
      <c r="AP125" s="12">
        <v>35</v>
      </c>
      <c r="AQ125" s="12">
        <v>36</v>
      </c>
      <c r="AR125" s="12">
        <v>37</v>
      </c>
      <c r="AS125" s="12">
        <v>38</v>
      </c>
      <c r="AT125" s="2"/>
      <c r="AU125" s="2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</row>
    <row r="126" spans="1:60" ht="15.75" hidden="1" customHeight="1" x14ac:dyDescent="0.25">
      <c r="B126" s="37"/>
      <c r="C126" s="2"/>
      <c r="D126" s="2" t="s">
        <v>67</v>
      </c>
      <c r="E126" s="2"/>
      <c r="F126" s="12" t="s">
        <v>65</v>
      </c>
      <c r="G126" s="12" t="s">
        <v>65</v>
      </c>
      <c r="H126" s="12" t="s">
        <v>65</v>
      </c>
      <c r="I126" s="12">
        <v>1</v>
      </c>
      <c r="J126" s="12">
        <v>2</v>
      </c>
      <c r="K126" s="12">
        <v>3</v>
      </c>
      <c r="L126" s="12">
        <v>4</v>
      </c>
      <c r="M126" s="12">
        <v>5</v>
      </c>
      <c r="N126" s="12">
        <v>6</v>
      </c>
      <c r="O126" s="12">
        <v>7</v>
      </c>
      <c r="P126" s="12">
        <v>8</v>
      </c>
      <c r="Q126" s="12">
        <v>9</v>
      </c>
      <c r="R126" s="12">
        <v>10</v>
      </c>
      <c r="S126" s="12">
        <v>11</v>
      </c>
      <c r="T126" s="12">
        <v>12</v>
      </c>
      <c r="U126" s="12">
        <v>13</v>
      </c>
      <c r="V126" s="12">
        <v>14</v>
      </c>
      <c r="W126" s="12">
        <v>15</v>
      </c>
      <c r="X126" s="12">
        <v>16</v>
      </c>
      <c r="Y126" s="12">
        <v>17</v>
      </c>
      <c r="Z126" s="12">
        <v>18</v>
      </c>
      <c r="AA126" s="12">
        <v>19</v>
      </c>
      <c r="AB126" s="12">
        <v>20</v>
      </c>
      <c r="AC126" s="12">
        <v>21</v>
      </c>
      <c r="AD126" s="12">
        <v>22</v>
      </c>
      <c r="AE126" s="12">
        <v>23</v>
      </c>
      <c r="AF126" s="12">
        <v>24</v>
      </c>
      <c r="AG126" s="12">
        <v>25</v>
      </c>
      <c r="AH126" s="12">
        <v>26</v>
      </c>
      <c r="AI126" s="12">
        <v>27</v>
      </c>
      <c r="AJ126" s="12">
        <v>28</v>
      </c>
      <c r="AK126" s="12">
        <v>29</v>
      </c>
      <c r="AL126" s="12">
        <v>30</v>
      </c>
      <c r="AM126" s="12">
        <v>31</v>
      </c>
      <c r="AN126" s="12">
        <v>32</v>
      </c>
      <c r="AO126" s="12">
        <v>33</v>
      </c>
      <c r="AP126" s="12">
        <v>34</v>
      </c>
      <c r="AQ126" s="12">
        <v>35</v>
      </c>
      <c r="AR126" s="12">
        <v>36</v>
      </c>
      <c r="AS126" s="12">
        <v>37</v>
      </c>
      <c r="AT126" s="2"/>
      <c r="AU126" s="2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</row>
    <row r="127" spans="1:60" ht="15.75" hidden="1" customHeight="1" x14ac:dyDescent="0.25">
      <c r="B127" s="37"/>
      <c r="C127" s="2"/>
      <c r="D127" s="2" t="s">
        <v>68</v>
      </c>
      <c r="E127" s="2"/>
      <c r="F127" s="12" t="s">
        <v>65</v>
      </c>
      <c r="G127" s="12" t="s">
        <v>65</v>
      </c>
      <c r="H127" s="12" t="s">
        <v>65</v>
      </c>
      <c r="I127" s="12" t="s">
        <v>65</v>
      </c>
      <c r="J127" s="12">
        <v>1</v>
      </c>
      <c r="K127" s="12">
        <v>2</v>
      </c>
      <c r="L127" s="12">
        <v>3</v>
      </c>
      <c r="M127" s="12">
        <v>4</v>
      </c>
      <c r="N127" s="12">
        <v>5</v>
      </c>
      <c r="O127" s="12">
        <v>6</v>
      </c>
      <c r="P127" s="12">
        <v>7</v>
      </c>
      <c r="Q127" s="12">
        <v>8</v>
      </c>
      <c r="R127" s="12">
        <v>9</v>
      </c>
      <c r="S127" s="12">
        <v>10</v>
      </c>
      <c r="T127" s="12">
        <v>11</v>
      </c>
      <c r="U127" s="12">
        <v>12</v>
      </c>
      <c r="V127" s="12">
        <v>13</v>
      </c>
      <c r="W127" s="12">
        <v>14</v>
      </c>
      <c r="X127" s="12">
        <v>15</v>
      </c>
      <c r="Y127" s="12">
        <v>16</v>
      </c>
      <c r="Z127" s="12">
        <v>17</v>
      </c>
      <c r="AA127" s="12">
        <v>18</v>
      </c>
      <c r="AB127" s="12">
        <v>19</v>
      </c>
      <c r="AC127" s="12">
        <v>20</v>
      </c>
      <c r="AD127" s="12">
        <v>21</v>
      </c>
      <c r="AE127" s="12">
        <v>22</v>
      </c>
      <c r="AF127" s="12">
        <v>23</v>
      </c>
      <c r="AG127" s="12">
        <v>24</v>
      </c>
      <c r="AH127" s="12">
        <v>25</v>
      </c>
      <c r="AI127" s="12">
        <v>26</v>
      </c>
      <c r="AJ127" s="12">
        <v>27</v>
      </c>
      <c r="AK127" s="12">
        <v>28</v>
      </c>
      <c r="AL127" s="12">
        <v>29</v>
      </c>
      <c r="AM127" s="12">
        <v>30</v>
      </c>
      <c r="AN127" s="12">
        <v>31</v>
      </c>
      <c r="AO127" s="12">
        <v>32</v>
      </c>
      <c r="AP127" s="12">
        <v>33</v>
      </c>
      <c r="AQ127" s="12">
        <v>34</v>
      </c>
      <c r="AR127" s="12">
        <v>35</v>
      </c>
      <c r="AS127" s="12">
        <v>36</v>
      </c>
      <c r="AT127" s="2"/>
      <c r="AU127" s="2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</row>
    <row r="128" spans="1:60" ht="15.75" hidden="1" customHeight="1" x14ac:dyDescent="0.25">
      <c r="B128" s="37"/>
      <c r="C128" s="2"/>
      <c r="D128" s="2" t="s">
        <v>69</v>
      </c>
      <c r="E128" s="2"/>
      <c r="F128" s="12" t="s">
        <v>65</v>
      </c>
      <c r="G128" s="12" t="s">
        <v>65</v>
      </c>
      <c r="H128" s="12" t="s">
        <v>65</v>
      </c>
      <c r="I128" s="12" t="s">
        <v>65</v>
      </c>
      <c r="J128" s="12" t="s">
        <v>65</v>
      </c>
      <c r="K128" s="12">
        <v>1</v>
      </c>
      <c r="L128" s="12">
        <v>2</v>
      </c>
      <c r="M128" s="12">
        <v>3</v>
      </c>
      <c r="N128" s="12">
        <v>4</v>
      </c>
      <c r="O128" s="12">
        <v>5</v>
      </c>
      <c r="P128" s="12">
        <v>6</v>
      </c>
      <c r="Q128" s="12">
        <v>7</v>
      </c>
      <c r="R128" s="12">
        <v>8</v>
      </c>
      <c r="S128" s="12">
        <v>9</v>
      </c>
      <c r="T128" s="12">
        <v>10</v>
      </c>
      <c r="U128" s="12">
        <v>11</v>
      </c>
      <c r="V128" s="12">
        <v>12</v>
      </c>
      <c r="W128" s="12">
        <v>13</v>
      </c>
      <c r="X128" s="12">
        <v>14</v>
      </c>
      <c r="Y128" s="12">
        <v>15</v>
      </c>
      <c r="Z128" s="12">
        <v>16</v>
      </c>
      <c r="AA128" s="12">
        <v>17</v>
      </c>
      <c r="AB128" s="12">
        <v>18</v>
      </c>
      <c r="AC128" s="12">
        <v>19</v>
      </c>
      <c r="AD128" s="12">
        <v>20</v>
      </c>
      <c r="AE128" s="12">
        <v>21</v>
      </c>
      <c r="AF128" s="12">
        <v>22</v>
      </c>
      <c r="AG128" s="12">
        <v>23</v>
      </c>
      <c r="AH128" s="12">
        <v>24</v>
      </c>
      <c r="AI128" s="12">
        <v>25</v>
      </c>
      <c r="AJ128" s="12">
        <v>26</v>
      </c>
      <c r="AK128" s="12">
        <v>27</v>
      </c>
      <c r="AL128" s="12">
        <v>28</v>
      </c>
      <c r="AM128" s="12">
        <v>29</v>
      </c>
      <c r="AN128" s="12">
        <v>30</v>
      </c>
      <c r="AO128" s="12">
        <v>31</v>
      </c>
      <c r="AP128" s="12">
        <v>32</v>
      </c>
      <c r="AQ128" s="12">
        <v>33</v>
      </c>
      <c r="AR128" s="12">
        <v>34</v>
      </c>
      <c r="AS128" s="12">
        <v>35</v>
      </c>
      <c r="AT128" s="2"/>
      <c r="AU128" s="2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</row>
    <row r="129" spans="2:60" ht="15.75" hidden="1" customHeight="1" x14ac:dyDescent="0.25">
      <c r="B129" s="37"/>
      <c r="C129" s="2"/>
      <c r="D129" s="2" t="s">
        <v>70</v>
      </c>
      <c r="E129" s="2"/>
      <c r="F129" s="12" t="s">
        <v>65</v>
      </c>
      <c r="G129" s="12" t="s">
        <v>65</v>
      </c>
      <c r="H129" s="12" t="s">
        <v>65</v>
      </c>
      <c r="I129" s="12" t="s">
        <v>65</v>
      </c>
      <c r="J129" s="12" t="s">
        <v>65</v>
      </c>
      <c r="K129" s="12" t="s">
        <v>65</v>
      </c>
      <c r="L129" s="12">
        <v>1</v>
      </c>
      <c r="M129" s="12">
        <v>2</v>
      </c>
      <c r="N129" s="12">
        <v>3</v>
      </c>
      <c r="O129" s="12">
        <v>4</v>
      </c>
      <c r="P129" s="12">
        <v>5</v>
      </c>
      <c r="Q129" s="12">
        <v>6</v>
      </c>
      <c r="R129" s="12">
        <v>7</v>
      </c>
      <c r="S129" s="12">
        <v>8</v>
      </c>
      <c r="T129" s="12">
        <v>9</v>
      </c>
      <c r="U129" s="12">
        <v>10</v>
      </c>
      <c r="V129" s="12">
        <v>11</v>
      </c>
      <c r="W129" s="12">
        <v>12</v>
      </c>
      <c r="X129" s="12">
        <v>13</v>
      </c>
      <c r="Y129" s="12">
        <v>14</v>
      </c>
      <c r="Z129" s="12">
        <v>15</v>
      </c>
      <c r="AA129" s="12">
        <v>16</v>
      </c>
      <c r="AB129" s="12">
        <v>17</v>
      </c>
      <c r="AC129" s="12">
        <v>18</v>
      </c>
      <c r="AD129" s="12">
        <v>19</v>
      </c>
      <c r="AE129" s="12">
        <v>20</v>
      </c>
      <c r="AF129" s="12">
        <v>21</v>
      </c>
      <c r="AG129" s="12">
        <v>22</v>
      </c>
      <c r="AH129" s="12">
        <v>23</v>
      </c>
      <c r="AI129" s="12">
        <v>24</v>
      </c>
      <c r="AJ129" s="12">
        <v>25</v>
      </c>
      <c r="AK129" s="12">
        <v>26</v>
      </c>
      <c r="AL129" s="12">
        <v>27</v>
      </c>
      <c r="AM129" s="12">
        <v>28</v>
      </c>
      <c r="AN129" s="12">
        <v>29</v>
      </c>
      <c r="AO129" s="12">
        <v>30</v>
      </c>
      <c r="AP129" s="12">
        <v>31</v>
      </c>
      <c r="AQ129" s="12">
        <v>32</v>
      </c>
      <c r="AR129" s="12">
        <v>33</v>
      </c>
      <c r="AS129" s="12">
        <v>34</v>
      </c>
      <c r="AT129" s="2"/>
      <c r="AU129" s="2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</row>
    <row r="130" spans="2:60" ht="15.75" hidden="1" customHeight="1" x14ac:dyDescent="0.25">
      <c r="B130" s="37"/>
      <c r="C130" s="2"/>
      <c r="D130" s="2" t="s">
        <v>71</v>
      </c>
      <c r="E130" s="2"/>
      <c r="F130" s="12" t="s">
        <v>65</v>
      </c>
      <c r="G130" s="12" t="s">
        <v>65</v>
      </c>
      <c r="H130" s="12" t="s">
        <v>65</v>
      </c>
      <c r="I130" s="12" t="s">
        <v>65</v>
      </c>
      <c r="J130" s="12" t="s">
        <v>65</v>
      </c>
      <c r="K130" s="12" t="s">
        <v>65</v>
      </c>
      <c r="L130" s="12" t="s">
        <v>65</v>
      </c>
      <c r="M130" s="12">
        <v>1</v>
      </c>
      <c r="N130" s="12">
        <v>2</v>
      </c>
      <c r="O130" s="12">
        <v>3</v>
      </c>
      <c r="P130" s="12">
        <v>4</v>
      </c>
      <c r="Q130" s="12">
        <v>5</v>
      </c>
      <c r="R130" s="12">
        <v>6</v>
      </c>
      <c r="S130" s="12">
        <v>7</v>
      </c>
      <c r="T130" s="12">
        <v>8</v>
      </c>
      <c r="U130" s="12">
        <v>9</v>
      </c>
      <c r="V130" s="12">
        <v>10</v>
      </c>
      <c r="W130" s="12">
        <v>11</v>
      </c>
      <c r="X130" s="12">
        <v>12</v>
      </c>
      <c r="Y130" s="12">
        <v>13</v>
      </c>
      <c r="Z130" s="12">
        <v>14</v>
      </c>
      <c r="AA130" s="12">
        <v>15</v>
      </c>
      <c r="AB130" s="12">
        <v>16</v>
      </c>
      <c r="AC130" s="12">
        <v>17</v>
      </c>
      <c r="AD130" s="12">
        <v>18</v>
      </c>
      <c r="AE130" s="12">
        <v>19</v>
      </c>
      <c r="AF130" s="12">
        <v>20</v>
      </c>
      <c r="AG130" s="12">
        <v>21</v>
      </c>
      <c r="AH130" s="12">
        <v>22</v>
      </c>
      <c r="AI130" s="12">
        <v>23</v>
      </c>
      <c r="AJ130" s="12">
        <v>24</v>
      </c>
      <c r="AK130" s="12">
        <v>25</v>
      </c>
      <c r="AL130" s="12">
        <v>26</v>
      </c>
      <c r="AM130" s="12">
        <v>27</v>
      </c>
      <c r="AN130" s="12">
        <v>28</v>
      </c>
      <c r="AO130" s="12">
        <v>29</v>
      </c>
      <c r="AP130" s="12">
        <v>30</v>
      </c>
      <c r="AQ130" s="12">
        <v>31</v>
      </c>
      <c r="AR130" s="12">
        <v>32</v>
      </c>
      <c r="AS130" s="12">
        <v>33</v>
      </c>
      <c r="AT130" s="2"/>
      <c r="AU130" s="2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</row>
    <row r="131" spans="2:60" ht="15.75" hidden="1" customHeight="1" x14ac:dyDescent="0.25">
      <c r="B131" s="37"/>
      <c r="C131" s="2"/>
      <c r="D131" s="2" t="s">
        <v>72</v>
      </c>
      <c r="E131" s="2"/>
      <c r="F131" s="12" t="s">
        <v>65</v>
      </c>
      <c r="G131" s="12" t="s">
        <v>65</v>
      </c>
      <c r="H131" s="12" t="s">
        <v>65</v>
      </c>
      <c r="I131" s="12" t="s">
        <v>65</v>
      </c>
      <c r="J131" s="12" t="s">
        <v>65</v>
      </c>
      <c r="K131" s="12" t="s">
        <v>65</v>
      </c>
      <c r="L131" s="12" t="s">
        <v>65</v>
      </c>
      <c r="M131" s="12" t="s">
        <v>65</v>
      </c>
      <c r="N131" s="12">
        <v>1</v>
      </c>
      <c r="O131" s="12">
        <v>2</v>
      </c>
      <c r="P131" s="12">
        <v>3</v>
      </c>
      <c r="Q131" s="12">
        <v>4</v>
      </c>
      <c r="R131" s="12">
        <v>5</v>
      </c>
      <c r="S131" s="12">
        <v>6</v>
      </c>
      <c r="T131" s="12">
        <v>7</v>
      </c>
      <c r="U131" s="12">
        <v>8</v>
      </c>
      <c r="V131" s="12">
        <v>9</v>
      </c>
      <c r="W131" s="12">
        <v>10</v>
      </c>
      <c r="X131" s="12">
        <v>11</v>
      </c>
      <c r="Y131" s="12">
        <v>12</v>
      </c>
      <c r="Z131" s="12">
        <v>13</v>
      </c>
      <c r="AA131" s="12">
        <v>14</v>
      </c>
      <c r="AB131" s="12">
        <v>15</v>
      </c>
      <c r="AC131" s="12">
        <v>16</v>
      </c>
      <c r="AD131" s="12">
        <v>17</v>
      </c>
      <c r="AE131" s="12">
        <v>18</v>
      </c>
      <c r="AF131" s="12">
        <v>19</v>
      </c>
      <c r="AG131" s="12">
        <v>20</v>
      </c>
      <c r="AH131" s="12">
        <v>21</v>
      </c>
      <c r="AI131" s="12">
        <v>22</v>
      </c>
      <c r="AJ131" s="12">
        <v>23</v>
      </c>
      <c r="AK131" s="12">
        <v>24</v>
      </c>
      <c r="AL131" s="12">
        <v>25</v>
      </c>
      <c r="AM131" s="12">
        <v>26</v>
      </c>
      <c r="AN131" s="12">
        <v>27</v>
      </c>
      <c r="AO131" s="12">
        <v>28</v>
      </c>
      <c r="AP131" s="12">
        <v>29</v>
      </c>
      <c r="AQ131" s="12">
        <v>30</v>
      </c>
      <c r="AR131" s="12">
        <v>31</v>
      </c>
      <c r="AS131" s="12">
        <v>32</v>
      </c>
      <c r="AT131" s="2"/>
      <c r="AU131" s="2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</row>
    <row r="132" spans="2:60" ht="15.75" hidden="1" customHeight="1" x14ac:dyDescent="0.25">
      <c r="B132" s="37"/>
      <c r="C132" s="2"/>
      <c r="D132" s="2" t="s">
        <v>73</v>
      </c>
      <c r="E132" s="2"/>
      <c r="F132" s="12" t="s">
        <v>65</v>
      </c>
      <c r="G132" s="12" t="s">
        <v>65</v>
      </c>
      <c r="H132" s="12" t="s">
        <v>65</v>
      </c>
      <c r="I132" s="12" t="s">
        <v>65</v>
      </c>
      <c r="J132" s="12" t="s">
        <v>65</v>
      </c>
      <c r="K132" s="12" t="s">
        <v>65</v>
      </c>
      <c r="L132" s="12" t="s">
        <v>65</v>
      </c>
      <c r="M132" s="12" t="s">
        <v>65</v>
      </c>
      <c r="N132" s="12" t="s">
        <v>65</v>
      </c>
      <c r="O132" s="12">
        <v>1</v>
      </c>
      <c r="P132" s="12">
        <v>2</v>
      </c>
      <c r="Q132" s="12">
        <v>3</v>
      </c>
      <c r="R132" s="12">
        <v>4</v>
      </c>
      <c r="S132" s="12">
        <v>5</v>
      </c>
      <c r="T132" s="12">
        <v>6</v>
      </c>
      <c r="U132" s="12">
        <v>7</v>
      </c>
      <c r="V132" s="12">
        <v>8</v>
      </c>
      <c r="W132" s="12">
        <v>9</v>
      </c>
      <c r="X132" s="12">
        <v>10</v>
      </c>
      <c r="Y132" s="12">
        <v>11</v>
      </c>
      <c r="Z132" s="12">
        <v>12</v>
      </c>
      <c r="AA132" s="12">
        <v>13</v>
      </c>
      <c r="AB132" s="12">
        <v>14</v>
      </c>
      <c r="AC132" s="12">
        <v>15</v>
      </c>
      <c r="AD132" s="12">
        <v>16</v>
      </c>
      <c r="AE132" s="12">
        <v>17</v>
      </c>
      <c r="AF132" s="12">
        <v>18</v>
      </c>
      <c r="AG132" s="12">
        <v>19</v>
      </c>
      <c r="AH132" s="12">
        <v>20</v>
      </c>
      <c r="AI132" s="12">
        <v>21</v>
      </c>
      <c r="AJ132" s="12">
        <v>22</v>
      </c>
      <c r="AK132" s="12">
        <v>23</v>
      </c>
      <c r="AL132" s="12">
        <v>24</v>
      </c>
      <c r="AM132" s="12">
        <v>25</v>
      </c>
      <c r="AN132" s="12">
        <v>26</v>
      </c>
      <c r="AO132" s="12">
        <v>27</v>
      </c>
      <c r="AP132" s="12">
        <v>28</v>
      </c>
      <c r="AQ132" s="12">
        <v>29</v>
      </c>
      <c r="AR132" s="12">
        <v>30</v>
      </c>
      <c r="AS132" s="12">
        <v>31</v>
      </c>
      <c r="AT132" s="2"/>
      <c r="AU132" s="2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</row>
    <row r="133" spans="2:60" ht="15.75" hidden="1" customHeight="1" x14ac:dyDescent="0.25">
      <c r="B133" s="37"/>
      <c r="C133" s="2"/>
      <c r="D133" s="2" t="s">
        <v>74</v>
      </c>
      <c r="E133" s="2"/>
      <c r="F133" s="12" t="s">
        <v>65</v>
      </c>
      <c r="G133" s="12" t="s">
        <v>65</v>
      </c>
      <c r="H133" s="12" t="s">
        <v>65</v>
      </c>
      <c r="I133" s="12" t="s">
        <v>65</v>
      </c>
      <c r="J133" s="12" t="s">
        <v>65</v>
      </c>
      <c r="K133" s="12" t="s">
        <v>65</v>
      </c>
      <c r="L133" s="12" t="s">
        <v>65</v>
      </c>
      <c r="M133" s="12" t="s">
        <v>65</v>
      </c>
      <c r="N133" s="12" t="s">
        <v>65</v>
      </c>
      <c r="O133" s="12" t="s">
        <v>65</v>
      </c>
      <c r="P133" s="12">
        <v>1</v>
      </c>
      <c r="Q133" s="12">
        <v>2</v>
      </c>
      <c r="R133" s="12">
        <v>3</v>
      </c>
      <c r="S133" s="12">
        <v>4</v>
      </c>
      <c r="T133" s="12">
        <v>5</v>
      </c>
      <c r="U133" s="12">
        <v>6</v>
      </c>
      <c r="V133" s="12">
        <v>7</v>
      </c>
      <c r="W133" s="12">
        <v>8</v>
      </c>
      <c r="X133" s="12">
        <v>9</v>
      </c>
      <c r="Y133" s="12">
        <v>10</v>
      </c>
      <c r="Z133" s="12">
        <v>11</v>
      </c>
      <c r="AA133" s="12">
        <v>12</v>
      </c>
      <c r="AB133" s="12">
        <v>13</v>
      </c>
      <c r="AC133" s="12">
        <v>14</v>
      </c>
      <c r="AD133" s="12">
        <v>15</v>
      </c>
      <c r="AE133" s="12">
        <v>16</v>
      </c>
      <c r="AF133" s="12">
        <v>17</v>
      </c>
      <c r="AG133" s="12">
        <v>18</v>
      </c>
      <c r="AH133" s="12">
        <v>19</v>
      </c>
      <c r="AI133" s="12">
        <v>20</v>
      </c>
      <c r="AJ133" s="12">
        <v>21</v>
      </c>
      <c r="AK133" s="12">
        <v>22</v>
      </c>
      <c r="AL133" s="12">
        <v>23</v>
      </c>
      <c r="AM133" s="12">
        <v>24</v>
      </c>
      <c r="AN133" s="12">
        <v>25</v>
      </c>
      <c r="AO133" s="12">
        <v>26</v>
      </c>
      <c r="AP133" s="12">
        <v>27</v>
      </c>
      <c r="AQ133" s="12">
        <v>28</v>
      </c>
      <c r="AR133" s="12">
        <v>29</v>
      </c>
      <c r="AS133" s="12">
        <v>30</v>
      </c>
      <c r="AT133" s="2"/>
      <c r="AU133" s="2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</row>
    <row r="134" spans="2:60" ht="15.75" hidden="1" customHeight="1" x14ac:dyDescent="0.25">
      <c r="B134" s="37"/>
      <c r="C134" s="2"/>
      <c r="D134" s="2" t="s">
        <v>75</v>
      </c>
      <c r="E134" s="2"/>
      <c r="F134" s="12" t="s">
        <v>65</v>
      </c>
      <c r="G134" s="12" t="s">
        <v>65</v>
      </c>
      <c r="H134" s="12" t="s">
        <v>65</v>
      </c>
      <c r="I134" s="12" t="s">
        <v>65</v>
      </c>
      <c r="J134" s="12" t="s">
        <v>65</v>
      </c>
      <c r="K134" s="12" t="s">
        <v>65</v>
      </c>
      <c r="L134" s="12" t="s">
        <v>65</v>
      </c>
      <c r="M134" s="12" t="s">
        <v>65</v>
      </c>
      <c r="N134" s="12" t="s">
        <v>65</v>
      </c>
      <c r="O134" s="12" t="s">
        <v>65</v>
      </c>
      <c r="P134" s="12" t="s">
        <v>65</v>
      </c>
      <c r="Q134" s="12">
        <v>1</v>
      </c>
      <c r="R134" s="12">
        <v>2</v>
      </c>
      <c r="S134" s="12">
        <v>3</v>
      </c>
      <c r="T134" s="12">
        <v>4</v>
      </c>
      <c r="U134" s="12">
        <v>5</v>
      </c>
      <c r="V134" s="12">
        <v>6</v>
      </c>
      <c r="W134" s="12">
        <v>7</v>
      </c>
      <c r="X134" s="12">
        <v>8</v>
      </c>
      <c r="Y134" s="12">
        <v>9</v>
      </c>
      <c r="Z134" s="12">
        <v>10</v>
      </c>
      <c r="AA134" s="12">
        <v>11</v>
      </c>
      <c r="AB134" s="12">
        <v>12</v>
      </c>
      <c r="AC134" s="12">
        <v>13</v>
      </c>
      <c r="AD134" s="12">
        <v>14</v>
      </c>
      <c r="AE134" s="12">
        <v>15</v>
      </c>
      <c r="AF134" s="12">
        <v>16</v>
      </c>
      <c r="AG134" s="12">
        <v>17</v>
      </c>
      <c r="AH134" s="12">
        <v>18</v>
      </c>
      <c r="AI134" s="12">
        <v>19</v>
      </c>
      <c r="AJ134" s="12">
        <v>20</v>
      </c>
      <c r="AK134" s="12">
        <v>21</v>
      </c>
      <c r="AL134" s="12">
        <v>22</v>
      </c>
      <c r="AM134" s="12">
        <v>23</v>
      </c>
      <c r="AN134" s="12">
        <v>24</v>
      </c>
      <c r="AO134" s="12">
        <v>25</v>
      </c>
      <c r="AP134" s="12">
        <v>26</v>
      </c>
      <c r="AQ134" s="12">
        <v>27</v>
      </c>
      <c r="AR134" s="12">
        <v>28</v>
      </c>
      <c r="AS134" s="12">
        <v>29</v>
      </c>
      <c r="AT134" s="2"/>
      <c r="AU134" s="2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</row>
    <row r="135" spans="2:60" ht="15.75" hidden="1" customHeight="1" x14ac:dyDescent="0.25">
      <c r="B135" s="37"/>
      <c r="C135" s="2"/>
      <c r="D135" s="2" t="s">
        <v>76</v>
      </c>
      <c r="E135" s="2"/>
      <c r="F135" s="12" t="s">
        <v>65</v>
      </c>
      <c r="G135" s="12" t="s">
        <v>65</v>
      </c>
      <c r="H135" s="12" t="s">
        <v>65</v>
      </c>
      <c r="I135" s="12" t="s">
        <v>65</v>
      </c>
      <c r="J135" s="12" t="s">
        <v>65</v>
      </c>
      <c r="K135" s="12" t="s">
        <v>65</v>
      </c>
      <c r="L135" s="12" t="s">
        <v>65</v>
      </c>
      <c r="M135" s="12" t="s">
        <v>65</v>
      </c>
      <c r="N135" s="12" t="s">
        <v>65</v>
      </c>
      <c r="O135" s="12" t="s">
        <v>65</v>
      </c>
      <c r="P135" s="12" t="s">
        <v>65</v>
      </c>
      <c r="Q135" s="12" t="s">
        <v>65</v>
      </c>
      <c r="R135" s="12">
        <v>1</v>
      </c>
      <c r="S135" s="12">
        <v>2</v>
      </c>
      <c r="T135" s="12">
        <v>3</v>
      </c>
      <c r="U135" s="12">
        <v>4</v>
      </c>
      <c r="V135" s="12">
        <v>5</v>
      </c>
      <c r="W135" s="12">
        <v>6</v>
      </c>
      <c r="X135" s="12">
        <v>7</v>
      </c>
      <c r="Y135" s="12">
        <v>8</v>
      </c>
      <c r="Z135" s="12">
        <v>9</v>
      </c>
      <c r="AA135" s="12">
        <v>10</v>
      </c>
      <c r="AB135" s="12">
        <v>11</v>
      </c>
      <c r="AC135" s="12">
        <v>12</v>
      </c>
      <c r="AD135" s="12">
        <v>13</v>
      </c>
      <c r="AE135" s="12">
        <v>14</v>
      </c>
      <c r="AF135" s="12">
        <v>15</v>
      </c>
      <c r="AG135" s="12">
        <v>16</v>
      </c>
      <c r="AH135" s="12">
        <v>17</v>
      </c>
      <c r="AI135" s="12">
        <v>18</v>
      </c>
      <c r="AJ135" s="12">
        <v>19</v>
      </c>
      <c r="AK135" s="12">
        <v>20</v>
      </c>
      <c r="AL135" s="12">
        <v>21</v>
      </c>
      <c r="AM135" s="12">
        <v>22</v>
      </c>
      <c r="AN135" s="12">
        <v>23</v>
      </c>
      <c r="AO135" s="12">
        <v>24</v>
      </c>
      <c r="AP135" s="12">
        <v>25</v>
      </c>
      <c r="AQ135" s="12">
        <v>26</v>
      </c>
      <c r="AR135" s="12">
        <v>27</v>
      </c>
      <c r="AS135" s="12">
        <v>28</v>
      </c>
      <c r="AT135" s="2"/>
      <c r="AU135" s="2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</row>
    <row r="136" spans="2:60" ht="15.75" hidden="1" customHeight="1" x14ac:dyDescent="0.25">
      <c r="B136" s="37"/>
      <c r="C136" s="2"/>
      <c r="D136" s="2" t="s">
        <v>77</v>
      </c>
      <c r="E136" s="2"/>
      <c r="F136" s="12" t="s">
        <v>65</v>
      </c>
      <c r="G136" s="12" t="s">
        <v>65</v>
      </c>
      <c r="H136" s="12" t="s">
        <v>65</v>
      </c>
      <c r="I136" s="12" t="s">
        <v>65</v>
      </c>
      <c r="J136" s="12" t="s">
        <v>65</v>
      </c>
      <c r="K136" s="12" t="s">
        <v>65</v>
      </c>
      <c r="L136" s="12" t="s">
        <v>65</v>
      </c>
      <c r="M136" s="12" t="s">
        <v>65</v>
      </c>
      <c r="N136" s="12" t="s">
        <v>65</v>
      </c>
      <c r="O136" s="12" t="s">
        <v>65</v>
      </c>
      <c r="P136" s="12" t="s">
        <v>65</v>
      </c>
      <c r="Q136" s="12" t="s">
        <v>65</v>
      </c>
      <c r="R136" s="12" t="s">
        <v>65</v>
      </c>
      <c r="S136" s="12">
        <v>1</v>
      </c>
      <c r="T136" s="12">
        <v>2</v>
      </c>
      <c r="U136" s="12">
        <v>3</v>
      </c>
      <c r="V136" s="12">
        <v>4</v>
      </c>
      <c r="W136" s="12">
        <v>5</v>
      </c>
      <c r="X136" s="12">
        <v>6</v>
      </c>
      <c r="Y136" s="12">
        <v>7</v>
      </c>
      <c r="Z136" s="12">
        <v>8</v>
      </c>
      <c r="AA136" s="12">
        <v>9</v>
      </c>
      <c r="AB136" s="12">
        <v>10</v>
      </c>
      <c r="AC136" s="12">
        <v>11</v>
      </c>
      <c r="AD136" s="12">
        <v>12</v>
      </c>
      <c r="AE136" s="12">
        <v>13</v>
      </c>
      <c r="AF136" s="12">
        <v>14</v>
      </c>
      <c r="AG136" s="12">
        <v>15</v>
      </c>
      <c r="AH136" s="12">
        <v>16</v>
      </c>
      <c r="AI136" s="12">
        <v>17</v>
      </c>
      <c r="AJ136" s="12">
        <v>18</v>
      </c>
      <c r="AK136" s="12">
        <v>19</v>
      </c>
      <c r="AL136" s="12">
        <v>20</v>
      </c>
      <c r="AM136" s="12">
        <v>21</v>
      </c>
      <c r="AN136" s="12">
        <v>22</v>
      </c>
      <c r="AO136" s="12">
        <v>23</v>
      </c>
      <c r="AP136" s="12">
        <v>24</v>
      </c>
      <c r="AQ136" s="12">
        <v>25</v>
      </c>
      <c r="AR136" s="12">
        <v>26</v>
      </c>
      <c r="AS136" s="12">
        <v>27</v>
      </c>
      <c r="AT136" s="2"/>
      <c r="AU136" s="2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</row>
    <row r="137" spans="2:60" ht="15.75" hidden="1" customHeight="1" x14ac:dyDescent="0.25">
      <c r="B137" s="37"/>
      <c r="C137" s="2"/>
      <c r="D137" s="2" t="s">
        <v>78</v>
      </c>
      <c r="E137" s="2"/>
      <c r="F137" s="12" t="s">
        <v>65</v>
      </c>
      <c r="G137" s="12" t="s">
        <v>65</v>
      </c>
      <c r="H137" s="12" t="s">
        <v>65</v>
      </c>
      <c r="I137" s="12" t="s">
        <v>65</v>
      </c>
      <c r="J137" s="12" t="s">
        <v>65</v>
      </c>
      <c r="K137" s="12" t="s">
        <v>65</v>
      </c>
      <c r="L137" s="12" t="s">
        <v>65</v>
      </c>
      <c r="M137" s="12" t="s">
        <v>65</v>
      </c>
      <c r="N137" s="12" t="s">
        <v>65</v>
      </c>
      <c r="O137" s="12" t="s">
        <v>65</v>
      </c>
      <c r="P137" s="12" t="s">
        <v>65</v>
      </c>
      <c r="Q137" s="12" t="s">
        <v>65</v>
      </c>
      <c r="R137" s="12" t="s">
        <v>65</v>
      </c>
      <c r="S137" s="12" t="s">
        <v>65</v>
      </c>
      <c r="T137" s="12">
        <v>1</v>
      </c>
      <c r="U137" s="12">
        <v>2</v>
      </c>
      <c r="V137" s="12">
        <v>3</v>
      </c>
      <c r="W137" s="12">
        <v>4</v>
      </c>
      <c r="X137" s="12">
        <v>5</v>
      </c>
      <c r="Y137" s="12">
        <v>6</v>
      </c>
      <c r="Z137" s="12">
        <v>7</v>
      </c>
      <c r="AA137" s="12">
        <v>8</v>
      </c>
      <c r="AB137" s="12">
        <v>9</v>
      </c>
      <c r="AC137" s="12">
        <v>10</v>
      </c>
      <c r="AD137" s="12">
        <v>11</v>
      </c>
      <c r="AE137" s="12">
        <v>12</v>
      </c>
      <c r="AF137" s="12">
        <v>13</v>
      </c>
      <c r="AG137" s="12">
        <v>14</v>
      </c>
      <c r="AH137" s="12">
        <v>15</v>
      </c>
      <c r="AI137" s="12">
        <v>16</v>
      </c>
      <c r="AJ137" s="12">
        <v>17</v>
      </c>
      <c r="AK137" s="12">
        <v>18</v>
      </c>
      <c r="AL137" s="12">
        <v>19</v>
      </c>
      <c r="AM137" s="12">
        <v>20</v>
      </c>
      <c r="AN137" s="12">
        <v>21</v>
      </c>
      <c r="AO137" s="12">
        <v>22</v>
      </c>
      <c r="AP137" s="12">
        <v>23</v>
      </c>
      <c r="AQ137" s="12">
        <v>24</v>
      </c>
      <c r="AR137" s="12">
        <v>25</v>
      </c>
      <c r="AS137" s="12">
        <v>26</v>
      </c>
      <c r="AT137" s="2"/>
      <c r="AU137" s="2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</row>
    <row r="138" spans="2:60" ht="15.75" hidden="1" customHeight="1" x14ac:dyDescent="0.25">
      <c r="B138" s="37"/>
      <c r="C138" s="2"/>
      <c r="D138" s="2" t="s">
        <v>79</v>
      </c>
      <c r="E138" s="61"/>
      <c r="F138" s="12" t="s">
        <v>65</v>
      </c>
      <c r="G138" s="12" t="s">
        <v>65</v>
      </c>
      <c r="H138" s="12" t="s">
        <v>65</v>
      </c>
      <c r="I138" s="12" t="s">
        <v>65</v>
      </c>
      <c r="J138" s="12" t="s">
        <v>65</v>
      </c>
      <c r="K138" s="12" t="s">
        <v>65</v>
      </c>
      <c r="L138" s="12" t="s">
        <v>65</v>
      </c>
      <c r="M138" s="12" t="s">
        <v>65</v>
      </c>
      <c r="N138" s="12" t="s">
        <v>65</v>
      </c>
      <c r="O138" s="12" t="s">
        <v>65</v>
      </c>
      <c r="P138" s="12" t="s">
        <v>65</v>
      </c>
      <c r="Q138" s="12" t="s">
        <v>65</v>
      </c>
      <c r="R138" s="12" t="s">
        <v>65</v>
      </c>
      <c r="S138" s="12" t="s">
        <v>65</v>
      </c>
      <c r="T138" s="12" t="s">
        <v>65</v>
      </c>
      <c r="U138" s="12">
        <v>1</v>
      </c>
      <c r="V138" s="12">
        <v>2</v>
      </c>
      <c r="W138" s="12">
        <v>3</v>
      </c>
      <c r="X138" s="12">
        <v>4</v>
      </c>
      <c r="Y138" s="12">
        <v>5</v>
      </c>
      <c r="Z138" s="12">
        <v>6</v>
      </c>
      <c r="AA138" s="12">
        <v>7</v>
      </c>
      <c r="AB138" s="12">
        <v>8</v>
      </c>
      <c r="AC138" s="12">
        <v>9</v>
      </c>
      <c r="AD138" s="12">
        <v>10</v>
      </c>
      <c r="AE138" s="12">
        <v>11</v>
      </c>
      <c r="AF138" s="12">
        <v>12</v>
      </c>
      <c r="AG138" s="12">
        <v>13</v>
      </c>
      <c r="AH138" s="12">
        <v>14</v>
      </c>
      <c r="AI138" s="12">
        <v>15</v>
      </c>
      <c r="AJ138" s="12">
        <v>16</v>
      </c>
      <c r="AK138" s="12">
        <v>17</v>
      </c>
      <c r="AL138" s="12">
        <v>18</v>
      </c>
      <c r="AM138" s="12">
        <v>19</v>
      </c>
      <c r="AN138" s="12">
        <v>20</v>
      </c>
      <c r="AO138" s="12">
        <v>21</v>
      </c>
      <c r="AP138" s="12">
        <v>22</v>
      </c>
      <c r="AQ138" s="12">
        <v>23</v>
      </c>
      <c r="AR138" s="12">
        <v>24</v>
      </c>
      <c r="AS138" s="12">
        <v>25</v>
      </c>
      <c r="AT138" s="2"/>
      <c r="AU138" s="2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</row>
    <row r="139" spans="2:60" ht="15.75" hidden="1" customHeight="1" x14ac:dyDescent="0.25">
      <c r="B139" s="37"/>
      <c r="C139" s="2"/>
      <c r="D139" s="2" t="s">
        <v>80</v>
      </c>
      <c r="E139" s="2"/>
      <c r="F139" s="12" t="s">
        <v>65</v>
      </c>
      <c r="G139" s="12" t="s">
        <v>65</v>
      </c>
      <c r="H139" s="12" t="s">
        <v>65</v>
      </c>
      <c r="I139" s="12" t="s">
        <v>65</v>
      </c>
      <c r="J139" s="12" t="s">
        <v>65</v>
      </c>
      <c r="K139" s="12" t="s">
        <v>65</v>
      </c>
      <c r="L139" s="12" t="s">
        <v>65</v>
      </c>
      <c r="M139" s="12" t="s">
        <v>65</v>
      </c>
      <c r="N139" s="12" t="s">
        <v>65</v>
      </c>
      <c r="O139" s="12" t="s">
        <v>65</v>
      </c>
      <c r="P139" s="12" t="s">
        <v>65</v>
      </c>
      <c r="Q139" s="12" t="s">
        <v>65</v>
      </c>
      <c r="R139" s="12" t="s">
        <v>65</v>
      </c>
      <c r="S139" s="12" t="s">
        <v>65</v>
      </c>
      <c r="T139" s="12" t="s">
        <v>65</v>
      </c>
      <c r="U139" s="12" t="s">
        <v>65</v>
      </c>
      <c r="V139" s="12">
        <v>1</v>
      </c>
      <c r="W139" s="12">
        <v>2</v>
      </c>
      <c r="X139" s="12">
        <v>3</v>
      </c>
      <c r="Y139" s="12">
        <v>4</v>
      </c>
      <c r="Z139" s="12">
        <v>5</v>
      </c>
      <c r="AA139" s="12">
        <v>6</v>
      </c>
      <c r="AB139" s="12">
        <v>7</v>
      </c>
      <c r="AC139" s="12">
        <v>8</v>
      </c>
      <c r="AD139" s="12">
        <v>9</v>
      </c>
      <c r="AE139" s="12">
        <v>10</v>
      </c>
      <c r="AF139" s="12">
        <v>11</v>
      </c>
      <c r="AG139" s="12">
        <v>12</v>
      </c>
      <c r="AH139" s="12">
        <v>13</v>
      </c>
      <c r="AI139" s="12">
        <v>14</v>
      </c>
      <c r="AJ139" s="12">
        <v>15</v>
      </c>
      <c r="AK139" s="12">
        <v>16</v>
      </c>
      <c r="AL139" s="12">
        <v>17</v>
      </c>
      <c r="AM139" s="12">
        <v>18</v>
      </c>
      <c r="AN139" s="12">
        <v>19</v>
      </c>
      <c r="AO139" s="12">
        <v>20</v>
      </c>
      <c r="AP139" s="12">
        <v>21</v>
      </c>
      <c r="AQ139" s="12">
        <v>22</v>
      </c>
      <c r="AR139" s="12">
        <v>23</v>
      </c>
      <c r="AS139" s="12">
        <v>24</v>
      </c>
      <c r="AT139" s="2"/>
      <c r="AU139" s="2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</row>
    <row r="140" spans="2:60" ht="15.75" hidden="1" customHeight="1" x14ac:dyDescent="0.25">
      <c r="B140" s="37"/>
      <c r="C140" s="39"/>
      <c r="D140" s="2" t="s">
        <v>81</v>
      </c>
      <c r="E140" s="2"/>
      <c r="F140" s="12" t="s">
        <v>65</v>
      </c>
      <c r="G140" s="12" t="s">
        <v>65</v>
      </c>
      <c r="H140" s="12" t="s">
        <v>65</v>
      </c>
      <c r="I140" s="12" t="s">
        <v>65</v>
      </c>
      <c r="J140" s="12" t="s">
        <v>65</v>
      </c>
      <c r="K140" s="12" t="s">
        <v>65</v>
      </c>
      <c r="L140" s="12" t="s">
        <v>65</v>
      </c>
      <c r="M140" s="12" t="s">
        <v>65</v>
      </c>
      <c r="N140" s="12" t="s">
        <v>65</v>
      </c>
      <c r="O140" s="12" t="s">
        <v>65</v>
      </c>
      <c r="P140" s="12" t="s">
        <v>65</v>
      </c>
      <c r="Q140" s="12" t="s">
        <v>65</v>
      </c>
      <c r="R140" s="12" t="s">
        <v>65</v>
      </c>
      <c r="S140" s="12" t="s">
        <v>65</v>
      </c>
      <c r="T140" s="12" t="s">
        <v>65</v>
      </c>
      <c r="U140" s="12" t="s">
        <v>65</v>
      </c>
      <c r="V140" s="12" t="s">
        <v>65</v>
      </c>
      <c r="W140" s="12">
        <v>1</v>
      </c>
      <c r="X140" s="12">
        <v>2</v>
      </c>
      <c r="Y140" s="12">
        <v>3</v>
      </c>
      <c r="Z140" s="12">
        <v>4</v>
      </c>
      <c r="AA140" s="12">
        <v>5</v>
      </c>
      <c r="AB140" s="12">
        <v>6</v>
      </c>
      <c r="AC140" s="12">
        <v>7</v>
      </c>
      <c r="AD140" s="12">
        <v>8</v>
      </c>
      <c r="AE140" s="12">
        <v>9</v>
      </c>
      <c r="AF140" s="12">
        <v>10</v>
      </c>
      <c r="AG140" s="12">
        <v>11</v>
      </c>
      <c r="AH140" s="12">
        <v>12</v>
      </c>
      <c r="AI140" s="12">
        <v>13</v>
      </c>
      <c r="AJ140" s="12">
        <v>14</v>
      </c>
      <c r="AK140" s="12">
        <v>15</v>
      </c>
      <c r="AL140" s="12">
        <v>16</v>
      </c>
      <c r="AM140" s="12">
        <v>17</v>
      </c>
      <c r="AN140" s="12">
        <v>18</v>
      </c>
      <c r="AO140" s="12">
        <v>19</v>
      </c>
      <c r="AP140" s="12">
        <v>20</v>
      </c>
      <c r="AQ140" s="12">
        <v>21</v>
      </c>
      <c r="AR140" s="12">
        <v>22</v>
      </c>
      <c r="AS140" s="12">
        <v>23</v>
      </c>
      <c r="AT140" s="2"/>
      <c r="AU140" s="2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</row>
    <row r="141" spans="2:60" ht="15.75" hidden="1" customHeight="1" x14ac:dyDescent="0.25">
      <c r="B141" s="37"/>
      <c r="C141" s="39"/>
      <c r="D141" s="2" t="s">
        <v>82</v>
      </c>
      <c r="E141" s="2"/>
      <c r="F141" s="12" t="s">
        <v>65</v>
      </c>
      <c r="G141" s="12" t="s">
        <v>65</v>
      </c>
      <c r="H141" s="12" t="s">
        <v>65</v>
      </c>
      <c r="I141" s="12" t="s">
        <v>65</v>
      </c>
      <c r="J141" s="12" t="s">
        <v>65</v>
      </c>
      <c r="K141" s="12" t="s">
        <v>65</v>
      </c>
      <c r="L141" s="12" t="s">
        <v>65</v>
      </c>
      <c r="M141" s="12" t="s">
        <v>65</v>
      </c>
      <c r="N141" s="12" t="s">
        <v>65</v>
      </c>
      <c r="O141" s="12" t="s">
        <v>65</v>
      </c>
      <c r="P141" s="12" t="s">
        <v>65</v>
      </c>
      <c r="Q141" s="12" t="s">
        <v>65</v>
      </c>
      <c r="R141" s="12" t="s">
        <v>65</v>
      </c>
      <c r="S141" s="12" t="s">
        <v>65</v>
      </c>
      <c r="T141" s="12" t="s">
        <v>65</v>
      </c>
      <c r="U141" s="12" t="s">
        <v>65</v>
      </c>
      <c r="V141" s="12" t="s">
        <v>65</v>
      </c>
      <c r="W141" s="12" t="s">
        <v>65</v>
      </c>
      <c r="X141" s="12">
        <v>1</v>
      </c>
      <c r="Y141" s="12">
        <v>2</v>
      </c>
      <c r="Z141" s="12">
        <v>3</v>
      </c>
      <c r="AA141" s="12">
        <v>4</v>
      </c>
      <c r="AB141" s="12">
        <v>5</v>
      </c>
      <c r="AC141" s="12">
        <v>6</v>
      </c>
      <c r="AD141" s="12">
        <v>7</v>
      </c>
      <c r="AE141" s="12">
        <v>8</v>
      </c>
      <c r="AF141" s="12">
        <v>9</v>
      </c>
      <c r="AG141" s="12">
        <v>10</v>
      </c>
      <c r="AH141" s="12">
        <v>11</v>
      </c>
      <c r="AI141" s="12">
        <v>12</v>
      </c>
      <c r="AJ141" s="12">
        <v>13</v>
      </c>
      <c r="AK141" s="12">
        <v>14</v>
      </c>
      <c r="AL141" s="12">
        <v>15</v>
      </c>
      <c r="AM141" s="12">
        <v>16</v>
      </c>
      <c r="AN141" s="12">
        <v>17</v>
      </c>
      <c r="AO141" s="12">
        <v>18</v>
      </c>
      <c r="AP141" s="12">
        <v>19</v>
      </c>
      <c r="AQ141" s="12">
        <v>20</v>
      </c>
      <c r="AR141" s="12">
        <v>21</v>
      </c>
      <c r="AS141" s="12">
        <v>22</v>
      </c>
      <c r="AT141" s="2"/>
      <c r="AU141" s="2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</row>
    <row r="142" spans="2:60" ht="15.75" hidden="1" customHeight="1" x14ac:dyDescent="0.25">
      <c r="B142" s="37"/>
      <c r="C142" s="39"/>
      <c r="D142" s="2" t="s">
        <v>83</v>
      </c>
      <c r="E142" s="2"/>
      <c r="F142" s="12" t="s">
        <v>65</v>
      </c>
      <c r="G142" s="12" t="s">
        <v>65</v>
      </c>
      <c r="H142" s="12" t="s">
        <v>65</v>
      </c>
      <c r="I142" s="12" t="s">
        <v>65</v>
      </c>
      <c r="J142" s="12" t="s">
        <v>65</v>
      </c>
      <c r="K142" s="12" t="s">
        <v>65</v>
      </c>
      <c r="L142" s="12" t="s">
        <v>65</v>
      </c>
      <c r="M142" s="12" t="s">
        <v>65</v>
      </c>
      <c r="N142" s="12" t="s">
        <v>65</v>
      </c>
      <c r="O142" s="12" t="s">
        <v>65</v>
      </c>
      <c r="P142" s="12" t="s">
        <v>65</v>
      </c>
      <c r="Q142" s="12" t="s">
        <v>65</v>
      </c>
      <c r="R142" s="12" t="s">
        <v>65</v>
      </c>
      <c r="S142" s="12" t="s">
        <v>65</v>
      </c>
      <c r="T142" s="12" t="s">
        <v>65</v>
      </c>
      <c r="U142" s="12" t="s">
        <v>65</v>
      </c>
      <c r="V142" s="12" t="s">
        <v>65</v>
      </c>
      <c r="W142" s="12" t="s">
        <v>65</v>
      </c>
      <c r="X142" s="12" t="s">
        <v>65</v>
      </c>
      <c r="Y142" s="12">
        <v>1</v>
      </c>
      <c r="Z142" s="12">
        <v>2</v>
      </c>
      <c r="AA142" s="12">
        <v>3</v>
      </c>
      <c r="AB142" s="12">
        <v>4</v>
      </c>
      <c r="AC142" s="12">
        <v>5</v>
      </c>
      <c r="AD142" s="12">
        <v>6</v>
      </c>
      <c r="AE142" s="12">
        <v>7</v>
      </c>
      <c r="AF142" s="12">
        <v>8</v>
      </c>
      <c r="AG142" s="12">
        <v>9</v>
      </c>
      <c r="AH142" s="12">
        <v>10</v>
      </c>
      <c r="AI142" s="12">
        <v>11</v>
      </c>
      <c r="AJ142" s="12">
        <v>12</v>
      </c>
      <c r="AK142" s="12">
        <v>13</v>
      </c>
      <c r="AL142" s="12">
        <v>14</v>
      </c>
      <c r="AM142" s="12">
        <v>15</v>
      </c>
      <c r="AN142" s="12">
        <v>16</v>
      </c>
      <c r="AO142" s="12">
        <v>17</v>
      </c>
      <c r="AP142" s="12">
        <v>18</v>
      </c>
      <c r="AQ142" s="12">
        <v>19</v>
      </c>
      <c r="AR142" s="12">
        <v>20</v>
      </c>
      <c r="AS142" s="12">
        <v>21</v>
      </c>
      <c r="AT142" s="2"/>
      <c r="AU142" s="2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</row>
    <row r="143" spans="2:60" ht="15.75" hidden="1" customHeight="1" x14ac:dyDescent="0.25">
      <c r="B143" s="37"/>
      <c r="C143" s="39"/>
      <c r="D143" s="2" t="s">
        <v>84</v>
      </c>
      <c r="E143" s="2"/>
      <c r="F143" s="12" t="s">
        <v>65</v>
      </c>
      <c r="G143" s="12" t="s">
        <v>65</v>
      </c>
      <c r="H143" s="12" t="s">
        <v>65</v>
      </c>
      <c r="I143" s="12" t="s">
        <v>65</v>
      </c>
      <c r="J143" s="12" t="s">
        <v>65</v>
      </c>
      <c r="K143" s="12" t="s">
        <v>65</v>
      </c>
      <c r="L143" s="12" t="s">
        <v>65</v>
      </c>
      <c r="M143" s="12" t="s">
        <v>65</v>
      </c>
      <c r="N143" s="12" t="s">
        <v>65</v>
      </c>
      <c r="O143" s="12" t="s">
        <v>65</v>
      </c>
      <c r="P143" s="12" t="s">
        <v>65</v>
      </c>
      <c r="Q143" s="12" t="s">
        <v>65</v>
      </c>
      <c r="R143" s="12" t="s">
        <v>65</v>
      </c>
      <c r="S143" s="12" t="s">
        <v>65</v>
      </c>
      <c r="T143" s="12" t="s">
        <v>65</v>
      </c>
      <c r="U143" s="12" t="s">
        <v>65</v>
      </c>
      <c r="V143" s="12" t="s">
        <v>65</v>
      </c>
      <c r="W143" s="12" t="s">
        <v>65</v>
      </c>
      <c r="X143" s="12" t="s">
        <v>65</v>
      </c>
      <c r="Y143" s="12" t="s">
        <v>65</v>
      </c>
      <c r="Z143" s="12">
        <v>1</v>
      </c>
      <c r="AA143" s="12">
        <v>2</v>
      </c>
      <c r="AB143" s="12">
        <v>3</v>
      </c>
      <c r="AC143" s="12">
        <v>4</v>
      </c>
      <c r="AD143" s="12">
        <v>5</v>
      </c>
      <c r="AE143" s="12">
        <v>6</v>
      </c>
      <c r="AF143" s="12">
        <v>7</v>
      </c>
      <c r="AG143" s="12">
        <v>8</v>
      </c>
      <c r="AH143" s="12">
        <v>9</v>
      </c>
      <c r="AI143" s="12">
        <v>10</v>
      </c>
      <c r="AJ143" s="12">
        <v>11</v>
      </c>
      <c r="AK143" s="12">
        <v>12</v>
      </c>
      <c r="AL143" s="12">
        <v>13</v>
      </c>
      <c r="AM143" s="12">
        <v>14</v>
      </c>
      <c r="AN143" s="12">
        <v>15</v>
      </c>
      <c r="AO143" s="12">
        <v>16</v>
      </c>
      <c r="AP143" s="12">
        <v>17</v>
      </c>
      <c r="AQ143" s="12">
        <v>18</v>
      </c>
      <c r="AR143" s="12">
        <v>19</v>
      </c>
      <c r="AS143" s="12">
        <v>20</v>
      </c>
      <c r="AT143" s="2"/>
      <c r="AU143" s="2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</row>
    <row r="144" spans="2:60" ht="15.75" hidden="1" customHeight="1" x14ac:dyDescent="0.25">
      <c r="B144" s="37"/>
      <c r="C144" s="39"/>
      <c r="D144" s="2" t="s">
        <v>85</v>
      </c>
      <c r="E144" s="2"/>
      <c r="F144" s="12" t="s">
        <v>65</v>
      </c>
      <c r="G144" s="12" t="s">
        <v>65</v>
      </c>
      <c r="H144" s="12" t="s">
        <v>65</v>
      </c>
      <c r="I144" s="12" t="s">
        <v>65</v>
      </c>
      <c r="J144" s="12" t="s">
        <v>65</v>
      </c>
      <c r="K144" s="12" t="s">
        <v>65</v>
      </c>
      <c r="L144" s="12" t="s">
        <v>65</v>
      </c>
      <c r="M144" s="12" t="s">
        <v>65</v>
      </c>
      <c r="N144" s="12" t="s">
        <v>65</v>
      </c>
      <c r="O144" s="12" t="s">
        <v>65</v>
      </c>
      <c r="P144" s="12" t="s">
        <v>65</v>
      </c>
      <c r="Q144" s="12" t="s">
        <v>65</v>
      </c>
      <c r="R144" s="12" t="s">
        <v>65</v>
      </c>
      <c r="S144" s="12" t="s">
        <v>65</v>
      </c>
      <c r="T144" s="12" t="s">
        <v>65</v>
      </c>
      <c r="U144" s="12" t="s">
        <v>65</v>
      </c>
      <c r="V144" s="12" t="s">
        <v>65</v>
      </c>
      <c r="W144" s="12" t="s">
        <v>65</v>
      </c>
      <c r="X144" s="12" t="s">
        <v>65</v>
      </c>
      <c r="Y144" s="12" t="s">
        <v>65</v>
      </c>
      <c r="Z144" s="12" t="s">
        <v>65</v>
      </c>
      <c r="AA144" s="12">
        <v>1</v>
      </c>
      <c r="AB144" s="12">
        <v>2</v>
      </c>
      <c r="AC144" s="12">
        <v>3</v>
      </c>
      <c r="AD144" s="12">
        <v>4</v>
      </c>
      <c r="AE144" s="12">
        <v>5</v>
      </c>
      <c r="AF144" s="12">
        <v>6</v>
      </c>
      <c r="AG144" s="12">
        <v>7</v>
      </c>
      <c r="AH144" s="12">
        <v>8</v>
      </c>
      <c r="AI144" s="12">
        <v>9</v>
      </c>
      <c r="AJ144" s="12">
        <v>10</v>
      </c>
      <c r="AK144" s="12">
        <v>11</v>
      </c>
      <c r="AL144" s="12">
        <v>12</v>
      </c>
      <c r="AM144" s="12">
        <v>13</v>
      </c>
      <c r="AN144" s="12">
        <v>14</v>
      </c>
      <c r="AO144" s="12">
        <v>15</v>
      </c>
      <c r="AP144" s="12">
        <v>16</v>
      </c>
      <c r="AQ144" s="12">
        <v>17</v>
      </c>
      <c r="AR144" s="12">
        <v>18</v>
      </c>
      <c r="AS144" s="12">
        <v>19</v>
      </c>
      <c r="AT144" s="2"/>
      <c r="AU144" s="2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</row>
    <row r="145" spans="2:60" ht="15.75" hidden="1" customHeight="1" x14ac:dyDescent="0.25">
      <c r="B145" s="37"/>
      <c r="C145" s="39"/>
      <c r="D145" s="2" t="s">
        <v>86</v>
      </c>
      <c r="E145" s="2"/>
      <c r="F145" s="12" t="s">
        <v>65</v>
      </c>
      <c r="G145" s="12" t="s">
        <v>65</v>
      </c>
      <c r="H145" s="12" t="s">
        <v>65</v>
      </c>
      <c r="I145" s="12" t="s">
        <v>65</v>
      </c>
      <c r="J145" s="12" t="s">
        <v>65</v>
      </c>
      <c r="K145" s="12" t="s">
        <v>65</v>
      </c>
      <c r="L145" s="12" t="s">
        <v>65</v>
      </c>
      <c r="M145" s="12" t="s">
        <v>65</v>
      </c>
      <c r="N145" s="12" t="s">
        <v>65</v>
      </c>
      <c r="O145" s="12" t="s">
        <v>65</v>
      </c>
      <c r="P145" s="12" t="s">
        <v>65</v>
      </c>
      <c r="Q145" s="12" t="s">
        <v>65</v>
      </c>
      <c r="R145" s="12" t="s">
        <v>65</v>
      </c>
      <c r="S145" s="12" t="s">
        <v>65</v>
      </c>
      <c r="T145" s="12" t="s">
        <v>65</v>
      </c>
      <c r="U145" s="12" t="s">
        <v>65</v>
      </c>
      <c r="V145" s="12" t="s">
        <v>65</v>
      </c>
      <c r="W145" s="12" t="s">
        <v>65</v>
      </c>
      <c r="X145" s="12" t="s">
        <v>65</v>
      </c>
      <c r="Y145" s="12" t="s">
        <v>65</v>
      </c>
      <c r="Z145" s="12" t="s">
        <v>65</v>
      </c>
      <c r="AA145" s="12" t="s">
        <v>65</v>
      </c>
      <c r="AB145" s="12">
        <v>1</v>
      </c>
      <c r="AC145" s="12">
        <v>2</v>
      </c>
      <c r="AD145" s="12">
        <v>3</v>
      </c>
      <c r="AE145" s="12">
        <v>4</v>
      </c>
      <c r="AF145" s="12">
        <v>5</v>
      </c>
      <c r="AG145" s="12">
        <v>6</v>
      </c>
      <c r="AH145" s="12">
        <v>7</v>
      </c>
      <c r="AI145" s="12">
        <v>8</v>
      </c>
      <c r="AJ145" s="12">
        <v>9</v>
      </c>
      <c r="AK145" s="12">
        <v>10</v>
      </c>
      <c r="AL145" s="12">
        <v>11</v>
      </c>
      <c r="AM145" s="12">
        <v>12</v>
      </c>
      <c r="AN145" s="12">
        <v>13</v>
      </c>
      <c r="AO145" s="12">
        <v>14</v>
      </c>
      <c r="AP145" s="12">
        <v>15</v>
      </c>
      <c r="AQ145" s="12">
        <v>16</v>
      </c>
      <c r="AR145" s="12">
        <v>17</v>
      </c>
      <c r="AS145" s="12">
        <v>18</v>
      </c>
      <c r="AT145" s="2"/>
      <c r="AU145" s="2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</row>
    <row r="146" spans="2:60" ht="15.75" hidden="1" customHeight="1" x14ac:dyDescent="0.25">
      <c r="B146" s="37"/>
      <c r="C146" s="2"/>
      <c r="D146" s="2" t="s">
        <v>87</v>
      </c>
      <c r="E146" s="2"/>
      <c r="F146" s="12" t="s">
        <v>65</v>
      </c>
      <c r="G146" s="12" t="s">
        <v>65</v>
      </c>
      <c r="H146" s="12" t="s">
        <v>65</v>
      </c>
      <c r="I146" s="12" t="s">
        <v>65</v>
      </c>
      <c r="J146" s="12" t="s">
        <v>65</v>
      </c>
      <c r="K146" s="12" t="s">
        <v>65</v>
      </c>
      <c r="L146" s="12" t="s">
        <v>65</v>
      </c>
      <c r="M146" s="12" t="s">
        <v>65</v>
      </c>
      <c r="N146" s="12" t="s">
        <v>65</v>
      </c>
      <c r="O146" s="12" t="s">
        <v>65</v>
      </c>
      <c r="P146" s="12" t="s">
        <v>65</v>
      </c>
      <c r="Q146" s="12" t="s">
        <v>65</v>
      </c>
      <c r="R146" s="12" t="s">
        <v>65</v>
      </c>
      <c r="S146" s="12" t="s">
        <v>65</v>
      </c>
      <c r="T146" s="12" t="s">
        <v>65</v>
      </c>
      <c r="U146" s="12" t="s">
        <v>65</v>
      </c>
      <c r="V146" s="12" t="s">
        <v>65</v>
      </c>
      <c r="W146" s="12" t="s">
        <v>65</v>
      </c>
      <c r="X146" s="12" t="s">
        <v>65</v>
      </c>
      <c r="Y146" s="12" t="s">
        <v>65</v>
      </c>
      <c r="Z146" s="12" t="s">
        <v>65</v>
      </c>
      <c r="AA146" s="12" t="s">
        <v>65</v>
      </c>
      <c r="AB146" s="12" t="s">
        <v>65</v>
      </c>
      <c r="AC146" s="12">
        <v>1</v>
      </c>
      <c r="AD146" s="12">
        <v>2</v>
      </c>
      <c r="AE146" s="12">
        <v>3</v>
      </c>
      <c r="AF146" s="12">
        <v>4</v>
      </c>
      <c r="AG146" s="12">
        <v>5</v>
      </c>
      <c r="AH146" s="12">
        <v>6</v>
      </c>
      <c r="AI146" s="12">
        <v>7</v>
      </c>
      <c r="AJ146" s="12">
        <v>8</v>
      </c>
      <c r="AK146" s="12">
        <v>9</v>
      </c>
      <c r="AL146" s="12">
        <v>10</v>
      </c>
      <c r="AM146" s="12">
        <v>11</v>
      </c>
      <c r="AN146" s="12">
        <v>12</v>
      </c>
      <c r="AO146" s="12">
        <v>13</v>
      </c>
      <c r="AP146" s="12">
        <v>14</v>
      </c>
      <c r="AQ146" s="12">
        <v>15</v>
      </c>
      <c r="AR146" s="12">
        <v>16</v>
      </c>
      <c r="AS146" s="12">
        <v>17</v>
      </c>
      <c r="AT146" s="2"/>
      <c r="AU146" s="2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</row>
    <row r="147" spans="2:60" ht="15.75" hidden="1" customHeight="1" x14ac:dyDescent="0.25">
      <c r="B147" s="37"/>
      <c r="C147" s="2"/>
      <c r="D147" s="2" t="s">
        <v>88</v>
      </c>
      <c r="E147" s="2"/>
      <c r="F147" s="12" t="s">
        <v>65</v>
      </c>
      <c r="G147" s="12" t="s">
        <v>65</v>
      </c>
      <c r="H147" s="12" t="s">
        <v>65</v>
      </c>
      <c r="I147" s="12" t="s">
        <v>65</v>
      </c>
      <c r="J147" s="12" t="s">
        <v>65</v>
      </c>
      <c r="K147" s="12" t="s">
        <v>65</v>
      </c>
      <c r="L147" s="12" t="s">
        <v>65</v>
      </c>
      <c r="M147" s="12" t="s">
        <v>65</v>
      </c>
      <c r="N147" s="12" t="s">
        <v>65</v>
      </c>
      <c r="O147" s="12" t="s">
        <v>65</v>
      </c>
      <c r="P147" s="12" t="s">
        <v>65</v>
      </c>
      <c r="Q147" s="12" t="s">
        <v>65</v>
      </c>
      <c r="R147" s="12" t="s">
        <v>65</v>
      </c>
      <c r="S147" s="12" t="s">
        <v>65</v>
      </c>
      <c r="T147" s="12" t="s">
        <v>65</v>
      </c>
      <c r="U147" s="12" t="s">
        <v>65</v>
      </c>
      <c r="V147" s="12" t="s">
        <v>65</v>
      </c>
      <c r="W147" s="12" t="s">
        <v>65</v>
      </c>
      <c r="X147" s="12" t="s">
        <v>65</v>
      </c>
      <c r="Y147" s="12" t="s">
        <v>65</v>
      </c>
      <c r="Z147" s="12" t="s">
        <v>65</v>
      </c>
      <c r="AA147" s="12" t="s">
        <v>65</v>
      </c>
      <c r="AB147" s="12" t="s">
        <v>65</v>
      </c>
      <c r="AC147" s="12" t="s">
        <v>65</v>
      </c>
      <c r="AD147" s="12">
        <v>1</v>
      </c>
      <c r="AE147" s="12">
        <v>2</v>
      </c>
      <c r="AF147" s="12">
        <v>3</v>
      </c>
      <c r="AG147" s="12">
        <v>4</v>
      </c>
      <c r="AH147" s="12">
        <v>5</v>
      </c>
      <c r="AI147" s="12">
        <v>6</v>
      </c>
      <c r="AJ147" s="12">
        <v>7</v>
      </c>
      <c r="AK147" s="12">
        <v>8</v>
      </c>
      <c r="AL147" s="12">
        <v>9</v>
      </c>
      <c r="AM147" s="12">
        <v>10</v>
      </c>
      <c r="AN147" s="12">
        <v>11</v>
      </c>
      <c r="AO147" s="12">
        <v>12</v>
      </c>
      <c r="AP147" s="12">
        <v>13</v>
      </c>
      <c r="AQ147" s="12">
        <v>14</v>
      </c>
      <c r="AR147" s="12">
        <v>15</v>
      </c>
      <c r="AS147" s="12">
        <v>16</v>
      </c>
      <c r="AT147" s="2"/>
      <c r="AU147" s="2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</row>
    <row r="148" spans="2:60" ht="15.75" hidden="1" customHeight="1" x14ac:dyDescent="0.25">
      <c r="B148" s="37"/>
      <c r="C148" s="39"/>
      <c r="D148" s="2" t="s">
        <v>89</v>
      </c>
      <c r="E148" s="2"/>
      <c r="F148" s="12" t="s">
        <v>65</v>
      </c>
      <c r="G148" s="12" t="s">
        <v>65</v>
      </c>
      <c r="H148" s="12" t="s">
        <v>65</v>
      </c>
      <c r="I148" s="12" t="s">
        <v>65</v>
      </c>
      <c r="J148" s="12" t="s">
        <v>65</v>
      </c>
      <c r="K148" s="12" t="s">
        <v>65</v>
      </c>
      <c r="L148" s="12" t="s">
        <v>65</v>
      </c>
      <c r="M148" s="12" t="s">
        <v>65</v>
      </c>
      <c r="N148" s="12" t="s">
        <v>65</v>
      </c>
      <c r="O148" s="12" t="s">
        <v>65</v>
      </c>
      <c r="P148" s="12" t="s">
        <v>65</v>
      </c>
      <c r="Q148" s="12" t="s">
        <v>65</v>
      </c>
      <c r="R148" s="12" t="s">
        <v>65</v>
      </c>
      <c r="S148" s="12" t="s">
        <v>65</v>
      </c>
      <c r="T148" s="12" t="s">
        <v>65</v>
      </c>
      <c r="U148" s="12" t="s">
        <v>65</v>
      </c>
      <c r="V148" s="12" t="s">
        <v>65</v>
      </c>
      <c r="W148" s="12" t="s">
        <v>65</v>
      </c>
      <c r="X148" s="12" t="s">
        <v>65</v>
      </c>
      <c r="Y148" s="12" t="s">
        <v>65</v>
      </c>
      <c r="Z148" s="12" t="s">
        <v>65</v>
      </c>
      <c r="AA148" s="12" t="s">
        <v>65</v>
      </c>
      <c r="AB148" s="12" t="s">
        <v>65</v>
      </c>
      <c r="AC148" s="12" t="s">
        <v>65</v>
      </c>
      <c r="AD148" s="12" t="s">
        <v>65</v>
      </c>
      <c r="AE148" s="12">
        <v>1</v>
      </c>
      <c r="AF148" s="12">
        <v>2</v>
      </c>
      <c r="AG148" s="12">
        <v>3</v>
      </c>
      <c r="AH148" s="12">
        <v>4</v>
      </c>
      <c r="AI148" s="12">
        <v>5</v>
      </c>
      <c r="AJ148" s="12">
        <v>6</v>
      </c>
      <c r="AK148" s="12">
        <v>7</v>
      </c>
      <c r="AL148" s="12">
        <v>8</v>
      </c>
      <c r="AM148" s="12">
        <v>9</v>
      </c>
      <c r="AN148" s="12">
        <v>10</v>
      </c>
      <c r="AO148" s="12">
        <v>11</v>
      </c>
      <c r="AP148" s="12">
        <v>12</v>
      </c>
      <c r="AQ148" s="12">
        <v>13</v>
      </c>
      <c r="AR148" s="12">
        <v>14</v>
      </c>
      <c r="AS148" s="12">
        <v>15</v>
      </c>
      <c r="AT148" s="2"/>
      <c r="AU148" s="2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</row>
    <row r="149" spans="2:60" ht="15.75" hidden="1" customHeight="1" x14ac:dyDescent="0.25">
      <c r="B149" s="37"/>
      <c r="C149" s="39"/>
      <c r="D149" s="2" t="s">
        <v>90</v>
      </c>
      <c r="E149" s="2"/>
      <c r="F149" s="12" t="s">
        <v>65</v>
      </c>
      <c r="G149" s="12" t="s">
        <v>65</v>
      </c>
      <c r="H149" s="12" t="s">
        <v>65</v>
      </c>
      <c r="I149" s="12" t="s">
        <v>65</v>
      </c>
      <c r="J149" s="12" t="s">
        <v>65</v>
      </c>
      <c r="K149" s="12" t="s">
        <v>65</v>
      </c>
      <c r="L149" s="12" t="s">
        <v>65</v>
      </c>
      <c r="M149" s="12" t="s">
        <v>65</v>
      </c>
      <c r="N149" s="12" t="s">
        <v>65</v>
      </c>
      <c r="O149" s="12" t="s">
        <v>65</v>
      </c>
      <c r="P149" s="12" t="s">
        <v>65</v>
      </c>
      <c r="Q149" s="12" t="s">
        <v>65</v>
      </c>
      <c r="R149" s="12" t="s">
        <v>65</v>
      </c>
      <c r="S149" s="12" t="s">
        <v>65</v>
      </c>
      <c r="T149" s="12" t="s">
        <v>65</v>
      </c>
      <c r="U149" s="12" t="s">
        <v>65</v>
      </c>
      <c r="V149" s="12" t="s">
        <v>65</v>
      </c>
      <c r="W149" s="12" t="s">
        <v>65</v>
      </c>
      <c r="X149" s="12" t="s">
        <v>65</v>
      </c>
      <c r="Y149" s="12" t="s">
        <v>65</v>
      </c>
      <c r="Z149" s="12" t="s">
        <v>65</v>
      </c>
      <c r="AA149" s="12" t="s">
        <v>65</v>
      </c>
      <c r="AB149" s="12" t="s">
        <v>65</v>
      </c>
      <c r="AC149" s="12" t="s">
        <v>65</v>
      </c>
      <c r="AD149" s="12" t="s">
        <v>65</v>
      </c>
      <c r="AE149" s="12" t="s">
        <v>65</v>
      </c>
      <c r="AF149" s="12">
        <v>1</v>
      </c>
      <c r="AG149" s="12">
        <v>2</v>
      </c>
      <c r="AH149" s="12">
        <v>3</v>
      </c>
      <c r="AI149" s="12">
        <v>4</v>
      </c>
      <c r="AJ149" s="12">
        <v>5</v>
      </c>
      <c r="AK149" s="12">
        <v>6</v>
      </c>
      <c r="AL149" s="12">
        <v>7</v>
      </c>
      <c r="AM149" s="12">
        <v>8</v>
      </c>
      <c r="AN149" s="12">
        <v>9</v>
      </c>
      <c r="AO149" s="12">
        <v>10</v>
      </c>
      <c r="AP149" s="12">
        <v>11</v>
      </c>
      <c r="AQ149" s="12">
        <v>12</v>
      </c>
      <c r="AR149" s="12">
        <v>13</v>
      </c>
      <c r="AS149" s="12">
        <v>14</v>
      </c>
      <c r="AT149" s="2"/>
      <c r="AU149" s="2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</row>
    <row r="150" spans="2:60" ht="15.75" hidden="1" customHeight="1" x14ac:dyDescent="0.25">
      <c r="B150" s="37"/>
      <c r="C150" s="39"/>
      <c r="D150" s="2" t="s">
        <v>91</v>
      </c>
      <c r="E150" s="2"/>
      <c r="F150" s="12" t="s">
        <v>65</v>
      </c>
      <c r="G150" s="12" t="s">
        <v>65</v>
      </c>
      <c r="H150" s="12" t="s">
        <v>65</v>
      </c>
      <c r="I150" s="12" t="s">
        <v>65</v>
      </c>
      <c r="J150" s="12" t="s">
        <v>65</v>
      </c>
      <c r="K150" s="12" t="s">
        <v>65</v>
      </c>
      <c r="L150" s="12" t="s">
        <v>65</v>
      </c>
      <c r="M150" s="12" t="s">
        <v>65</v>
      </c>
      <c r="N150" s="12" t="s">
        <v>65</v>
      </c>
      <c r="O150" s="12" t="s">
        <v>65</v>
      </c>
      <c r="P150" s="12" t="s">
        <v>65</v>
      </c>
      <c r="Q150" s="12" t="s">
        <v>65</v>
      </c>
      <c r="R150" s="12" t="s">
        <v>65</v>
      </c>
      <c r="S150" s="12" t="s">
        <v>65</v>
      </c>
      <c r="T150" s="12" t="s">
        <v>65</v>
      </c>
      <c r="U150" s="12" t="s">
        <v>65</v>
      </c>
      <c r="V150" s="12" t="s">
        <v>65</v>
      </c>
      <c r="W150" s="12" t="s">
        <v>65</v>
      </c>
      <c r="X150" s="12" t="s">
        <v>65</v>
      </c>
      <c r="Y150" s="12" t="s">
        <v>65</v>
      </c>
      <c r="Z150" s="12" t="s">
        <v>65</v>
      </c>
      <c r="AA150" s="12" t="s">
        <v>65</v>
      </c>
      <c r="AB150" s="12" t="s">
        <v>65</v>
      </c>
      <c r="AC150" s="12" t="s">
        <v>65</v>
      </c>
      <c r="AD150" s="12" t="s">
        <v>65</v>
      </c>
      <c r="AE150" s="12" t="s">
        <v>65</v>
      </c>
      <c r="AF150" s="12" t="s">
        <v>65</v>
      </c>
      <c r="AG150" s="12">
        <v>1</v>
      </c>
      <c r="AH150" s="12">
        <v>2</v>
      </c>
      <c r="AI150" s="12">
        <v>3</v>
      </c>
      <c r="AJ150" s="12">
        <v>4</v>
      </c>
      <c r="AK150" s="12">
        <v>5</v>
      </c>
      <c r="AL150" s="12">
        <v>6</v>
      </c>
      <c r="AM150" s="12">
        <v>7</v>
      </c>
      <c r="AN150" s="12">
        <v>8</v>
      </c>
      <c r="AO150" s="12">
        <v>9</v>
      </c>
      <c r="AP150" s="12">
        <v>10</v>
      </c>
      <c r="AQ150" s="12">
        <v>11</v>
      </c>
      <c r="AR150" s="12">
        <v>12</v>
      </c>
      <c r="AS150" s="12">
        <v>13</v>
      </c>
      <c r="AT150" s="2"/>
      <c r="AU150" s="2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</row>
    <row r="151" spans="2:60" ht="15.75" hidden="1" customHeight="1" x14ac:dyDescent="0.25">
      <c r="B151" s="37"/>
      <c r="C151" s="39"/>
      <c r="D151" s="2" t="s">
        <v>92</v>
      </c>
      <c r="E151" s="2"/>
      <c r="F151" s="12" t="s">
        <v>65</v>
      </c>
      <c r="G151" s="12" t="s">
        <v>65</v>
      </c>
      <c r="H151" s="12" t="s">
        <v>65</v>
      </c>
      <c r="I151" s="12" t="s">
        <v>65</v>
      </c>
      <c r="J151" s="12" t="s">
        <v>65</v>
      </c>
      <c r="K151" s="12" t="s">
        <v>65</v>
      </c>
      <c r="L151" s="12" t="s">
        <v>65</v>
      </c>
      <c r="M151" s="12" t="s">
        <v>65</v>
      </c>
      <c r="N151" s="12" t="s">
        <v>65</v>
      </c>
      <c r="O151" s="12" t="s">
        <v>65</v>
      </c>
      <c r="P151" s="12" t="s">
        <v>65</v>
      </c>
      <c r="Q151" s="12" t="s">
        <v>65</v>
      </c>
      <c r="R151" s="12" t="s">
        <v>65</v>
      </c>
      <c r="S151" s="12" t="s">
        <v>65</v>
      </c>
      <c r="T151" s="12" t="s">
        <v>65</v>
      </c>
      <c r="U151" s="12" t="s">
        <v>65</v>
      </c>
      <c r="V151" s="12" t="s">
        <v>65</v>
      </c>
      <c r="W151" s="12" t="s">
        <v>65</v>
      </c>
      <c r="X151" s="12" t="s">
        <v>65</v>
      </c>
      <c r="Y151" s="12" t="s">
        <v>65</v>
      </c>
      <c r="Z151" s="12" t="s">
        <v>65</v>
      </c>
      <c r="AA151" s="12" t="s">
        <v>65</v>
      </c>
      <c r="AB151" s="12" t="s">
        <v>65</v>
      </c>
      <c r="AC151" s="12" t="s">
        <v>65</v>
      </c>
      <c r="AD151" s="12" t="s">
        <v>65</v>
      </c>
      <c r="AE151" s="12" t="s">
        <v>65</v>
      </c>
      <c r="AF151" s="12" t="s">
        <v>65</v>
      </c>
      <c r="AG151" s="12" t="s">
        <v>65</v>
      </c>
      <c r="AH151" s="12">
        <v>1</v>
      </c>
      <c r="AI151" s="12">
        <v>2</v>
      </c>
      <c r="AJ151" s="12">
        <v>3</v>
      </c>
      <c r="AK151" s="12">
        <v>4</v>
      </c>
      <c r="AL151" s="12">
        <v>5</v>
      </c>
      <c r="AM151" s="12">
        <v>6</v>
      </c>
      <c r="AN151" s="12">
        <v>7</v>
      </c>
      <c r="AO151" s="12">
        <v>8</v>
      </c>
      <c r="AP151" s="12">
        <v>9</v>
      </c>
      <c r="AQ151" s="12">
        <v>10</v>
      </c>
      <c r="AR151" s="12">
        <v>11</v>
      </c>
      <c r="AS151" s="12">
        <v>12</v>
      </c>
      <c r="AT151" s="2"/>
      <c r="AU151" s="2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</row>
    <row r="152" spans="2:60" ht="15.75" hidden="1" customHeight="1" x14ac:dyDescent="0.25">
      <c r="B152" s="37"/>
      <c r="C152" s="39"/>
      <c r="D152" s="2" t="s">
        <v>93</v>
      </c>
      <c r="E152" s="2"/>
      <c r="F152" s="12" t="s">
        <v>65</v>
      </c>
      <c r="G152" s="12" t="s">
        <v>65</v>
      </c>
      <c r="H152" s="12" t="s">
        <v>65</v>
      </c>
      <c r="I152" s="12" t="s">
        <v>65</v>
      </c>
      <c r="J152" s="12" t="s">
        <v>65</v>
      </c>
      <c r="K152" s="12" t="s">
        <v>65</v>
      </c>
      <c r="L152" s="12" t="s">
        <v>65</v>
      </c>
      <c r="M152" s="12" t="s">
        <v>65</v>
      </c>
      <c r="N152" s="12" t="s">
        <v>65</v>
      </c>
      <c r="O152" s="12" t="s">
        <v>65</v>
      </c>
      <c r="P152" s="12" t="s">
        <v>65</v>
      </c>
      <c r="Q152" s="12" t="s">
        <v>65</v>
      </c>
      <c r="R152" s="12" t="s">
        <v>65</v>
      </c>
      <c r="S152" s="12" t="s">
        <v>65</v>
      </c>
      <c r="T152" s="12" t="s">
        <v>65</v>
      </c>
      <c r="U152" s="12" t="s">
        <v>65</v>
      </c>
      <c r="V152" s="12" t="s">
        <v>65</v>
      </c>
      <c r="W152" s="12" t="s">
        <v>65</v>
      </c>
      <c r="X152" s="12" t="s">
        <v>65</v>
      </c>
      <c r="Y152" s="12" t="s">
        <v>65</v>
      </c>
      <c r="Z152" s="12" t="s">
        <v>65</v>
      </c>
      <c r="AA152" s="12" t="s">
        <v>65</v>
      </c>
      <c r="AB152" s="12" t="s">
        <v>65</v>
      </c>
      <c r="AC152" s="12" t="s">
        <v>65</v>
      </c>
      <c r="AD152" s="12" t="s">
        <v>65</v>
      </c>
      <c r="AE152" s="12" t="s">
        <v>65</v>
      </c>
      <c r="AF152" s="12" t="s">
        <v>65</v>
      </c>
      <c r="AG152" s="12" t="s">
        <v>65</v>
      </c>
      <c r="AH152" s="12" t="s">
        <v>65</v>
      </c>
      <c r="AI152" s="12">
        <v>1</v>
      </c>
      <c r="AJ152" s="12">
        <v>2</v>
      </c>
      <c r="AK152" s="12">
        <v>3</v>
      </c>
      <c r="AL152" s="12">
        <v>4</v>
      </c>
      <c r="AM152" s="12">
        <v>5</v>
      </c>
      <c r="AN152" s="12">
        <v>6</v>
      </c>
      <c r="AO152" s="12">
        <v>7</v>
      </c>
      <c r="AP152" s="12">
        <v>8</v>
      </c>
      <c r="AQ152" s="12">
        <v>9</v>
      </c>
      <c r="AR152" s="12">
        <v>10</v>
      </c>
      <c r="AS152" s="12">
        <v>11</v>
      </c>
      <c r="AT152" s="2"/>
      <c r="AU152" s="2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</row>
    <row r="153" spans="2:60" ht="15.75" hidden="1" customHeight="1" x14ac:dyDescent="0.25">
      <c r="B153" s="37"/>
      <c r="C153" s="39"/>
      <c r="D153" s="2" t="s">
        <v>94</v>
      </c>
      <c r="E153" s="2"/>
      <c r="F153" s="12" t="s">
        <v>65</v>
      </c>
      <c r="G153" s="12" t="s">
        <v>65</v>
      </c>
      <c r="H153" s="12" t="s">
        <v>65</v>
      </c>
      <c r="I153" s="12" t="s">
        <v>65</v>
      </c>
      <c r="J153" s="12" t="s">
        <v>65</v>
      </c>
      <c r="K153" s="12" t="s">
        <v>65</v>
      </c>
      <c r="L153" s="12" t="s">
        <v>65</v>
      </c>
      <c r="M153" s="12" t="s">
        <v>65</v>
      </c>
      <c r="N153" s="12" t="s">
        <v>65</v>
      </c>
      <c r="O153" s="12" t="s">
        <v>65</v>
      </c>
      <c r="P153" s="12" t="s">
        <v>65</v>
      </c>
      <c r="Q153" s="12" t="s">
        <v>65</v>
      </c>
      <c r="R153" s="12" t="s">
        <v>65</v>
      </c>
      <c r="S153" s="12" t="s">
        <v>65</v>
      </c>
      <c r="T153" s="12" t="s">
        <v>65</v>
      </c>
      <c r="U153" s="12" t="s">
        <v>65</v>
      </c>
      <c r="V153" s="12" t="s">
        <v>65</v>
      </c>
      <c r="W153" s="12" t="s">
        <v>65</v>
      </c>
      <c r="X153" s="12" t="s">
        <v>65</v>
      </c>
      <c r="Y153" s="12" t="s">
        <v>65</v>
      </c>
      <c r="Z153" s="12" t="s">
        <v>65</v>
      </c>
      <c r="AA153" s="12" t="s">
        <v>65</v>
      </c>
      <c r="AB153" s="12" t="s">
        <v>65</v>
      </c>
      <c r="AC153" s="12" t="s">
        <v>65</v>
      </c>
      <c r="AD153" s="12" t="s">
        <v>65</v>
      </c>
      <c r="AE153" s="12" t="s">
        <v>65</v>
      </c>
      <c r="AF153" s="12" t="s">
        <v>65</v>
      </c>
      <c r="AG153" s="12" t="s">
        <v>65</v>
      </c>
      <c r="AH153" s="12" t="s">
        <v>65</v>
      </c>
      <c r="AI153" s="12" t="s">
        <v>65</v>
      </c>
      <c r="AJ153" s="12">
        <v>1</v>
      </c>
      <c r="AK153" s="12">
        <v>2</v>
      </c>
      <c r="AL153" s="12">
        <v>3</v>
      </c>
      <c r="AM153" s="12">
        <v>4</v>
      </c>
      <c r="AN153" s="12">
        <v>5</v>
      </c>
      <c r="AO153" s="12">
        <v>6</v>
      </c>
      <c r="AP153" s="12">
        <v>7</v>
      </c>
      <c r="AQ153" s="12">
        <v>8</v>
      </c>
      <c r="AR153" s="12">
        <v>9</v>
      </c>
      <c r="AS153" s="12">
        <v>10</v>
      </c>
      <c r="AT153" s="2"/>
      <c r="AU153" s="2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</row>
    <row r="154" spans="2:60" ht="15.75" hidden="1" customHeight="1" x14ac:dyDescent="0.25">
      <c r="B154" s="37"/>
      <c r="C154" s="39"/>
      <c r="D154" s="2" t="s">
        <v>95</v>
      </c>
      <c r="E154" s="2"/>
      <c r="F154" s="12" t="s">
        <v>65</v>
      </c>
      <c r="G154" s="12" t="s">
        <v>65</v>
      </c>
      <c r="H154" s="12" t="s">
        <v>65</v>
      </c>
      <c r="I154" s="12" t="s">
        <v>65</v>
      </c>
      <c r="J154" s="12" t="s">
        <v>65</v>
      </c>
      <c r="K154" s="12" t="s">
        <v>65</v>
      </c>
      <c r="L154" s="12" t="s">
        <v>65</v>
      </c>
      <c r="M154" s="12" t="s">
        <v>65</v>
      </c>
      <c r="N154" s="12" t="s">
        <v>65</v>
      </c>
      <c r="O154" s="12" t="s">
        <v>65</v>
      </c>
      <c r="P154" s="12" t="s">
        <v>65</v>
      </c>
      <c r="Q154" s="12" t="s">
        <v>65</v>
      </c>
      <c r="R154" s="12" t="s">
        <v>65</v>
      </c>
      <c r="S154" s="12" t="s">
        <v>65</v>
      </c>
      <c r="T154" s="12" t="s">
        <v>65</v>
      </c>
      <c r="U154" s="12" t="s">
        <v>65</v>
      </c>
      <c r="V154" s="12" t="s">
        <v>65</v>
      </c>
      <c r="W154" s="12" t="s">
        <v>65</v>
      </c>
      <c r="X154" s="12" t="s">
        <v>65</v>
      </c>
      <c r="Y154" s="12" t="s">
        <v>65</v>
      </c>
      <c r="Z154" s="12" t="s">
        <v>65</v>
      </c>
      <c r="AA154" s="12" t="s">
        <v>65</v>
      </c>
      <c r="AB154" s="12" t="s">
        <v>65</v>
      </c>
      <c r="AC154" s="12" t="s">
        <v>65</v>
      </c>
      <c r="AD154" s="12" t="s">
        <v>65</v>
      </c>
      <c r="AE154" s="12" t="s">
        <v>65</v>
      </c>
      <c r="AF154" s="12" t="s">
        <v>65</v>
      </c>
      <c r="AG154" s="12" t="s">
        <v>65</v>
      </c>
      <c r="AH154" s="12" t="s">
        <v>65</v>
      </c>
      <c r="AI154" s="12" t="s">
        <v>65</v>
      </c>
      <c r="AJ154" s="12" t="s">
        <v>65</v>
      </c>
      <c r="AK154" s="12">
        <v>1</v>
      </c>
      <c r="AL154" s="12">
        <v>2</v>
      </c>
      <c r="AM154" s="12">
        <v>3</v>
      </c>
      <c r="AN154" s="12">
        <v>4</v>
      </c>
      <c r="AO154" s="12">
        <v>5</v>
      </c>
      <c r="AP154" s="12">
        <v>6</v>
      </c>
      <c r="AQ154" s="12">
        <v>7</v>
      </c>
      <c r="AR154" s="12">
        <v>8</v>
      </c>
      <c r="AS154" s="12">
        <v>9</v>
      </c>
      <c r="AT154" s="2"/>
      <c r="AU154" s="2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</row>
    <row r="155" spans="2:60" ht="15.75" hidden="1" customHeight="1" x14ac:dyDescent="0.25">
      <c r="B155" s="37"/>
      <c r="C155" s="39"/>
      <c r="D155" s="2" t="s">
        <v>96</v>
      </c>
      <c r="E155" s="2"/>
      <c r="F155" s="12" t="s">
        <v>65</v>
      </c>
      <c r="G155" s="12" t="s">
        <v>65</v>
      </c>
      <c r="H155" s="12" t="s">
        <v>65</v>
      </c>
      <c r="I155" s="12" t="s">
        <v>65</v>
      </c>
      <c r="J155" s="12" t="s">
        <v>65</v>
      </c>
      <c r="K155" s="12" t="s">
        <v>65</v>
      </c>
      <c r="L155" s="12" t="s">
        <v>65</v>
      </c>
      <c r="M155" s="12" t="s">
        <v>65</v>
      </c>
      <c r="N155" s="12" t="s">
        <v>65</v>
      </c>
      <c r="O155" s="12" t="s">
        <v>65</v>
      </c>
      <c r="P155" s="12" t="s">
        <v>65</v>
      </c>
      <c r="Q155" s="12" t="s">
        <v>65</v>
      </c>
      <c r="R155" s="12" t="s">
        <v>65</v>
      </c>
      <c r="S155" s="12" t="s">
        <v>65</v>
      </c>
      <c r="T155" s="12" t="s">
        <v>65</v>
      </c>
      <c r="U155" s="12" t="s">
        <v>65</v>
      </c>
      <c r="V155" s="12" t="s">
        <v>65</v>
      </c>
      <c r="W155" s="12" t="s">
        <v>65</v>
      </c>
      <c r="X155" s="12" t="s">
        <v>65</v>
      </c>
      <c r="Y155" s="12" t="s">
        <v>65</v>
      </c>
      <c r="Z155" s="12" t="s">
        <v>65</v>
      </c>
      <c r="AA155" s="12" t="s">
        <v>65</v>
      </c>
      <c r="AB155" s="12" t="s">
        <v>65</v>
      </c>
      <c r="AC155" s="12" t="s">
        <v>65</v>
      </c>
      <c r="AD155" s="12" t="s">
        <v>65</v>
      </c>
      <c r="AE155" s="12" t="s">
        <v>65</v>
      </c>
      <c r="AF155" s="12" t="s">
        <v>65</v>
      </c>
      <c r="AG155" s="12" t="s">
        <v>65</v>
      </c>
      <c r="AH155" s="12" t="s">
        <v>65</v>
      </c>
      <c r="AI155" s="12" t="s">
        <v>65</v>
      </c>
      <c r="AJ155" s="12" t="s">
        <v>65</v>
      </c>
      <c r="AK155" s="12" t="s">
        <v>65</v>
      </c>
      <c r="AL155" s="12">
        <v>1</v>
      </c>
      <c r="AM155" s="12">
        <v>2</v>
      </c>
      <c r="AN155" s="12">
        <v>3</v>
      </c>
      <c r="AO155" s="12">
        <v>4</v>
      </c>
      <c r="AP155" s="12">
        <v>5</v>
      </c>
      <c r="AQ155" s="12">
        <v>6</v>
      </c>
      <c r="AR155" s="12">
        <v>7</v>
      </c>
      <c r="AS155" s="12">
        <v>8</v>
      </c>
      <c r="AT155" s="2"/>
      <c r="AU155" s="2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</row>
    <row r="156" spans="2:60" ht="15.75" hidden="1" customHeight="1" x14ac:dyDescent="0.25">
      <c r="B156" s="37"/>
      <c r="C156" s="39"/>
      <c r="D156" s="2" t="s">
        <v>97</v>
      </c>
      <c r="E156" s="2"/>
      <c r="F156" s="12" t="s">
        <v>65</v>
      </c>
      <c r="G156" s="12" t="s">
        <v>65</v>
      </c>
      <c r="H156" s="12" t="s">
        <v>65</v>
      </c>
      <c r="I156" s="12" t="s">
        <v>65</v>
      </c>
      <c r="J156" s="12" t="s">
        <v>65</v>
      </c>
      <c r="K156" s="12" t="s">
        <v>65</v>
      </c>
      <c r="L156" s="12" t="s">
        <v>65</v>
      </c>
      <c r="M156" s="12" t="s">
        <v>65</v>
      </c>
      <c r="N156" s="12" t="s">
        <v>65</v>
      </c>
      <c r="O156" s="12" t="s">
        <v>65</v>
      </c>
      <c r="P156" s="12" t="s">
        <v>65</v>
      </c>
      <c r="Q156" s="12" t="s">
        <v>65</v>
      </c>
      <c r="R156" s="12" t="s">
        <v>65</v>
      </c>
      <c r="S156" s="12" t="s">
        <v>65</v>
      </c>
      <c r="T156" s="12" t="s">
        <v>65</v>
      </c>
      <c r="U156" s="12" t="s">
        <v>65</v>
      </c>
      <c r="V156" s="12" t="s">
        <v>65</v>
      </c>
      <c r="W156" s="12" t="s">
        <v>65</v>
      </c>
      <c r="X156" s="12" t="s">
        <v>65</v>
      </c>
      <c r="Y156" s="12" t="s">
        <v>65</v>
      </c>
      <c r="Z156" s="12" t="s">
        <v>65</v>
      </c>
      <c r="AA156" s="12" t="s">
        <v>65</v>
      </c>
      <c r="AB156" s="12" t="s">
        <v>65</v>
      </c>
      <c r="AC156" s="12" t="s">
        <v>65</v>
      </c>
      <c r="AD156" s="12" t="s">
        <v>65</v>
      </c>
      <c r="AE156" s="12" t="s">
        <v>65</v>
      </c>
      <c r="AF156" s="12" t="s">
        <v>65</v>
      </c>
      <c r="AG156" s="12" t="s">
        <v>65</v>
      </c>
      <c r="AH156" s="12" t="s">
        <v>65</v>
      </c>
      <c r="AI156" s="12" t="s">
        <v>65</v>
      </c>
      <c r="AJ156" s="12" t="s">
        <v>65</v>
      </c>
      <c r="AK156" s="12" t="s">
        <v>65</v>
      </c>
      <c r="AL156" s="12" t="s">
        <v>65</v>
      </c>
      <c r="AM156" s="12">
        <v>1</v>
      </c>
      <c r="AN156" s="12">
        <v>2</v>
      </c>
      <c r="AO156" s="12">
        <v>3</v>
      </c>
      <c r="AP156" s="12">
        <v>4</v>
      </c>
      <c r="AQ156" s="12">
        <v>5</v>
      </c>
      <c r="AR156" s="12">
        <v>6</v>
      </c>
      <c r="AS156" s="12">
        <v>7</v>
      </c>
      <c r="AT156" s="2"/>
      <c r="AU156" s="2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</row>
    <row r="157" spans="2:60" ht="15.75" hidden="1" customHeight="1" x14ac:dyDescent="0.25">
      <c r="B157" s="37"/>
      <c r="C157" s="39"/>
      <c r="D157" s="2" t="s">
        <v>98</v>
      </c>
      <c r="E157" s="2"/>
      <c r="F157" s="12" t="s">
        <v>65</v>
      </c>
      <c r="G157" s="12" t="s">
        <v>65</v>
      </c>
      <c r="H157" s="12" t="s">
        <v>65</v>
      </c>
      <c r="I157" s="12" t="s">
        <v>65</v>
      </c>
      <c r="J157" s="12" t="s">
        <v>65</v>
      </c>
      <c r="K157" s="12" t="s">
        <v>65</v>
      </c>
      <c r="L157" s="12" t="s">
        <v>65</v>
      </c>
      <c r="M157" s="12" t="s">
        <v>65</v>
      </c>
      <c r="N157" s="12" t="s">
        <v>65</v>
      </c>
      <c r="O157" s="12" t="s">
        <v>65</v>
      </c>
      <c r="P157" s="12" t="s">
        <v>65</v>
      </c>
      <c r="Q157" s="12" t="s">
        <v>65</v>
      </c>
      <c r="R157" s="12" t="s">
        <v>65</v>
      </c>
      <c r="S157" s="12" t="s">
        <v>65</v>
      </c>
      <c r="T157" s="12" t="s">
        <v>65</v>
      </c>
      <c r="U157" s="12" t="s">
        <v>65</v>
      </c>
      <c r="V157" s="12" t="s">
        <v>65</v>
      </c>
      <c r="W157" s="12" t="s">
        <v>65</v>
      </c>
      <c r="X157" s="12" t="s">
        <v>65</v>
      </c>
      <c r="Y157" s="12" t="s">
        <v>65</v>
      </c>
      <c r="Z157" s="12" t="s">
        <v>65</v>
      </c>
      <c r="AA157" s="12" t="s">
        <v>65</v>
      </c>
      <c r="AB157" s="12" t="s">
        <v>65</v>
      </c>
      <c r="AC157" s="12" t="s">
        <v>65</v>
      </c>
      <c r="AD157" s="12" t="s">
        <v>65</v>
      </c>
      <c r="AE157" s="12" t="s">
        <v>65</v>
      </c>
      <c r="AF157" s="12" t="s">
        <v>65</v>
      </c>
      <c r="AG157" s="12" t="s">
        <v>65</v>
      </c>
      <c r="AH157" s="12" t="s">
        <v>65</v>
      </c>
      <c r="AI157" s="12" t="s">
        <v>65</v>
      </c>
      <c r="AJ157" s="12" t="s">
        <v>65</v>
      </c>
      <c r="AK157" s="12" t="s">
        <v>65</v>
      </c>
      <c r="AL157" s="12" t="s">
        <v>65</v>
      </c>
      <c r="AM157" s="12" t="s">
        <v>65</v>
      </c>
      <c r="AN157" s="12">
        <v>1</v>
      </c>
      <c r="AO157" s="12">
        <v>2</v>
      </c>
      <c r="AP157" s="12">
        <v>3</v>
      </c>
      <c r="AQ157" s="12">
        <v>4</v>
      </c>
      <c r="AR157" s="12">
        <v>5</v>
      </c>
      <c r="AS157" s="12">
        <v>6</v>
      </c>
      <c r="AT157" s="2"/>
      <c r="AU157" s="2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</row>
    <row r="158" spans="2:60" ht="15.75" hidden="1" customHeight="1" x14ac:dyDescent="0.25">
      <c r="B158" s="37"/>
      <c r="C158" s="39"/>
      <c r="D158" s="2" t="s">
        <v>99</v>
      </c>
      <c r="E158" s="2"/>
      <c r="F158" s="12" t="s">
        <v>65</v>
      </c>
      <c r="G158" s="12" t="s">
        <v>65</v>
      </c>
      <c r="H158" s="12" t="s">
        <v>65</v>
      </c>
      <c r="I158" s="12" t="s">
        <v>65</v>
      </c>
      <c r="J158" s="12" t="s">
        <v>65</v>
      </c>
      <c r="K158" s="12" t="s">
        <v>65</v>
      </c>
      <c r="L158" s="12" t="s">
        <v>65</v>
      </c>
      <c r="M158" s="12" t="s">
        <v>65</v>
      </c>
      <c r="N158" s="12" t="s">
        <v>65</v>
      </c>
      <c r="O158" s="12" t="s">
        <v>65</v>
      </c>
      <c r="P158" s="12" t="s">
        <v>65</v>
      </c>
      <c r="Q158" s="12" t="s">
        <v>65</v>
      </c>
      <c r="R158" s="12" t="s">
        <v>65</v>
      </c>
      <c r="S158" s="12" t="s">
        <v>65</v>
      </c>
      <c r="T158" s="12" t="s">
        <v>65</v>
      </c>
      <c r="U158" s="12" t="s">
        <v>65</v>
      </c>
      <c r="V158" s="12" t="s">
        <v>65</v>
      </c>
      <c r="W158" s="12" t="s">
        <v>65</v>
      </c>
      <c r="X158" s="12" t="s">
        <v>65</v>
      </c>
      <c r="Y158" s="12" t="s">
        <v>65</v>
      </c>
      <c r="Z158" s="12" t="s">
        <v>65</v>
      </c>
      <c r="AA158" s="12" t="s">
        <v>65</v>
      </c>
      <c r="AB158" s="12" t="s">
        <v>65</v>
      </c>
      <c r="AC158" s="12" t="s">
        <v>65</v>
      </c>
      <c r="AD158" s="12" t="s">
        <v>65</v>
      </c>
      <c r="AE158" s="12" t="s">
        <v>65</v>
      </c>
      <c r="AF158" s="12" t="s">
        <v>65</v>
      </c>
      <c r="AG158" s="12" t="s">
        <v>65</v>
      </c>
      <c r="AH158" s="12" t="s">
        <v>65</v>
      </c>
      <c r="AI158" s="12" t="s">
        <v>65</v>
      </c>
      <c r="AJ158" s="12" t="s">
        <v>65</v>
      </c>
      <c r="AK158" s="12" t="s">
        <v>65</v>
      </c>
      <c r="AL158" s="12" t="s">
        <v>65</v>
      </c>
      <c r="AM158" s="12" t="s">
        <v>65</v>
      </c>
      <c r="AN158" s="12" t="s">
        <v>65</v>
      </c>
      <c r="AO158" s="12">
        <v>1</v>
      </c>
      <c r="AP158" s="12">
        <v>2</v>
      </c>
      <c r="AQ158" s="12">
        <v>3</v>
      </c>
      <c r="AR158" s="12">
        <v>4</v>
      </c>
      <c r="AS158" s="12">
        <v>5</v>
      </c>
      <c r="AT158" s="2"/>
      <c r="AU158" s="2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</row>
    <row r="159" spans="2:60" ht="15.75" hidden="1" customHeight="1" x14ac:dyDescent="0.25">
      <c r="B159" s="37"/>
      <c r="C159" s="39"/>
      <c r="D159" s="2" t="s">
        <v>100</v>
      </c>
      <c r="E159" s="2"/>
      <c r="F159" s="12" t="s">
        <v>65</v>
      </c>
      <c r="G159" s="12" t="s">
        <v>65</v>
      </c>
      <c r="H159" s="12" t="s">
        <v>65</v>
      </c>
      <c r="I159" s="12" t="s">
        <v>65</v>
      </c>
      <c r="J159" s="12" t="s">
        <v>65</v>
      </c>
      <c r="K159" s="12" t="s">
        <v>65</v>
      </c>
      <c r="L159" s="12" t="s">
        <v>65</v>
      </c>
      <c r="M159" s="12" t="s">
        <v>65</v>
      </c>
      <c r="N159" s="12" t="s">
        <v>65</v>
      </c>
      <c r="O159" s="12" t="s">
        <v>65</v>
      </c>
      <c r="P159" s="12" t="s">
        <v>65</v>
      </c>
      <c r="Q159" s="12" t="s">
        <v>65</v>
      </c>
      <c r="R159" s="12" t="s">
        <v>65</v>
      </c>
      <c r="S159" s="12" t="s">
        <v>65</v>
      </c>
      <c r="T159" s="12" t="s">
        <v>65</v>
      </c>
      <c r="U159" s="12" t="s">
        <v>65</v>
      </c>
      <c r="V159" s="12" t="s">
        <v>65</v>
      </c>
      <c r="W159" s="12" t="s">
        <v>65</v>
      </c>
      <c r="X159" s="12" t="s">
        <v>65</v>
      </c>
      <c r="Y159" s="12" t="s">
        <v>65</v>
      </c>
      <c r="Z159" s="12" t="s">
        <v>65</v>
      </c>
      <c r="AA159" s="12" t="s">
        <v>65</v>
      </c>
      <c r="AB159" s="12" t="s">
        <v>65</v>
      </c>
      <c r="AC159" s="12" t="s">
        <v>65</v>
      </c>
      <c r="AD159" s="12" t="s">
        <v>65</v>
      </c>
      <c r="AE159" s="12" t="s">
        <v>65</v>
      </c>
      <c r="AF159" s="12" t="s">
        <v>65</v>
      </c>
      <c r="AG159" s="12" t="s">
        <v>65</v>
      </c>
      <c r="AH159" s="12" t="s">
        <v>65</v>
      </c>
      <c r="AI159" s="12" t="s">
        <v>65</v>
      </c>
      <c r="AJ159" s="12" t="s">
        <v>65</v>
      </c>
      <c r="AK159" s="12" t="s">
        <v>65</v>
      </c>
      <c r="AL159" s="12" t="s">
        <v>65</v>
      </c>
      <c r="AM159" s="12" t="s">
        <v>65</v>
      </c>
      <c r="AN159" s="12" t="s">
        <v>65</v>
      </c>
      <c r="AO159" s="12" t="s">
        <v>65</v>
      </c>
      <c r="AP159" s="12">
        <v>1</v>
      </c>
      <c r="AQ159" s="12">
        <v>2</v>
      </c>
      <c r="AR159" s="12">
        <v>3</v>
      </c>
      <c r="AS159" s="12">
        <v>4</v>
      </c>
      <c r="AT159" s="2"/>
      <c r="AU159" s="2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</row>
    <row r="160" spans="2:60" ht="15.75" hidden="1" customHeight="1" x14ac:dyDescent="0.25">
      <c r="B160" s="37"/>
      <c r="C160" s="39"/>
      <c r="D160" s="2" t="s">
        <v>101</v>
      </c>
      <c r="E160" s="2"/>
      <c r="F160" s="12" t="s">
        <v>65</v>
      </c>
      <c r="G160" s="12" t="s">
        <v>65</v>
      </c>
      <c r="H160" s="12" t="s">
        <v>65</v>
      </c>
      <c r="I160" s="12" t="s">
        <v>65</v>
      </c>
      <c r="J160" s="12" t="s">
        <v>65</v>
      </c>
      <c r="K160" s="12" t="s">
        <v>65</v>
      </c>
      <c r="L160" s="12" t="s">
        <v>65</v>
      </c>
      <c r="M160" s="12" t="s">
        <v>65</v>
      </c>
      <c r="N160" s="12" t="s">
        <v>65</v>
      </c>
      <c r="O160" s="12" t="s">
        <v>65</v>
      </c>
      <c r="P160" s="12" t="s">
        <v>65</v>
      </c>
      <c r="Q160" s="12" t="s">
        <v>65</v>
      </c>
      <c r="R160" s="12" t="s">
        <v>65</v>
      </c>
      <c r="S160" s="12" t="s">
        <v>65</v>
      </c>
      <c r="T160" s="12" t="s">
        <v>65</v>
      </c>
      <c r="U160" s="12" t="s">
        <v>65</v>
      </c>
      <c r="V160" s="12" t="s">
        <v>65</v>
      </c>
      <c r="W160" s="12" t="s">
        <v>65</v>
      </c>
      <c r="X160" s="12" t="s">
        <v>65</v>
      </c>
      <c r="Y160" s="12" t="s">
        <v>65</v>
      </c>
      <c r="Z160" s="12" t="s">
        <v>65</v>
      </c>
      <c r="AA160" s="12" t="s">
        <v>65</v>
      </c>
      <c r="AB160" s="12" t="s">
        <v>65</v>
      </c>
      <c r="AC160" s="12" t="s">
        <v>65</v>
      </c>
      <c r="AD160" s="12" t="s">
        <v>65</v>
      </c>
      <c r="AE160" s="12" t="s">
        <v>65</v>
      </c>
      <c r="AF160" s="12" t="s">
        <v>65</v>
      </c>
      <c r="AG160" s="12" t="s">
        <v>65</v>
      </c>
      <c r="AH160" s="12" t="s">
        <v>65</v>
      </c>
      <c r="AI160" s="12" t="s">
        <v>65</v>
      </c>
      <c r="AJ160" s="12" t="s">
        <v>65</v>
      </c>
      <c r="AK160" s="12" t="s">
        <v>65</v>
      </c>
      <c r="AL160" s="12" t="s">
        <v>65</v>
      </c>
      <c r="AM160" s="12" t="s">
        <v>65</v>
      </c>
      <c r="AN160" s="12" t="s">
        <v>65</v>
      </c>
      <c r="AO160" s="12" t="s">
        <v>65</v>
      </c>
      <c r="AP160" s="12" t="s">
        <v>65</v>
      </c>
      <c r="AQ160" s="12">
        <v>1</v>
      </c>
      <c r="AR160" s="12">
        <v>2</v>
      </c>
      <c r="AS160" s="12">
        <v>3</v>
      </c>
      <c r="AT160" s="2"/>
      <c r="AU160" s="2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</row>
    <row r="161" spans="1:60" ht="15.75" hidden="1" customHeight="1" x14ac:dyDescent="0.25">
      <c r="B161" s="37"/>
      <c r="C161" s="39"/>
      <c r="D161" s="2" t="s">
        <v>102</v>
      </c>
      <c r="E161" s="2"/>
      <c r="F161" s="12" t="s">
        <v>65</v>
      </c>
      <c r="G161" s="12" t="s">
        <v>65</v>
      </c>
      <c r="H161" s="12" t="s">
        <v>65</v>
      </c>
      <c r="I161" s="12" t="s">
        <v>65</v>
      </c>
      <c r="J161" s="12" t="s">
        <v>65</v>
      </c>
      <c r="K161" s="12" t="s">
        <v>65</v>
      </c>
      <c r="L161" s="12" t="s">
        <v>65</v>
      </c>
      <c r="M161" s="12" t="s">
        <v>65</v>
      </c>
      <c r="N161" s="12" t="s">
        <v>65</v>
      </c>
      <c r="O161" s="12" t="s">
        <v>65</v>
      </c>
      <c r="P161" s="12" t="s">
        <v>65</v>
      </c>
      <c r="Q161" s="12" t="s">
        <v>65</v>
      </c>
      <c r="R161" s="12" t="s">
        <v>65</v>
      </c>
      <c r="S161" s="12" t="s">
        <v>65</v>
      </c>
      <c r="T161" s="12" t="s">
        <v>65</v>
      </c>
      <c r="U161" s="12" t="s">
        <v>65</v>
      </c>
      <c r="V161" s="12" t="s">
        <v>65</v>
      </c>
      <c r="W161" s="12" t="s">
        <v>65</v>
      </c>
      <c r="X161" s="12" t="s">
        <v>65</v>
      </c>
      <c r="Y161" s="12" t="s">
        <v>65</v>
      </c>
      <c r="Z161" s="12" t="s">
        <v>65</v>
      </c>
      <c r="AA161" s="12" t="s">
        <v>65</v>
      </c>
      <c r="AB161" s="12" t="s">
        <v>65</v>
      </c>
      <c r="AC161" s="12" t="s">
        <v>65</v>
      </c>
      <c r="AD161" s="12" t="s">
        <v>65</v>
      </c>
      <c r="AE161" s="12" t="s">
        <v>65</v>
      </c>
      <c r="AF161" s="12" t="s">
        <v>65</v>
      </c>
      <c r="AG161" s="12" t="s">
        <v>65</v>
      </c>
      <c r="AH161" s="12" t="s">
        <v>65</v>
      </c>
      <c r="AI161" s="12" t="s">
        <v>65</v>
      </c>
      <c r="AJ161" s="12" t="s">
        <v>65</v>
      </c>
      <c r="AK161" s="12" t="s">
        <v>65</v>
      </c>
      <c r="AL161" s="12" t="s">
        <v>65</v>
      </c>
      <c r="AM161" s="12" t="s">
        <v>65</v>
      </c>
      <c r="AN161" s="12" t="s">
        <v>65</v>
      </c>
      <c r="AO161" s="12" t="s">
        <v>65</v>
      </c>
      <c r="AP161" s="12" t="s">
        <v>65</v>
      </c>
      <c r="AQ161" s="12" t="s">
        <v>65</v>
      </c>
      <c r="AR161" s="12">
        <v>1</v>
      </c>
      <c r="AS161" s="12">
        <v>2</v>
      </c>
      <c r="AT161" s="2"/>
      <c r="AU161" s="2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</row>
    <row r="162" spans="1:60" ht="15.75" hidden="1" customHeight="1" x14ac:dyDescent="0.25">
      <c r="B162" s="37"/>
      <c r="C162" s="39"/>
      <c r="D162" s="2" t="s">
        <v>103</v>
      </c>
      <c r="E162" s="2"/>
      <c r="F162" s="12" t="s">
        <v>65</v>
      </c>
      <c r="G162" s="12" t="s">
        <v>65</v>
      </c>
      <c r="H162" s="12" t="s">
        <v>65</v>
      </c>
      <c r="I162" s="12" t="s">
        <v>65</v>
      </c>
      <c r="J162" s="12" t="s">
        <v>65</v>
      </c>
      <c r="K162" s="12" t="s">
        <v>65</v>
      </c>
      <c r="L162" s="12" t="s">
        <v>65</v>
      </c>
      <c r="M162" s="12" t="s">
        <v>65</v>
      </c>
      <c r="N162" s="12" t="s">
        <v>65</v>
      </c>
      <c r="O162" s="12" t="s">
        <v>65</v>
      </c>
      <c r="P162" s="12" t="s">
        <v>65</v>
      </c>
      <c r="Q162" s="12" t="s">
        <v>65</v>
      </c>
      <c r="R162" s="12" t="s">
        <v>65</v>
      </c>
      <c r="S162" s="12" t="s">
        <v>65</v>
      </c>
      <c r="T162" s="12" t="s">
        <v>65</v>
      </c>
      <c r="U162" s="12" t="s">
        <v>65</v>
      </c>
      <c r="V162" s="12" t="s">
        <v>65</v>
      </c>
      <c r="W162" s="12" t="s">
        <v>65</v>
      </c>
      <c r="X162" s="12" t="s">
        <v>65</v>
      </c>
      <c r="Y162" s="12" t="s">
        <v>65</v>
      </c>
      <c r="Z162" s="12" t="s">
        <v>65</v>
      </c>
      <c r="AA162" s="12" t="s">
        <v>65</v>
      </c>
      <c r="AB162" s="12" t="s">
        <v>65</v>
      </c>
      <c r="AC162" s="12" t="s">
        <v>65</v>
      </c>
      <c r="AD162" s="12" t="s">
        <v>65</v>
      </c>
      <c r="AE162" s="12" t="s">
        <v>65</v>
      </c>
      <c r="AF162" s="12" t="s">
        <v>65</v>
      </c>
      <c r="AG162" s="12" t="s">
        <v>65</v>
      </c>
      <c r="AH162" s="12" t="s">
        <v>65</v>
      </c>
      <c r="AI162" s="12" t="s">
        <v>65</v>
      </c>
      <c r="AJ162" s="12" t="s">
        <v>65</v>
      </c>
      <c r="AK162" s="12" t="s">
        <v>65</v>
      </c>
      <c r="AL162" s="12" t="s">
        <v>65</v>
      </c>
      <c r="AM162" s="12" t="s">
        <v>65</v>
      </c>
      <c r="AN162" s="12" t="s">
        <v>65</v>
      </c>
      <c r="AO162" s="12" t="s">
        <v>65</v>
      </c>
      <c r="AP162" s="12" t="s">
        <v>65</v>
      </c>
      <c r="AQ162" s="12" t="s">
        <v>65</v>
      </c>
      <c r="AR162" s="12" t="s">
        <v>65</v>
      </c>
      <c r="AS162" s="12">
        <v>1</v>
      </c>
      <c r="AT162" s="2"/>
      <c r="AU162" s="2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</row>
    <row r="163" spans="1:60" ht="15.75" customHeight="1" x14ac:dyDescent="0.25"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</row>
    <row r="164" spans="1:60" ht="15.75" customHeight="1" x14ac:dyDescent="0.25"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</row>
    <row r="165" spans="1:60" ht="15.75" customHeight="1" x14ac:dyDescent="0.25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</row>
    <row r="166" spans="1:60" ht="15.75" customHeight="1" x14ac:dyDescent="0.25">
      <c r="B166" s="11"/>
      <c r="C166" s="88" t="s">
        <v>131</v>
      </c>
      <c r="D166" s="2"/>
      <c r="E166" s="2"/>
      <c r="F166" s="2"/>
      <c r="G166" s="39"/>
      <c r="H166" s="39"/>
      <c r="I166" s="39"/>
      <c r="J166" s="39"/>
      <c r="K166" s="39"/>
      <c r="L166" s="39"/>
      <c r="M166" s="87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55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</row>
    <row r="167" spans="1:60" ht="15.75" customHeight="1" x14ac:dyDescent="0.25">
      <c r="A167" s="1"/>
      <c r="B167" s="11"/>
      <c r="C167" s="11"/>
      <c r="D167" s="79"/>
      <c r="E167" s="79"/>
      <c r="F167" s="72">
        <f>Information!$F$9</f>
        <v>2024</v>
      </c>
      <c r="G167" s="2"/>
      <c r="H167" s="2"/>
      <c r="I167" s="2"/>
      <c r="J167" s="72">
        <f>F167+1</f>
        <v>2025</v>
      </c>
      <c r="K167" s="2"/>
      <c r="L167" s="2"/>
      <c r="M167" s="2"/>
      <c r="N167" s="72">
        <f>J167+1</f>
        <v>2026</v>
      </c>
      <c r="O167" s="2"/>
      <c r="P167" s="2"/>
      <c r="Q167" s="2"/>
      <c r="R167" s="72">
        <f>N167+1</f>
        <v>2027</v>
      </c>
      <c r="S167" s="2"/>
      <c r="T167" s="2"/>
      <c r="U167" s="2"/>
      <c r="V167" s="72">
        <f>R167+1</f>
        <v>2028</v>
      </c>
      <c r="W167" s="2"/>
      <c r="X167" s="39"/>
      <c r="Y167" s="39"/>
      <c r="Z167" s="72">
        <f>V167+1</f>
        <v>2029</v>
      </c>
      <c r="AA167" s="39"/>
      <c r="AB167" s="39"/>
      <c r="AC167" s="39"/>
      <c r="AD167" s="72">
        <f>Z167+1</f>
        <v>2030</v>
      </c>
      <c r="AE167" s="39"/>
      <c r="AF167" s="39"/>
      <c r="AG167" s="39"/>
      <c r="AH167" s="72">
        <f>AD167+1</f>
        <v>2031</v>
      </c>
      <c r="AI167" s="39"/>
      <c r="AJ167" s="39"/>
      <c r="AK167" s="39"/>
      <c r="AL167" s="72">
        <f>AH167+1</f>
        <v>2032</v>
      </c>
      <c r="AM167" s="39"/>
      <c r="AN167" s="39"/>
      <c r="AO167" s="39"/>
      <c r="AP167" s="72">
        <f>AL167+1</f>
        <v>2033</v>
      </c>
      <c r="AQ167" s="39"/>
      <c r="AR167" s="39"/>
      <c r="AS167" s="39"/>
      <c r="AT167" s="77"/>
      <c r="AU167" s="77"/>
      <c r="AV167" s="55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</row>
    <row r="168" spans="1:60" ht="15.75" customHeight="1" x14ac:dyDescent="0.25">
      <c r="A168" s="1"/>
      <c r="B168" s="16"/>
      <c r="C168" s="11"/>
      <c r="D168" s="20" t="s">
        <v>132</v>
      </c>
      <c r="E168" s="82" t="s">
        <v>133</v>
      </c>
      <c r="F168" s="55" t="s">
        <v>55</v>
      </c>
      <c r="G168" s="55" t="s">
        <v>56</v>
      </c>
      <c r="H168" s="55" t="s">
        <v>57</v>
      </c>
      <c r="I168" s="55" t="s">
        <v>58</v>
      </c>
      <c r="J168" s="55" t="s">
        <v>55</v>
      </c>
      <c r="K168" s="55" t="s">
        <v>56</v>
      </c>
      <c r="L168" s="55" t="s">
        <v>57</v>
      </c>
      <c r="M168" s="55" t="s">
        <v>58</v>
      </c>
      <c r="N168" s="55" t="s">
        <v>55</v>
      </c>
      <c r="O168" s="55" t="s">
        <v>56</v>
      </c>
      <c r="P168" s="55" t="s">
        <v>57</v>
      </c>
      <c r="Q168" s="55" t="s">
        <v>58</v>
      </c>
      <c r="R168" s="55" t="s">
        <v>55</v>
      </c>
      <c r="S168" s="55" t="s">
        <v>56</v>
      </c>
      <c r="T168" s="55" t="s">
        <v>57</v>
      </c>
      <c r="U168" s="55" t="s">
        <v>58</v>
      </c>
      <c r="V168" s="55" t="s">
        <v>55</v>
      </c>
      <c r="W168" s="55" t="s">
        <v>56</v>
      </c>
      <c r="X168" s="55" t="s">
        <v>57</v>
      </c>
      <c r="Y168" s="55" t="s">
        <v>58</v>
      </c>
      <c r="Z168" s="55" t="s">
        <v>55</v>
      </c>
      <c r="AA168" s="55" t="s">
        <v>56</v>
      </c>
      <c r="AB168" s="55" t="s">
        <v>57</v>
      </c>
      <c r="AC168" s="55" t="s">
        <v>58</v>
      </c>
      <c r="AD168" s="55" t="s">
        <v>55</v>
      </c>
      <c r="AE168" s="55" t="s">
        <v>56</v>
      </c>
      <c r="AF168" s="55" t="s">
        <v>57</v>
      </c>
      <c r="AG168" s="55" t="s">
        <v>58</v>
      </c>
      <c r="AH168" s="55" t="s">
        <v>55</v>
      </c>
      <c r="AI168" s="55" t="s">
        <v>56</v>
      </c>
      <c r="AJ168" s="55" t="s">
        <v>57</v>
      </c>
      <c r="AK168" s="55" t="s">
        <v>58</v>
      </c>
      <c r="AL168" s="55" t="s">
        <v>55</v>
      </c>
      <c r="AM168" s="55" t="s">
        <v>56</v>
      </c>
      <c r="AN168" s="55" t="s">
        <v>57</v>
      </c>
      <c r="AO168" s="55" t="s">
        <v>58</v>
      </c>
      <c r="AP168" s="55" t="s">
        <v>55</v>
      </c>
      <c r="AQ168" s="55" t="s">
        <v>56</v>
      </c>
      <c r="AR168" s="55" t="s">
        <v>57</v>
      </c>
      <c r="AS168" s="55" t="s">
        <v>58</v>
      </c>
      <c r="AT168" s="2"/>
      <c r="AU168" s="2"/>
      <c r="AV168" s="55"/>
      <c r="AW168" s="189" t="s">
        <v>8</v>
      </c>
      <c r="AX168" s="188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</row>
    <row r="169" spans="1:60" ht="15.75" customHeight="1" x14ac:dyDescent="0.25">
      <c r="A169" s="1"/>
      <c r="B169" s="16"/>
      <c r="C169" s="11"/>
      <c r="D169" s="64" t="s">
        <v>134</v>
      </c>
      <c r="E169" s="76">
        <v>2500000</v>
      </c>
      <c r="F169" s="77">
        <f t="shared" ref="F169:F174" si="107">$E169</f>
        <v>2500000</v>
      </c>
      <c r="G169" s="77" t="s">
        <v>65</v>
      </c>
      <c r="H169" s="77" t="s">
        <v>65</v>
      </c>
      <c r="I169" s="77" t="s">
        <v>65</v>
      </c>
      <c r="J169" s="77" t="s">
        <v>65</v>
      </c>
      <c r="K169" s="77" t="s">
        <v>65</v>
      </c>
      <c r="L169" s="77" t="s">
        <v>65</v>
      </c>
      <c r="M169" s="77" t="s">
        <v>65</v>
      </c>
      <c r="N169" s="77" t="s">
        <v>65</v>
      </c>
      <c r="O169" s="77" t="s">
        <v>65</v>
      </c>
      <c r="P169" s="77" t="s">
        <v>65</v>
      </c>
      <c r="Q169" s="77" t="s">
        <v>65</v>
      </c>
      <c r="R169" s="77" t="s">
        <v>65</v>
      </c>
      <c r="S169" s="77" t="s">
        <v>65</v>
      </c>
      <c r="T169" s="77" t="s">
        <v>65</v>
      </c>
      <c r="U169" s="77" t="s">
        <v>65</v>
      </c>
      <c r="V169" s="77" t="s">
        <v>65</v>
      </c>
      <c r="W169" s="77" t="s">
        <v>65</v>
      </c>
      <c r="X169" s="77" t="s">
        <v>65</v>
      </c>
      <c r="Y169" s="77" t="s">
        <v>65</v>
      </c>
      <c r="Z169" s="77">
        <f t="shared" ref="Z169:Z174" si="108">$E169</f>
        <v>2500000</v>
      </c>
      <c r="AA169" s="77" t="s">
        <v>65</v>
      </c>
      <c r="AB169" s="77" t="s">
        <v>65</v>
      </c>
      <c r="AC169" s="77" t="s">
        <v>65</v>
      </c>
      <c r="AD169" s="77" t="s">
        <v>65</v>
      </c>
      <c r="AE169" s="77" t="s">
        <v>65</v>
      </c>
      <c r="AF169" s="77" t="s">
        <v>65</v>
      </c>
      <c r="AG169" s="77" t="s">
        <v>65</v>
      </c>
      <c r="AH169" s="77" t="s">
        <v>65</v>
      </c>
      <c r="AI169" s="77" t="s">
        <v>65</v>
      </c>
      <c r="AJ169" s="77" t="s">
        <v>65</v>
      </c>
      <c r="AK169" s="77" t="s">
        <v>65</v>
      </c>
      <c r="AL169" s="77" t="s">
        <v>65</v>
      </c>
      <c r="AM169" s="77" t="s">
        <v>65</v>
      </c>
      <c r="AN169" s="77" t="s">
        <v>65</v>
      </c>
      <c r="AO169" s="77" t="s">
        <v>65</v>
      </c>
      <c r="AP169" s="77" t="s">
        <v>65</v>
      </c>
      <c r="AQ169" s="77" t="s">
        <v>65</v>
      </c>
      <c r="AR169" s="77" t="s">
        <v>65</v>
      </c>
      <c r="AS169" s="77" t="str">
        <f t="shared" ref="AS169:AS174" si="109">AR169</f>
        <v>-</v>
      </c>
      <c r="AT169" s="77"/>
      <c r="AU169" s="77"/>
      <c r="AV169" s="55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</row>
    <row r="170" spans="1:60" ht="15.75" customHeight="1" x14ac:dyDescent="0.25">
      <c r="A170" s="1"/>
      <c r="B170" s="16"/>
      <c r="C170" s="11"/>
      <c r="D170" s="64" t="s">
        <v>135</v>
      </c>
      <c r="E170" s="76">
        <v>3000000</v>
      </c>
      <c r="F170" s="77">
        <f t="shared" si="107"/>
        <v>3000000</v>
      </c>
      <c r="G170" s="77" t="s">
        <v>65</v>
      </c>
      <c r="H170" s="77" t="s">
        <v>65</v>
      </c>
      <c r="I170" s="77" t="s">
        <v>65</v>
      </c>
      <c r="J170" s="77" t="s">
        <v>65</v>
      </c>
      <c r="K170" s="77" t="s">
        <v>65</v>
      </c>
      <c r="L170" s="77" t="s">
        <v>65</v>
      </c>
      <c r="M170" s="77" t="s">
        <v>65</v>
      </c>
      <c r="N170" s="77" t="s">
        <v>65</v>
      </c>
      <c r="O170" s="77" t="s">
        <v>65</v>
      </c>
      <c r="P170" s="77" t="s">
        <v>65</v>
      </c>
      <c r="Q170" s="77" t="s">
        <v>65</v>
      </c>
      <c r="R170" s="77" t="s">
        <v>65</v>
      </c>
      <c r="S170" s="77" t="s">
        <v>65</v>
      </c>
      <c r="T170" s="77" t="s">
        <v>65</v>
      </c>
      <c r="U170" s="77" t="s">
        <v>65</v>
      </c>
      <c r="V170" s="77" t="s">
        <v>65</v>
      </c>
      <c r="W170" s="77" t="s">
        <v>65</v>
      </c>
      <c r="X170" s="77" t="s">
        <v>65</v>
      </c>
      <c r="Y170" s="77" t="s">
        <v>65</v>
      </c>
      <c r="Z170" s="77">
        <f t="shared" si="108"/>
        <v>3000000</v>
      </c>
      <c r="AA170" s="77" t="s">
        <v>65</v>
      </c>
      <c r="AB170" s="77" t="s">
        <v>65</v>
      </c>
      <c r="AC170" s="77" t="s">
        <v>65</v>
      </c>
      <c r="AD170" s="77" t="s">
        <v>65</v>
      </c>
      <c r="AE170" s="77" t="s">
        <v>65</v>
      </c>
      <c r="AF170" s="77" t="s">
        <v>65</v>
      </c>
      <c r="AG170" s="77" t="s">
        <v>65</v>
      </c>
      <c r="AH170" s="77" t="s">
        <v>65</v>
      </c>
      <c r="AI170" s="77" t="s">
        <v>65</v>
      </c>
      <c r="AJ170" s="77" t="s">
        <v>65</v>
      </c>
      <c r="AK170" s="77" t="s">
        <v>65</v>
      </c>
      <c r="AL170" s="77" t="s">
        <v>65</v>
      </c>
      <c r="AM170" s="77" t="s">
        <v>65</v>
      </c>
      <c r="AN170" s="77" t="s">
        <v>65</v>
      </c>
      <c r="AO170" s="77" t="s">
        <v>65</v>
      </c>
      <c r="AP170" s="77" t="s">
        <v>65</v>
      </c>
      <c r="AQ170" s="77" t="s">
        <v>65</v>
      </c>
      <c r="AR170" s="77" t="s">
        <v>65</v>
      </c>
      <c r="AS170" s="77" t="str">
        <f t="shared" si="109"/>
        <v>-</v>
      </c>
      <c r="AT170" s="77"/>
      <c r="AU170" s="77"/>
      <c r="AV170" s="55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</row>
    <row r="171" spans="1:60" ht="15.75" customHeight="1" x14ac:dyDescent="0.25">
      <c r="A171" s="1"/>
      <c r="B171" s="16"/>
      <c r="C171" s="11"/>
      <c r="D171" s="64" t="s">
        <v>136</v>
      </c>
      <c r="E171" s="76">
        <v>5000000</v>
      </c>
      <c r="F171" s="77">
        <f t="shared" si="107"/>
        <v>5000000</v>
      </c>
      <c r="G171" s="77" t="s">
        <v>65</v>
      </c>
      <c r="H171" s="77" t="s">
        <v>65</v>
      </c>
      <c r="I171" s="77" t="s">
        <v>65</v>
      </c>
      <c r="J171" s="77" t="s">
        <v>65</v>
      </c>
      <c r="K171" s="77" t="s">
        <v>65</v>
      </c>
      <c r="L171" s="77" t="s">
        <v>65</v>
      </c>
      <c r="M171" s="77" t="s">
        <v>65</v>
      </c>
      <c r="N171" s="77" t="s">
        <v>65</v>
      </c>
      <c r="O171" s="77" t="s">
        <v>65</v>
      </c>
      <c r="P171" s="77" t="s">
        <v>65</v>
      </c>
      <c r="Q171" s="77" t="s">
        <v>65</v>
      </c>
      <c r="R171" s="77" t="s">
        <v>65</v>
      </c>
      <c r="S171" s="77" t="s">
        <v>65</v>
      </c>
      <c r="T171" s="77" t="s">
        <v>65</v>
      </c>
      <c r="U171" s="77" t="s">
        <v>65</v>
      </c>
      <c r="V171" s="77" t="s">
        <v>65</v>
      </c>
      <c r="W171" s="77" t="s">
        <v>65</v>
      </c>
      <c r="X171" s="77" t="s">
        <v>65</v>
      </c>
      <c r="Y171" s="77" t="s">
        <v>65</v>
      </c>
      <c r="Z171" s="77">
        <f t="shared" si="108"/>
        <v>5000000</v>
      </c>
      <c r="AA171" s="77" t="s">
        <v>65</v>
      </c>
      <c r="AB171" s="77" t="s">
        <v>65</v>
      </c>
      <c r="AC171" s="77" t="s">
        <v>65</v>
      </c>
      <c r="AD171" s="77" t="s">
        <v>65</v>
      </c>
      <c r="AE171" s="77" t="s">
        <v>65</v>
      </c>
      <c r="AF171" s="77" t="s">
        <v>65</v>
      </c>
      <c r="AG171" s="77" t="s">
        <v>65</v>
      </c>
      <c r="AH171" s="77" t="s">
        <v>65</v>
      </c>
      <c r="AI171" s="77" t="s">
        <v>65</v>
      </c>
      <c r="AJ171" s="77" t="s">
        <v>65</v>
      </c>
      <c r="AK171" s="77" t="s">
        <v>65</v>
      </c>
      <c r="AL171" s="77" t="s">
        <v>65</v>
      </c>
      <c r="AM171" s="77" t="s">
        <v>65</v>
      </c>
      <c r="AN171" s="77" t="s">
        <v>65</v>
      </c>
      <c r="AO171" s="77" t="s">
        <v>65</v>
      </c>
      <c r="AP171" s="77" t="s">
        <v>65</v>
      </c>
      <c r="AQ171" s="77" t="s">
        <v>65</v>
      </c>
      <c r="AR171" s="77" t="s">
        <v>65</v>
      </c>
      <c r="AS171" s="77" t="str">
        <f t="shared" si="109"/>
        <v>-</v>
      </c>
      <c r="AT171" s="77"/>
      <c r="AU171" s="77"/>
      <c r="AV171" s="55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</row>
    <row r="172" spans="1:60" ht="15.75" customHeight="1" x14ac:dyDescent="0.25">
      <c r="A172" s="1"/>
      <c r="B172" s="16"/>
      <c r="C172" s="11"/>
      <c r="D172" s="64" t="s">
        <v>137</v>
      </c>
      <c r="E172" s="76">
        <v>100000</v>
      </c>
      <c r="F172" s="77">
        <f t="shared" si="107"/>
        <v>100000</v>
      </c>
      <c r="G172" s="77" t="s">
        <v>65</v>
      </c>
      <c r="H172" s="77" t="s">
        <v>65</v>
      </c>
      <c r="I172" s="77" t="s">
        <v>65</v>
      </c>
      <c r="J172" s="77" t="s">
        <v>65</v>
      </c>
      <c r="K172" s="77" t="s">
        <v>65</v>
      </c>
      <c r="L172" s="77" t="s">
        <v>65</v>
      </c>
      <c r="M172" s="77" t="s">
        <v>65</v>
      </c>
      <c r="N172" s="77" t="s">
        <v>65</v>
      </c>
      <c r="O172" s="77" t="s">
        <v>65</v>
      </c>
      <c r="P172" s="77" t="s">
        <v>65</v>
      </c>
      <c r="Q172" s="77" t="s">
        <v>65</v>
      </c>
      <c r="R172" s="77" t="s">
        <v>65</v>
      </c>
      <c r="S172" s="77" t="s">
        <v>65</v>
      </c>
      <c r="T172" s="77" t="s">
        <v>65</v>
      </c>
      <c r="U172" s="77" t="s">
        <v>65</v>
      </c>
      <c r="V172" s="77" t="s">
        <v>65</v>
      </c>
      <c r="W172" s="77" t="s">
        <v>65</v>
      </c>
      <c r="X172" s="77" t="s">
        <v>65</v>
      </c>
      <c r="Y172" s="77" t="s">
        <v>65</v>
      </c>
      <c r="Z172" s="77">
        <f t="shared" si="108"/>
        <v>100000</v>
      </c>
      <c r="AA172" s="77" t="s">
        <v>65</v>
      </c>
      <c r="AB172" s="77" t="s">
        <v>65</v>
      </c>
      <c r="AC172" s="77" t="s">
        <v>65</v>
      </c>
      <c r="AD172" s="77" t="s">
        <v>65</v>
      </c>
      <c r="AE172" s="77" t="s">
        <v>65</v>
      </c>
      <c r="AF172" s="77" t="s">
        <v>65</v>
      </c>
      <c r="AG172" s="77" t="s">
        <v>65</v>
      </c>
      <c r="AH172" s="77" t="s">
        <v>65</v>
      </c>
      <c r="AI172" s="77" t="s">
        <v>65</v>
      </c>
      <c r="AJ172" s="77" t="s">
        <v>65</v>
      </c>
      <c r="AK172" s="77" t="s">
        <v>65</v>
      </c>
      <c r="AL172" s="77" t="s">
        <v>65</v>
      </c>
      <c r="AM172" s="77" t="s">
        <v>65</v>
      </c>
      <c r="AN172" s="77" t="s">
        <v>65</v>
      </c>
      <c r="AO172" s="77" t="s">
        <v>65</v>
      </c>
      <c r="AP172" s="77" t="s">
        <v>65</v>
      </c>
      <c r="AQ172" s="77" t="s">
        <v>65</v>
      </c>
      <c r="AR172" s="77" t="s">
        <v>65</v>
      </c>
      <c r="AS172" s="77" t="str">
        <f t="shared" si="109"/>
        <v>-</v>
      </c>
      <c r="AT172" s="77"/>
      <c r="AU172" s="77"/>
      <c r="AV172" s="55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</row>
    <row r="173" spans="1:60" ht="15.75" customHeight="1" x14ac:dyDescent="0.25">
      <c r="A173" s="1"/>
      <c r="B173" s="16"/>
      <c r="C173" s="11"/>
      <c r="D173" s="64" t="s">
        <v>138</v>
      </c>
      <c r="E173" s="76">
        <v>2000000</v>
      </c>
      <c r="F173" s="77">
        <f t="shared" si="107"/>
        <v>2000000</v>
      </c>
      <c r="G173" s="77" t="s">
        <v>65</v>
      </c>
      <c r="H173" s="77" t="s">
        <v>65</v>
      </c>
      <c r="I173" s="77" t="s">
        <v>65</v>
      </c>
      <c r="J173" s="77" t="s">
        <v>65</v>
      </c>
      <c r="K173" s="77" t="s">
        <v>65</v>
      </c>
      <c r="L173" s="77" t="s">
        <v>65</v>
      </c>
      <c r="M173" s="77" t="s">
        <v>65</v>
      </c>
      <c r="N173" s="77" t="s">
        <v>65</v>
      </c>
      <c r="O173" s="77" t="s">
        <v>65</v>
      </c>
      <c r="P173" s="77" t="s">
        <v>65</v>
      </c>
      <c r="Q173" s="77" t="s">
        <v>65</v>
      </c>
      <c r="R173" s="77" t="s">
        <v>65</v>
      </c>
      <c r="S173" s="77" t="s">
        <v>65</v>
      </c>
      <c r="T173" s="77" t="s">
        <v>65</v>
      </c>
      <c r="U173" s="77" t="s">
        <v>65</v>
      </c>
      <c r="V173" s="77" t="s">
        <v>65</v>
      </c>
      <c r="W173" s="77" t="s">
        <v>65</v>
      </c>
      <c r="X173" s="77" t="s">
        <v>65</v>
      </c>
      <c r="Y173" s="77" t="s">
        <v>65</v>
      </c>
      <c r="Z173" s="77">
        <f t="shared" si="108"/>
        <v>2000000</v>
      </c>
      <c r="AA173" s="77" t="s">
        <v>65</v>
      </c>
      <c r="AB173" s="77" t="s">
        <v>65</v>
      </c>
      <c r="AC173" s="77" t="s">
        <v>65</v>
      </c>
      <c r="AD173" s="77" t="s">
        <v>65</v>
      </c>
      <c r="AE173" s="77" t="s">
        <v>65</v>
      </c>
      <c r="AF173" s="77" t="s">
        <v>65</v>
      </c>
      <c r="AG173" s="77" t="s">
        <v>65</v>
      </c>
      <c r="AH173" s="77" t="s">
        <v>65</v>
      </c>
      <c r="AI173" s="77" t="s">
        <v>65</v>
      </c>
      <c r="AJ173" s="77" t="s">
        <v>65</v>
      </c>
      <c r="AK173" s="77" t="s">
        <v>65</v>
      </c>
      <c r="AL173" s="77" t="s">
        <v>65</v>
      </c>
      <c r="AM173" s="77" t="s">
        <v>65</v>
      </c>
      <c r="AN173" s="77" t="s">
        <v>65</v>
      </c>
      <c r="AO173" s="77" t="s">
        <v>65</v>
      </c>
      <c r="AP173" s="77" t="s">
        <v>65</v>
      </c>
      <c r="AQ173" s="77" t="s">
        <v>65</v>
      </c>
      <c r="AR173" s="77" t="s">
        <v>65</v>
      </c>
      <c r="AS173" s="77" t="str">
        <f t="shared" si="109"/>
        <v>-</v>
      </c>
      <c r="AT173" s="77"/>
      <c r="AU173" s="77"/>
      <c r="AV173" s="55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</row>
    <row r="174" spans="1:60" ht="15.75" customHeight="1" x14ac:dyDescent="0.25">
      <c r="A174" s="1"/>
      <c r="B174" s="16"/>
      <c r="C174" s="11"/>
      <c r="D174" s="64" t="s">
        <v>138</v>
      </c>
      <c r="E174" s="76">
        <v>250000</v>
      </c>
      <c r="F174" s="77">
        <f t="shared" si="107"/>
        <v>250000</v>
      </c>
      <c r="G174" s="77" t="s">
        <v>65</v>
      </c>
      <c r="H174" s="77" t="s">
        <v>65</v>
      </c>
      <c r="I174" s="77" t="s">
        <v>65</v>
      </c>
      <c r="J174" s="77" t="s">
        <v>65</v>
      </c>
      <c r="K174" s="77" t="s">
        <v>65</v>
      </c>
      <c r="L174" s="77" t="s">
        <v>65</v>
      </c>
      <c r="M174" s="77" t="s">
        <v>65</v>
      </c>
      <c r="N174" s="77" t="s">
        <v>65</v>
      </c>
      <c r="O174" s="77" t="s">
        <v>65</v>
      </c>
      <c r="P174" s="77" t="s">
        <v>65</v>
      </c>
      <c r="Q174" s="77" t="s">
        <v>65</v>
      </c>
      <c r="R174" s="77" t="s">
        <v>65</v>
      </c>
      <c r="S174" s="77" t="s">
        <v>65</v>
      </c>
      <c r="T174" s="77" t="s">
        <v>65</v>
      </c>
      <c r="U174" s="77" t="s">
        <v>65</v>
      </c>
      <c r="V174" s="77" t="s">
        <v>65</v>
      </c>
      <c r="W174" s="77" t="s">
        <v>65</v>
      </c>
      <c r="X174" s="77" t="s">
        <v>65</v>
      </c>
      <c r="Y174" s="77" t="s">
        <v>65</v>
      </c>
      <c r="Z174" s="77">
        <f t="shared" si="108"/>
        <v>250000</v>
      </c>
      <c r="AA174" s="77" t="s">
        <v>65</v>
      </c>
      <c r="AB174" s="77" t="s">
        <v>65</v>
      </c>
      <c r="AC174" s="77" t="s">
        <v>65</v>
      </c>
      <c r="AD174" s="77" t="s">
        <v>65</v>
      </c>
      <c r="AE174" s="77" t="s">
        <v>65</v>
      </c>
      <c r="AF174" s="77" t="s">
        <v>65</v>
      </c>
      <c r="AG174" s="77" t="s">
        <v>65</v>
      </c>
      <c r="AH174" s="77" t="s">
        <v>65</v>
      </c>
      <c r="AI174" s="77" t="s">
        <v>65</v>
      </c>
      <c r="AJ174" s="77" t="s">
        <v>65</v>
      </c>
      <c r="AK174" s="77" t="s">
        <v>65</v>
      </c>
      <c r="AL174" s="77" t="s">
        <v>65</v>
      </c>
      <c r="AM174" s="77" t="s">
        <v>65</v>
      </c>
      <c r="AN174" s="77" t="s">
        <v>65</v>
      </c>
      <c r="AO174" s="77" t="s">
        <v>65</v>
      </c>
      <c r="AP174" s="77" t="s">
        <v>65</v>
      </c>
      <c r="AQ174" s="77" t="s">
        <v>65</v>
      </c>
      <c r="AR174" s="77" t="s">
        <v>65</v>
      </c>
      <c r="AS174" s="77" t="str">
        <f t="shared" si="109"/>
        <v>-</v>
      </c>
      <c r="AT174" s="77"/>
      <c r="AU174" s="77"/>
      <c r="AV174" s="55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</row>
    <row r="175" spans="1:60" ht="15.75" customHeight="1" x14ac:dyDescent="0.25">
      <c r="A175" s="1"/>
      <c r="B175" s="16"/>
      <c r="C175" s="11"/>
      <c r="D175" s="32" t="s">
        <v>24</v>
      </c>
      <c r="E175" s="32"/>
      <c r="F175" s="78">
        <f t="shared" ref="F175:AS175" si="110">SUM(F169:F174)</f>
        <v>12850000</v>
      </c>
      <c r="G175" s="78">
        <f t="shared" si="110"/>
        <v>0</v>
      </c>
      <c r="H175" s="78">
        <f t="shared" si="110"/>
        <v>0</v>
      </c>
      <c r="I175" s="78">
        <f t="shared" si="110"/>
        <v>0</v>
      </c>
      <c r="J175" s="78">
        <f t="shared" si="110"/>
        <v>0</v>
      </c>
      <c r="K175" s="78">
        <f t="shared" si="110"/>
        <v>0</v>
      </c>
      <c r="L175" s="78">
        <f t="shared" si="110"/>
        <v>0</v>
      </c>
      <c r="M175" s="78">
        <f t="shared" si="110"/>
        <v>0</v>
      </c>
      <c r="N175" s="78">
        <f t="shared" si="110"/>
        <v>0</v>
      </c>
      <c r="O175" s="78">
        <f t="shared" si="110"/>
        <v>0</v>
      </c>
      <c r="P175" s="78">
        <f t="shared" si="110"/>
        <v>0</v>
      </c>
      <c r="Q175" s="78">
        <f t="shared" si="110"/>
        <v>0</v>
      </c>
      <c r="R175" s="78">
        <f t="shared" si="110"/>
        <v>0</v>
      </c>
      <c r="S175" s="78">
        <f t="shared" si="110"/>
        <v>0</v>
      </c>
      <c r="T175" s="78">
        <f t="shared" si="110"/>
        <v>0</v>
      </c>
      <c r="U175" s="78">
        <f t="shared" si="110"/>
        <v>0</v>
      </c>
      <c r="V175" s="78">
        <f t="shared" si="110"/>
        <v>0</v>
      </c>
      <c r="W175" s="78">
        <f t="shared" si="110"/>
        <v>0</v>
      </c>
      <c r="X175" s="78">
        <f t="shared" si="110"/>
        <v>0</v>
      </c>
      <c r="Y175" s="78">
        <f t="shared" si="110"/>
        <v>0</v>
      </c>
      <c r="Z175" s="78">
        <f t="shared" si="110"/>
        <v>12850000</v>
      </c>
      <c r="AA175" s="78">
        <f t="shared" si="110"/>
        <v>0</v>
      </c>
      <c r="AB175" s="78">
        <f t="shared" si="110"/>
        <v>0</v>
      </c>
      <c r="AC175" s="78">
        <f t="shared" si="110"/>
        <v>0</v>
      </c>
      <c r="AD175" s="78">
        <f t="shared" si="110"/>
        <v>0</v>
      </c>
      <c r="AE175" s="78">
        <f t="shared" si="110"/>
        <v>0</v>
      </c>
      <c r="AF175" s="78">
        <f t="shared" si="110"/>
        <v>0</v>
      </c>
      <c r="AG175" s="78">
        <f t="shared" si="110"/>
        <v>0</v>
      </c>
      <c r="AH175" s="78">
        <f t="shared" si="110"/>
        <v>0</v>
      </c>
      <c r="AI175" s="78">
        <f t="shared" si="110"/>
        <v>0</v>
      </c>
      <c r="AJ175" s="78">
        <f t="shared" si="110"/>
        <v>0</v>
      </c>
      <c r="AK175" s="78">
        <f t="shared" si="110"/>
        <v>0</v>
      </c>
      <c r="AL175" s="78">
        <f t="shared" si="110"/>
        <v>0</v>
      </c>
      <c r="AM175" s="78">
        <f t="shared" si="110"/>
        <v>0</v>
      </c>
      <c r="AN175" s="78">
        <f t="shared" si="110"/>
        <v>0</v>
      </c>
      <c r="AO175" s="78">
        <f t="shared" si="110"/>
        <v>0</v>
      </c>
      <c r="AP175" s="78">
        <f t="shared" si="110"/>
        <v>0</v>
      </c>
      <c r="AQ175" s="78">
        <f t="shared" si="110"/>
        <v>0</v>
      </c>
      <c r="AR175" s="78">
        <f t="shared" si="110"/>
        <v>0</v>
      </c>
      <c r="AS175" s="78">
        <f t="shared" si="110"/>
        <v>0</v>
      </c>
      <c r="AT175" s="78"/>
      <c r="AU175" s="78"/>
      <c r="AV175" s="55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</row>
    <row r="176" spans="1:60" ht="19.5" customHeight="1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</row>
    <row r="177" spans="1:60" ht="15.75" customHeight="1" x14ac:dyDescent="0.25"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</row>
    <row r="178" spans="1:60" ht="15.75" customHeight="1" x14ac:dyDescent="0.25"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</row>
    <row r="179" spans="1:60" ht="15.75" customHeight="1" x14ac:dyDescent="0.25"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</row>
    <row r="180" spans="1:60" ht="15.75" customHeight="1" x14ac:dyDescent="0.25">
      <c r="B180" s="2"/>
      <c r="C180" s="88" t="s">
        <v>139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</row>
    <row r="181" spans="1:60" ht="15.75" customHeight="1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</row>
    <row r="182" spans="1:60" ht="15.75" customHeight="1" x14ac:dyDescent="0.25">
      <c r="A182" s="1"/>
      <c r="B182" s="16"/>
      <c r="C182" s="2"/>
      <c r="D182" s="20" t="s">
        <v>140</v>
      </c>
      <c r="E182" s="2"/>
      <c r="F182" s="55">
        <v>2022</v>
      </c>
      <c r="G182" s="55">
        <f t="shared" ref="G182:O182" si="111">F182+1</f>
        <v>2023</v>
      </c>
      <c r="H182" s="55">
        <f t="shared" si="111"/>
        <v>2024</v>
      </c>
      <c r="I182" s="55">
        <f t="shared" si="111"/>
        <v>2025</v>
      </c>
      <c r="J182" s="55">
        <f t="shared" si="111"/>
        <v>2026</v>
      </c>
      <c r="K182" s="55">
        <f t="shared" si="111"/>
        <v>2027</v>
      </c>
      <c r="L182" s="55">
        <f t="shared" si="111"/>
        <v>2028</v>
      </c>
      <c r="M182" s="55">
        <f t="shared" si="111"/>
        <v>2029</v>
      </c>
      <c r="N182" s="55">
        <f t="shared" si="111"/>
        <v>2030</v>
      </c>
      <c r="O182" s="55">
        <f t="shared" si="111"/>
        <v>2031</v>
      </c>
      <c r="P182" s="2"/>
      <c r="Q182" s="2"/>
      <c r="R182" s="190" t="s">
        <v>8</v>
      </c>
      <c r="S182" s="191"/>
      <c r="T182" s="191"/>
      <c r="U182" s="15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</row>
    <row r="183" spans="1:60" ht="15.75" customHeight="1" x14ac:dyDescent="0.25">
      <c r="A183" s="1"/>
      <c r="B183" s="16"/>
      <c r="C183" s="2"/>
      <c r="D183" s="60" t="s">
        <v>141</v>
      </c>
      <c r="E183" s="12" t="s">
        <v>65</v>
      </c>
      <c r="F183" s="77">
        <f>SUM(F63:I63)</f>
        <v>1600000</v>
      </c>
      <c r="G183" s="77">
        <f>SUM(J63:M63)</f>
        <v>3640000</v>
      </c>
      <c r="H183" s="77">
        <f>SUM(N63:Q63)</f>
        <v>4205000</v>
      </c>
      <c r="I183" s="77">
        <f>SUM(R63:U63)</f>
        <v>4350000</v>
      </c>
      <c r="J183" s="77">
        <f>SUM(V63:Y63)</f>
        <v>5372100</v>
      </c>
      <c r="K183" s="77">
        <f>SUM(Z63:AC63)</f>
        <v>5674875</v>
      </c>
      <c r="L183" s="77">
        <f>SUM(AD63:AG63)</f>
        <v>6220740</v>
      </c>
      <c r="M183" s="77">
        <f>SUM(AH63:AK63)</f>
        <v>7511200</v>
      </c>
      <c r="N183" s="77">
        <f>SUM(AL63:AO63)</f>
        <v>9167760</v>
      </c>
      <c r="O183" s="77">
        <f>SUM(AP63:AS63)</f>
        <v>11592000</v>
      </c>
      <c r="P183" s="2"/>
      <c r="Q183" s="2"/>
      <c r="R183" s="2" t="s">
        <v>142</v>
      </c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</row>
    <row r="184" spans="1:60" ht="15.75" customHeight="1" x14ac:dyDescent="0.25">
      <c r="A184" s="1"/>
      <c r="B184" s="16"/>
      <c r="C184" s="2"/>
      <c r="D184" s="60" t="s">
        <v>143</v>
      </c>
      <c r="E184" s="12" t="s">
        <v>65</v>
      </c>
      <c r="F184" s="77">
        <f>SUM(F117:I117)</f>
        <v>1508036</v>
      </c>
      <c r="G184" s="77">
        <f>SUM(J117:M117)</f>
        <v>3023101.9</v>
      </c>
      <c r="H184" s="77">
        <f>SUM(N117:Q117)</f>
        <v>3345630.3125</v>
      </c>
      <c r="I184" s="77">
        <f>SUM(R117:U117)</f>
        <v>3438274.5389999999</v>
      </c>
      <c r="J184" s="77">
        <f>SUM(V117:Y117)</f>
        <v>3985444.7985636005</v>
      </c>
      <c r="K184" s="77">
        <f>SUM(Z117:AC117)</f>
        <v>4158881.6613718206</v>
      </c>
      <c r="L184" s="77">
        <f>SUM(AD117:AG117)</f>
        <v>4459002.1524120178</v>
      </c>
      <c r="M184" s="77">
        <f>SUM(AH117:AK117)</f>
        <v>5132849.276742612</v>
      </c>
      <c r="N184" s="77">
        <f>SUM(AL117:AO117)</f>
        <v>5961650.6104969028</v>
      </c>
      <c r="O184" s="77">
        <f>SUM(AP117:AS117)</f>
        <v>7135094.1084609656</v>
      </c>
      <c r="P184" s="2"/>
      <c r="Q184" s="2"/>
      <c r="R184" s="2" t="s">
        <v>144</v>
      </c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</row>
    <row r="185" spans="1:60" ht="15.75" customHeight="1" x14ac:dyDescent="0.25">
      <c r="A185" s="1"/>
      <c r="B185" s="16"/>
      <c r="C185" s="2"/>
      <c r="D185" s="68" t="s">
        <v>145</v>
      </c>
      <c r="E185" s="29"/>
      <c r="F185" s="78">
        <f t="shared" ref="F185:O185" si="112">F183-F184</f>
        <v>91964</v>
      </c>
      <c r="G185" s="78">
        <f t="shared" si="112"/>
        <v>616898.10000000009</v>
      </c>
      <c r="H185" s="78">
        <f t="shared" si="112"/>
        <v>859369.6875</v>
      </c>
      <c r="I185" s="78">
        <f t="shared" si="112"/>
        <v>911725.46100000013</v>
      </c>
      <c r="J185" s="78">
        <f t="shared" si="112"/>
        <v>1386655.2014363995</v>
      </c>
      <c r="K185" s="78">
        <f t="shared" si="112"/>
        <v>1515993.3386281794</v>
      </c>
      <c r="L185" s="78">
        <f t="shared" si="112"/>
        <v>1761737.8475879822</v>
      </c>
      <c r="M185" s="78">
        <f t="shared" si="112"/>
        <v>2378350.723257388</v>
      </c>
      <c r="N185" s="78">
        <f t="shared" si="112"/>
        <v>3206109.3895030972</v>
      </c>
      <c r="O185" s="78">
        <f t="shared" si="112"/>
        <v>4456905.8915390344</v>
      </c>
      <c r="P185" s="2"/>
      <c r="Q185" s="2"/>
      <c r="R185" s="2" t="s">
        <v>146</v>
      </c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</row>
    <row r="186" spans="1:60" ht="15.75" customHeight="1" x14ac:dyDescent="0.25"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</row>
    <row r="187" spans="1:60" ht="15.75" customHeight="1" x14ac:dyDescent="0.25"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</row>
    <row r="188" spans="1:60" ht="15.75" customHeight="1" x14ac:dyDescent="0.25"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</row>
    <row r="189" spans="1:60" ht="15.75" customHeight="1" x14ac:dyDescent="0.25"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</row>
    <row r="190" spans="1:60" ht="15.75" customHeight="1" x14ac:dyDescent="0.25"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</row>
    <row r="191" spans="1:60" ht="15.75" customHeight="1" x14ac:dyDescent="0.25"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</row>
    <row r="192" spans="1:60" ht="15.75" customHeight="1" x14ac:dyDescent="0.25"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</row>
    <row r="193" spans="2:60" ht="15.75" customHeight="1" x14ac:dyDescent="0.25"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</row>
    <row r="194" spans="2:60" ht="15.75" customHeight="1" x14ac:dyDescent="0.25"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</row>
    <row r="195" spans="2:60" ht="15.75" customHeight="1" x14ac:dyDescent="0.25"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</row>
    <row r="196" spans="2:60" ht="15.75" customHeight="1" x14ac:dyDescent="0.25"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</row>
    <row r="197" spans="2:60" ht="15.75" customHeight="1" x14ac:dyDescent="0.25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</row>
    <row r="198" spans="2:60" ht="15.75" customHeight="1" x14ac:dyDescent="0.25"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</row>
    <row r="199" spans="2:60" ht="15.75" customHeight="1" x14ac:dyDescent="0.25"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</row>
    <row r="200" spans="2:60" ht="15.75" customHeight="1" x14ac:dyDescent="0.25"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</row>
    <row r="201" spans="2:60" ht="15.75" customHeight="1" x14ac:dyDescent="0.25"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</row>
    <row r="202" spans="2:60" ht="15.75" customHeight="1" x14ac:dyDescent="0.25"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</row>
    <row r="203" spans="2:60" ht="15.75" customHeight="1" x14ac:dyDescent="0.25"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</row>
    <row r="204" spans="2:60" ht="15.75" customHeight="1" x14ac:dyDescent="0.25"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</row>
    <row r="205" spans="2:60" ht="15.75" customHeight="1" x14ac:dyDescent="0.25"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</row>
    <row r="206" spans="2:60" ht="15.75" customHeight="1" x14ac:dyDescent="0.25"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</row>
    <row r="207" spans="2:60" ht="15.75" customHeight="1" x14ac:dyDescent="0.25"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</row>
    <row r="208" spans="2:60" ht="15.75" customHeight="1" x14ac:dyDescent="0.25"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</row>
    <row r="209" spans="2:60" ht="15.75" customHeight="1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</row>
    <row r="210" spans="2:60" ht="15.75" customHeight="1" x14ac:dyDescent="0.25"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</row>
    <row r="211" spans="2:60" ht="15.75" customHeight="1" x14ac:dyDescent="0.25"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</row>
    <row r="212" spans="2:60" ht="15.75" customHeight="1" x14ac:dyDescent="0.25"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</row>
    <row r="213" spans="2:60" ht="15.75" customHeight="1" x14ac:dyDescent="0.25"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</row>
    <row r="214" spans="2:60" ht="15.75" customHeight="1" x14ac:dyDescent="0.25"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</row>
    <row r="215" spans="2:60" ht="15.75" customHeight="1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</row>
    <row r="216" spans="2:60" ht="15.75" customHeight="1" x14ac:dyDescent="0.25"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</row>
    <row r="217" spans="2:60" ht="15.75" customHeight="1" x14ac:dyDescent="0.25"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</row>
    <row r="218" spans="2:60" ht="15.75" customHeight="1" x14ac:dyDescent="0.25"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</row>
    <row r="219" spans="2:60" ht="15.75" customHeight="1" x14ac:dyDescent="0.25"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</row>
    <row r="220" spans="2:60" ht="15.75" customHeight="1" x14ac:dyDescent="0.25"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</row>
    <row r="221" spans="2:60" ht="15.75" customHeight="1" x14ac:dyDescent="0.25"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</row>
    <row r="222" spans="2:60" ht="15.75" customHeight="1" x14ac:dyDescent="0.25"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</row>
    <row r="223" spans="2:60" ht="15.75" customHeight="1" x14ac:dyDescent="0.25"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</row>
    <row r="224" spans="2:60" ht="15.75" customHeight="1" x14ac:dyDescent="0.25"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</row>
    <row r="225" spans="2:60" ht="15.75" customHeight="1" x14ac:dyDescent="0.25"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</row>
    <row r="226" spans="2:60" ht="15.75" customHeight="1" x14ac:dyDescent="0.25"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</row>
    <row r="227" spans="2:60" ht="15.75" customHeight="1" x14ac:dyDescent="0.25"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</row>
    <row r="228" spans="2:60" ht="15.75" customHeight="1" x14ac:dyDescent="0.25"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</row>
    <row r="229" spans="2:60" ht="15.75" customHeight="1" x14ac:dyDescent="0.25">
      <c r="B229" s="37"/>
      <c r="C229" s="1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</row>
    <row r="230" spans="2:60" ht="15.75" customHeight="1" x14ac:dyDescent="0.25">
      <c r="B230" s="37"/>
      <c r="C230" s="39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</row>
    <row r="231" spans="2:60" ht="15.75" customHeight="1" x14ac:dyDescent="0.25">
      <c r="B231" s="37"/>
      <c r="C231" s="39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</row>
    <row r="232" spans="2:60" ht="15.75" customHeight="1" x14ac:dyDescent="0.25">
      <c r="B232" s="37"/>
      <c r="C232" s="39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</row>
    <row r="233" spans="2:60" ht="15.75" customHeight="1" x14ac:dyDescent="0.25">
      <c r="B233" s="37"/>
      <c r="C233" s="39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</row>
    <row r="234" spans="2:60" ht="15.75" customHeight="1" x14ac:dyDescent="0.25">
      <c r="B234" s="37"/>
      <c r="C234" s="39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</row>
    <row r="235" spans="2:60" ht="15.75" customHeight="1" x14ac:dyDescent="0.25">
      <c r="B235" s="37"/>
      <c r="C235" s="39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</row>
    <row r="236" spans="2:60" ht="15.75" customHeight="1" x14ac:dyDescent="0.25">
      <c r="B236" s="37"/>
      <c r="C236" s="39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</row>
    <row r="237" spans="2:60" ht="15.75" customHeight="1" x14ac:dyDescent="0.25">
      <c r="B237" s="37"/>
      <c r="C237" s="39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</row>
    <row r="238" spans="2:60" ht="15.75" customHeight="1" x14ac:dyDescent="0.25">
      <c r="B238" s="37"/>
      <c r="C238" s="39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</row>
    <row r="239" spans="2:60" ht="15.75" customHeight="1" x14ac:dyDescent="0.25">
      <c r="B239" s="37"/>
      <c r="C239" s="1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</row>
    <row r="240" spans="2:60" ht="15.75" customHeight="1" x14ac:dyDescent="0.25">
      <c r="B240" s="37"/>
      <c r="C240" s="39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</row>
    <row r="241" spans="2:60" ht="15.75" customHeight="1" x14ac:dyDescent="0.25">
      <c r="B241" s="37"/>
      <c r="C241" s="39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</row>
    <row r="242" spans="2:60" ht="15.75" customHeight="1" x14ac:dyDescent="0.25">
      <c r="B242" s="37"/>
      <c r="C242" s="39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</row>
    <row r="243" spans="2:60" ht="15.75" customHeight="1" x14ac:dyDescent="0.25">
      <c r="B243" s="37"/>
      <c r="C243" s="39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</row>
    <row r="244" spans="2:60" ht="15.75" customHeight="1" x14ac:dyDescent="0.25">
      <c r="B244" s="37"/>
      <c r="C244" s="39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</row>
    <row r="245" spans="2:60" ht="15.75" customHeight="1" x14ac:dyDescent="0.25">
      <c r="B245" s="37"/>
      <c r="C245" s="39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</row>
    <row r="246" spans="2:60" ht="15.75" customHeight="1" x14ac:dyDescent="0.25">
      <c r="B246" s="37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</row>
    <row r="247" spans="2:60" ht="15.75" customHeight="1" x14ac:dyDescent="0.25">
      <c r="B247" s="37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</row>
    <row r="248" spans="2:60" ht="15.75" customHeight="1" x14ac:dyDescent="0.25">
      <c r="B248" s="37"/>
      <c r="C248" s="39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</row>
    <row r="249" spans="2:60" ht="15.75" customHeight="1" x14ac:dyDescent="0.25">
      <c r="B249" s="37"/>
      <c r="C249" s="39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</row>
    <row r="250" spans="2:60" ht="15.75" customHeight="1" x14ac:dyDescent="0.25">
      <c r="B250" s="37"/>
      <c r="C250" s="39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</row>
    <row r="251" spans="2:60" ht="15.75" customHeight="1" x14ac:dyDescent="0.25">
      <c r="B251" s="37"/>
      <c r="C251" s="39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</row>
    <row r="252" spans="2:60" ht="15.75" customHeight="1" x14ac:dyDescent="0.25">
      <c r="B252" s="37"/>
      <c r="C252" s="39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</row>
    <row r="253" spans="2:60" ht="15.75" customHeight="1" x14ac:dyDescent="0.25">
      <c r="B253" s="37"/>
      <c r="C253" s="39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</row>
    <row r="254" spans="2:60" ht="15.75" customHeight="1" x14ac:dyDescent="0.25">
      <c r="B254" s="37"/>
      <c r="C254" s="39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</row>
    <row r="255" spans="2:60" ht="15.75" customHeight="1" x14ac:dyDescent="0.25">
      <c r="B255" s="37"/>
      <c r="C255" s="39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</row>
    <row r="256" spans="2:60" ht="15.75" customHeight="1" x14ac:dyDescent="0.25">
      <c r="B256" s="37"/>
      <c r="C256" s="39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</row>
    <row r="257" spans="2:60" ht="15.75" customHeight="1" x14ac:dyDescent="0.25">
      <c r="B257" s="37"/>
      <c r="C257" s="1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</row>
    <row r="258" spans="2:60" ht="15.75" customHeight="1" x14ac:dyDescent="0.25">
      <c r="B258" s="37"/>
      <c r="C258" s="1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</row>
    <row r="259" spans="2:60" ht="15.75" customHeight="1" x14ac:dyDescent="0.25">
      <c r="B259" s="37"/>
      <c r="C259" s="1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11"/>
      <c r="O259" s="11"/>
      <c r="P259" s="61"/>
      <c r="Q259" s="61"/>
      <c r="R259" s="61"/>
      <c r="S259" s="61"/>
      <c r="T259" s="61"/>
      <c r="U259" s="61"/>
      <c r="V259" s="61"/>
      <c r="W259" s="61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</row>
    <row r="260" spans="2:60" ht="15.75" customHeight="1" x14ac:dyDescent="0.25">
      <c r="B260" s="37"/>
      <c r="C260" s="1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11"/>
      <c r="O260" s="11"/>
      <c r="P260" s="61"/>
      <c r="Q260" s="61"/>
      <c r="R260" s="61"/>
      <c r="S260" s="61"/>
      <c r="T260" s="61"/>
      <c r="U260" s="61"/>
      <c r="V260" s="61"/>
      <c r="W260" s="61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</row>
    <row r="261" spans="2:60" ht="15.75" customHeight="1" x14ac:dyDescent="0.25">
      <c r="B261" s="37"/>
      <c r="C261" s="1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11"/>
      <c r="O261" s="11"/>
      <c r="P261" s="61"/>
      <c r="Q261" s="61"/>
      <c r="R261" s="61"/>
      <c r="S261" s="61"/>
      <c r="T261" s="61"/>
      <c r="U261" s="61"/>
      <c r="V261" s="61"/>
      <c r="W261" s="61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</row>
    <row r="262" spans="2:60" ht="15.75" customHeight="1" x14ac:dyDescent="0.25">
      <c r="B262" s="37"/>
      <c r="C262" s="1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11"/>
      <c r="O262" s="11"/>
      <c r="P262" s="61"/>
      <c r="Q262" s="61"/>
      <c r="R262" s="61"/>
      <c r="S262" s="61"/>
      <c r="T262" s="61"/>
      <c r="U262" s="61"/>
      <c r="V262" s="61"/>
      <c r="W262" s="61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</row>
    <row r="263" spans="2:60" ht="15.75" customHeight="1" x14ac:dyDescent="0.25">
      <c r="B263" s="37"/>
      <c r="C263" s="1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11"/>
      <c r="O263" s="11"/>
      <c r="P263" s="61"/>
      <c r="Q263" s="61"/>
      <c r="R263" s="61"/>
      <c r="S263" s="61"/>
      <c r="T263" s="61"/>
      <c r="U263" s="61"/>
      <c r="V263" s="61"/>
      <c r="W263" s="61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</row>
    <row r="264" spans="2:60" ht="15.75" customHeight="1" x14ac:dyDescent="0.25">
      <c r="B264" s="37"/>
      <c r="C264" s="1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11"/>
      <c r="O264" s="11"/>
      <c r="P264" s="61"/>
      <c r="Q264" s="61"/>
      <c r="R264" s="61"/>
      <c r="S264" s="61"/>
      <c r="T264" s="61"/>
      <c r="U264" s="61"/>
      <c r="V264" s="61"/>
      <c r="W264" s="61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</row>
    <row r="265" spans="2:60" ht="15.75" customHeight="1" x14ac:dyDescent="0.25">
      <c r="B265" s="37"/>
      <c r="C265" s="1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11"/>
      <c r="O265" s="11"/>
      <c r="P265" s="61"/>
      <c r="Q265" s="61"/>
      <c r="R265" s="61"/>
      <c r="S265" s="61"/>
      <c r="T265" s="61"/>
      <c r="U265" s="61"/>
      <c r="V265" s="61"/>
      <c r="W265" s="61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</row>
    <row r="266" spans="2:60" ht="15.75" customHeight="1" x14ac:dyDescent="0.25">
      <c r="B266" s="37"/>
      <c r="C266" s="1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11"/>
      <c r="O266" s="11"/>
      <c r="P266" s="61"/>
      <c r="Q266" s="61"/>
      <c r="R266" s="61"/>
      <c r="S266" s="61"/>
      <c r="T266" s="61"/>
      <c r="U266" s="61"/>
      <c r="V266" s="61"/>
      <c r="W266" s="61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</row>
    <row r="267" spans="2:60" ht="15.75" customHeight="1" x14ac:dyDescent="0.25">
      <c r="B267" s="37"/>
      <c r="C267" s="1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11"/>
      <c r="O267" s="11"/>
      <c r="P267" s="61"/>
      <c r="Q267" s="61"/>
      <c r="R267" s="61"/>
      <c r="S267" s="61"/>
      <c r="T267" s="61"/>
      <c r="U267" s="61"/>
      <c r="V267" s="61"/>
      <c r="W267" s="61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</row>
    <row r="268" spans="2:60" ht="15.75" customHeight="1" x14ac:dyDescent="0.25">
      <c r="B268" s="37"/>
      <c r="C268" s="1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11"/>
      <c r="O268" s="11"/>
      <c r="P268" s="61"/>
      <c r="Q268" s="61"/>
      <c r="R268" s="61"/>
      <c r="S268" s="61"/>
      <c r="T268" s="61"/>
      <c r="U268" s="61"/>
      <c r="V268" s="61"/>
      <c r="W268" s="61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</row>
    <row r="269" spans="2:60" ht="15.75" customHeight="1" x14ac:dyDescent="0.25">
      <c r="B269" s="37"/>
      <c r="C269" s="1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11"/>
      <c r="O269" s="11"/>
      <c r="P269" s="61"/>
      <c r="Q269" s="61"/>
      <c r="R269" s="61"/>
      <c r="S269" s="61"/>
      <c r="T269" s="61"/>
      <c r="U269" s="61"/>
      <c r="V269" s="61"/>
      <c r="W269" s="61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</row>
    <row r="270" spans="2:60" ht="15.75" customHeight="1" x14ac:dyDescent="0.25">
      <c r="B270" s="37"/>
      <c r="C270" s="1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11"/>
      <c r="O270" s="11"/>
      <c r="P270" s="61"/>
      <c r="Q270" s="61"/>
      <c r="R270" s="61"/>
      <c r="S270" s="61"/>
      <c r="T270" s="61"/>
      <c r="U270" s="61"/>
      <c r="V270" s="61"/>
      <c r="W270" s="6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</row>
    <row r="271" spans="2:60" ht="15.75" customHeight="1" x14ac:dyDescent="0.25">
      <c r="B271" s="37"/>
      <c r="C271" s="1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11"/>
      <c r="O271" s="11"/>
      <c r="P271" s="61"/>
      <c r="Q271" s="61"/>
      <c r="R271" s="61"/>
      <c r="S271" s="61"/>
      <c r="T271" s="61"/>
      <c r="U271" s="61"/>
      <c r="V271" s="61"/>
      <c r="W271" s="6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</row>
    <row r="272" spans="2:60" ht="15.75" customHeight="1" x14ac:dyDescent="0.25">
      <c r="B272" s="37"/>
      <c r="C272" s="1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11"/>
      <c r="O272" s="11"/>
      <c r="P272" s="61"/>
      <c r="Q272" s="61"/>
      <c r="R272" s="61"/>
      <c r="S272" s="61"/>
      <c r="T272" s="61"/>
      <c r="U272" s="61"/>
      <c r="V272" s="61"/>
      <c r="W272" s="6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</row>
    <row r="273" spans="2:60" ht="15.75" customHeight="1" x14ac:dyDescent="0.25">
      <c r="B273" s="37"/>
      <c r="C273" s="1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11"/>
      <c r="O273" s="11"/>
      <c r="P273" s="61"/>
      <c r="Q273" s="61"/>
      <c r="R273" s="61"/>
      <c r="S273" s="61"/>
      <c r="T273" s="61"/>
      <c r="U273" s="61"/>
      <c r="V273" s="61"/>
      <c r="W273" s="6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</row>
    <row r="274" spans="2:60" ht="15.75" customHeight="1" x14ac:dyDescent="0.25">
      <c r="B274" s="37"/>
      <c r="C274" s="1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11"/>
      <c r="O274" s="11"/>
      <c r="P274" s="61"/>
      <c r="Q274" s="61"/>
      <c r="R274" s="61"/>
      <c r="S274" s="61"/>
      <c r="T274" s="61"/>
      <c r="U274" s="61"/>
      <c r="V274" s="61"/>
      <c r="W274" s="6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</row>
    <row r="275" spans="2:60" ht="15.75" customHeight="1" x14ac:dyDescent="0.25">
      <c r="B275" s="37"/>
      <c r="C275" s="1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11"/>
      <c r="O275" s="11"/>
      <c r="P275" s="61"/>
      <c r="Q275" s="61"/>
      <c r="R275" s="61"/>
      <c r="S275" s="61"/>
      <c r="T275" s="61"/>
      <c r="U275" s="61"/>
      <c r="V275" s="61"/>
      <c r="W275" s="6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</row>
    <row r="276" spans="2:60" ht="15.75" customHeight="1" x14ac:dyDescent="0.25">
      <c r="B276" s="37"/>
      <c r="C276" s="1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11"/>
      <c r="O276" s="11"/>
      <c r="P276" s="61"/>
      <c r="Q276" s="61"/>
      <c r="R276" s="61"/>
      <c r="S276" s="61"/>
      <c r="T276" s="61"/>
      <c r="U276" s="61"/>
      <c r="V276" s="61"/>
      <c r="W276" s="6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</row>
    <row r="277" spans="2:60" ht="15.75" customHeight="1" x14ac:dyDescent="0.25">
      <c r="B277" s="37"/>
      <c r="C277" s="1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11"/>
      <c r="O277" s="11"/>
      <c r="P277" s="61"/>
      <c r="Q277" s="61"/>
      <c r="R277" s="61"/>
      <c r="S277" s="61"/>
      <c r="T277" s="61"/>
      <c r="U277" s="61"/>
      <c r="V277" s="61"/>
      <c r="W277" s="6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</row>
    <row r="278" spans="2:60" ht="15.75" customHeight="1" x14ac:dyDescent="0.25">
      <c r="B278" s="37"/>
      <c r="C278" s="1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11"/>
      <c r="O278" s="11"/>
      <c r="P278" s="61"/>
      <c r="Q278" s="61"/>
      <c r="R278" s="61"/>
      <c r="S278" s="61"/>
      <c r="T278" s="61"/>
      <c r="U278" s="61"/>
      <c r="V278" s="61"/>
      <c r="W278" s="6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</row>
    <row r="279" spans="2:60" ht="15.75" customHeight="1" x14ac:dyDescent="0.25">
      <c r="B279" s="37"/>
      <c r="C279" s="1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11"/>
      <c r="O279" s="11"/>
      <c r="P279" s="61"/>
      <c r="Q279" s="61"/>
      <c r="R279" s="61"/>
      <c r="S279" s="61"/>
      <c r="T279" s="61"/>
      <c r="U279" s="61"/>
      <c r="V279" s="61"/>
      <c r="W279" s="6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</row>
    <row r="280" spans="2:60" ht="15.75" customHeight="1" x14ac:dyDescent="0.25">
      <c r="B280" s="37"/>
      <c r="C280" s="1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11"/>
      <c r="O280" s="11"/>
      <c r="P280" s="61"/>
      <c r="Q280" s="61"/>
      <c r="R280" s="61"/>
      <c r="S280" s="61"/>
      <c r="T280" s="61"/>
      <c r="U280" s="61"/>
      <c r="V280" s="61"/>
      <c r="W280" s="6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</row>
    <row r="281" spans="2:60" ht="15.75" customHeight="1" x14ac:dyDescent="0.25">
      <c r="B281" s="37"/>
      <c r="C281" s="1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11"/>
      <c r="O281" s="11"/>
      <c r="P281" s="61"/>
      <c r="Q281" s="61"/>
      <c r="R281" s="61"/>
      <c r="S281" s="61"/>
      <c r="T281" s="61"/>
      <c r="U281" s="61"/>
      <c r="V281" s="61"/>
      <c r="W281" s="6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</row>
    <row r="282" spans="2:60" ht="15.75" customHeight="1" x14ac:dyDescent="0.25">
      <c r="B282" s="37"/>
      <c r="C282" s="1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11"/>
      <c r="O282" s="11"/>
      <c r="P282" s="61"/>
      <c r="Q282" s="61"/>
      <c r="R282" s="61"/>
      <c r="S282" s="61"/>
      <c r="T282" s="61"/>
      <c r="U282" s="61"/>
      <c r="V282" s="61"/>
      <c r="W282" s="6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</row>
    <row r="283" spans="2:60" ht="15.75" customHeight="1" x14ac:dyDescent="0.25">
      <c r="B283" s="37"/>
      <c r="C283" s="1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11"/>
      <c r="O283" s="11"/>
      <c r="P283" s="61"/>
      <c r="Q283" s="61"/>
      <c r="R283" s="61"/>
      <c r="S283" s="61"/>
      <c r="T283" s="61"/>
      <c r="U283" s="61"/>
      <c r="V283" s="61"/>
      <c r="W283" s="6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</row>
    <row r="284" spans="2:60" ht="15.75" customHeight="1" x14ac:dyDescent="0.25">
      <c r="B284" s="37"/>
      <c r="C284" s="1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11"/>
      <c r="O284" s="11"/>
      <c r="P284" s="61"/>
      <c r="Q284" s="61"/>
      <c r="R284" s="61"/>
      <c r="S284" s="61"/>
      <c r="T284" s="61"/>
      <c r="U284" s="61"/>
      <c r="V284" s="61"/>
      <c r="W284" s="6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</row>
    <row r="285" spans="2:60" ht="15.75" customHeight="1" x14ac:dyDescent="0.25">
      <c r="B285" s="37"/>
      <c r="C285" s="1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11"/>
      <c r="O285" s="11"/>
      <c r="P285" s="61"/>
      <c r="Q285" s="61"/>
      <c r="R285" s="61"/>
      <c r="S285" s="61"/>
      <c r="T285" s="61"/>
      <c r="U285" s="61"/>
      <c r="V285" s="61"/>
      <c r="W285" s="6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</row>
    <row r="286" spans="2:60" ht="15.75" customHeight="1" x14ac:dyDescent="0.25">
      <c r="B286" s="37"/>
      <c r="C286" s="1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11"/>
      <c r="O286" s="11"/>
      <c r="P286" s="61"/>
      <c r="Q286" s="61"/>
      <c r="R286" s="61"/>
      <c r="S286" s="61"/>
      <c r="T286" s="61"/>
      <c r="U286" s="61"/>
      <c r="V286" s="61"/>
      <c r="W286" s="6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</row>
    <row r="287" spans="2:60" ht="15.75" customHeight="1" x14ac:dyDescent="0.25">
      <c r="B287" s="37"/>
      <c r="C287" s="1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11"/>
      <c r="O287" s="11"/>
      <c r="P287" s="61"/>
      <c r="Q287" s="61"/>
      <c r="R287" s="61"/>
      <c r="S287" s="61"/>
      <c r="T287" s="61"/>
      <c r="U287" s="61"/>
      <c r="V287" s="61"/>
      <c r="W287" s="6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</row>
    <row r="288" spans="2:60" ht="15.75" customHeight="1" x14ac:dyDescent="0.25">
      <c r="B288" s="37"/>
      <c r="C288" s="1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11"/>
      <c r="O288" s="11"/>
      <c r="P288" s="61"/>
      <c r="Q288" s="61"/>
      <c r="R288" s="61"/>
      <c r="S288" s="61"/>
      <c r="T288" s="61"/>
      <c r="U288" s="61"/>
      <c r="V288" s="61"/>
      <c r="W288" s="6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</row>
    <row r="289" spans="2:60" ht="15.75" customHeight="1" x14ac:dyDescent="0.25">
      <c r="B289" s="37"/>
      <c r="C289" s="1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11"/>
      <c r="O289" s="11"/>
      <c r="P289" s="61"/>
      <c r="Q289" s="61"/>
      <c r="R289" s="61"/>
      <c r="S289" s="61"/>
      <c r="T289" s="61"/>
      <c r="U289" s="61"/>
      <c r="V289" s="61"/>
      <c r="W289" s="6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</row>
    <row r="290" spans="2:60" ht="15.75" customHeight="1" x14ac:dyDescent="0.25">
      <c r="B290" s="37"/>
      <c r="C290" s="1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11"/>
      <c r="O290" s="11"/>
      <c r="P290" s="61"/>
      <c r="Q290" s="61"/>
      <c r="R290" s="61"/>
      <c r="S290" s="61"/>
      <c r="T290" s="61"/>
      <c r="U290" s="61"/>
      <c r="V290" s="61"/>
      <c r="W290" s="6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</row>
    <row r="291" spans="2:60" ht="15.75" customHeight="1" x14ac:dyDescent="0.25">
      <c r="B291" s="37"/>
      <c r="C291" s="1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11"/>
      <c r="O291" s="11"/>
      <c r="P291" s="61"/>
      <c r="Q291" s="61"/>
      <c r="R291" s="61"/>
      <c r="S291" s="61"/>
      <c r="T291" s="61"/>
      <c r="U291" s="61"/>
      <c r="V291" s="61"/>
      <c r="W291" s="6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</row>
    <row r="292" spans="2:60" ht="15.75" customHeight="1" x14ac:dyDescent="0.25">
      <c r="B292" s="37"/>
      <c r="C292" s="1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11"/>
      <c r="O292" s="11"/>
      <c r="P292" s="61"/>
      <c r="Q292" s="61"/>
      <c r="R292" s="61"/>
      <c r="S292" s="61"/>
      <c r="T292" s="61"/>
      <c r="U292" s="61"/>
      <c r="V292" s="61"/>
      <c r="W292" s="6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</row>
    <row r="293" spans="2:60" ht="15.75" customHeight="1" x14ac:dyDescent="0.25">
      <c r="B293" s="37"/>
      <c r="C293" s="1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11"/>
      <c r="O293" s="11"/>
      <c r="P293" s="61"/>
      <c r="Q293" s="61"/>
      <c r="R293" s="61"/>
      <c r="S293" s="61"/>
      <c r="T293" s="61"/>
      <c r="U293" s="61"/>
      <c r="V293" s="61"/>
      <c r="W293" s="6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</row>
    <row r="294" spans="2:60" ht="15.75" customHeight="1" x14ac:dyDescent="0.25">
      <c r="B294" s="37"/>
      <c r="C294" s="1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11"/>
      <c r="O294" s="11"/>
      <c r="P294" s="61"/>
      <c r="Q294" s="61"/>
      <c r="R294" s="61"/>
      <c r="S294" s="61"/>
      <c r="T294" s="61"/>
      <c r="U294" s="61"/>
      <c r="V294" s="61"/>
      <c r="W294" s="6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</row>
    <row r="295" spans="2:60" ht="15.75" customHeight="1" x14ac:dyDescent="0.25">
      <c r="B295" s="37"/>
      <c r="C295" s="1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11"/>
      <c r="O295" s="11"/>
      <c r="P295" s="61"/>
      <c r="Q295" s="61"/>
      <c r="R295" s="61"/>
      <c r="S295" s="61"/>
      <c r="T295" s="61"/>
      <c r="U295" s="61"/>
      <c r="V295" s="61"/>
      <c r="W295" s="6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</row>
    <row r="296" spans="2:60" ht="15.75" customHeight="1" x14ac:dyDescent="0.25">
      <c r="B296" s="37"/>
      <c r="C296" s="1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11"/>
      <c r="O296" s="11"/>
      <c r="P296" s="61"/>
      <c r="Q296" s="61"/>
      <c r="R296" s="61"/>
      <c r="S296" s="61"/>
      <c r="T296" s="61"/>
      <c r="U296" s="61"/>
      <c r="V296" s="61"/>
      <c r="W296" s="6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</row>
    <row r="297" spans="2:60" ht="15.75" customHeight="1" x14ac:dyDescent="0.25">
      <c r="B297" s="37"/>
      <c r="C297" s="1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11"/>
      <c r="O297" s="11"/>
      <c r="P297" s="61"/>
      <c r="Q297" s="61"/>
      <c r="R297" s="61"/>
      <c r="S297" s="61"/>
      <c r="T297" s="61"/>
      <c r="U297" s="61"/>
      <c r="V297" s="61"/>
      <c r="W297" s="6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</row>
    <row r="298" spans="2:60" ht="15.75" customHeight="1" x14ac:dyDescent="0.25">
      <c r="B298" s="37"/>
      <c r="C298" s="1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11"/>
      <c r="O298" s="11"/>
      <c r="P298" s="61"/>
      <c r="Q298" s="61"/>
      <c r="R298" s="61"/>
      <c r="S298" s="61"/>
      <c r="T298" s="61"/>
      <c r="U298" s="61"/>
      <c r="V298" s="61"/>
      <c r="W298" s="6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</row>
    <row r="299" spans="2:60" ht="15.75" customHeight="1" x14ac:dyDescent="0.25">
      <c r="B299" s="37"/>
      <c r="C299" s="1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11"/>
      <c r="O299" s="11"/>
      <c r="P299" s="61"/>
      <c r="Q299" s="61"/>
      <c r="R299" s="61"/>
      <c r="S299" s="61"/>
      <c r="T299" s="61"/>
      <c r="U299" s="61"/>
      <c r="V299" s="61"/>
      <c r="W299" s="6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</row>
    <row r="300" spans="2:60" ht="15.75" customHeight="1" x14ac:dyDescent="0.25">
      <c r="B300" s="37"/>
      <c r="C300" s="1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11"/>
      <c r="O300" s="11"/>
      <c r="P300" s="61"/>
      <c r="Q300" s="61"/>
      <c r="R300" s="61"/>
      <c r="S300" s="61"/>
      <c r="T300" s="61"/>
      <c r="U300" s="61"/>
      <c r="V300" s="61"/>
      <c r="W300" s="6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</row>
    <row r="301" spans="2:60" ht="15.75" customHeight="1" x14ac:dyDescent="0.25">
      <c r="B301" s="37"/>
      <c r="C301" s="1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11"/>
      <c r="O301" s="11"/>
      <c r="P301" s="61"/>
      <c r="Q301" s="61"/>
      <c r="R301" s="61"/>
      <c r="S301" s="61"/>
      <c r="T301" s="61"/>
      <c r="U301" s="61"/>
      <c r="V301" s="61"/>
      <c r="W301" s="6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</row>
    <row r="302" spans="2:60" ht="15.75" customHeight="1" x14ac:dyDescent="0.25">
      <c r="B302" s="37"/>
      <c r="C302" s="1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11"/>
      <c r="O302" s="11"/>
      <c r="P302" s="61"/>
      <c r="Q302" s="61"/>
      <c r="R302" s="61"/>
      <c r="S302" s="61"/>
      <c r="T302" s="61"/>
      <c r="U302" s="61"/>
      <c r="V302" s="61"/>
      <c r="W302" s="6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</row>
    <row r="303" spans="2:60" ht="15.75" customHeight="1" x14ac:dyDescent="0.25">
      <c r="B303" s="37"/>
      <c r="C303" s="1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11"/>
      <c r="O303" s="11"/>
      <c r="P303" s="61"/>
      <c r="Q303" s="61"/>
      <c r="R303" s="61"/>
      <c r="S303" s="61"/>
      <c r="T303" s="61"/>
      <c r="U303" s="61"/>
      <c r="V303" s="61"/>
      <c r="W303" s="6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</row>
    <row r="304" spans="2:60" ht="15.75" customHeight="1" x14ac:dyDescent="0.25">
      <c r="B304" s="37"/>
      <c r="C304" s="1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11"/>
      <c r="O304" s="11"/>
      <c r="P304" s="61"/>
      <c r="Q304" s="61"/>
      <c r="R304" s="61"/>
      <c r="S304" s="61"/>
      <c r="T304" s="61"/>
      <c r="U304" s="61"/>
      <c r="V304" s="61"/>
      <c r="W304" s="6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</row>
    <row r="305" spans="2:60" ht="15.75" customHeight="1" x14ac:dyDescent="0.25">
      <c r="B305" s="37"/>
      <c r="C305" s="1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11"/>
      <c r="O305" s="11"/>
      <c r="P305" s="61"/>
      <c r="Q305" s="61"/>
      <c r="R305" s="61"/>
      <c r="S305" s="61"/>
      <c r="T305" s="61"/>
      <c r="U305" s="61"/>
      <c r="V305" s="61"/>
      <c r="W305" s="6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</row>
    <row r="306" spans="2:60" ht="15.75" customHeight="1" x14ac:dyDescent="0.25">
      <c r="B306" s="37"/>
      <c r="C306" s="1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11"/>
      <c r="O306" s="11"/>
      <c r="P306" s="61"/>
      <c r="Q306" s="61"/>
      <c r="R306" s="61"/>
      <c r="S306" s="61"/>
      <c r="T306" s="61"/>
      <c r="U306" s="61"/>
      <c r="V306" s="61"/>
      <c r="W306" s="6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</row>
    <row r="307" spans="2:60" ht="15.75" customHeight="1" x14ac:dyDescent="0.25">
      <c r="B307" s="37"/>
      <c r="C307" s="1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11"/>
      <c r="O307" s="11"/>
      <c r="P307" s="61"/>
      <c r="Q307" s="61"/>
      <c r="R307" s="61"/>
      <c r="S307" s="61"/>
      <c r="T307" s="61"/>
      <c r="U307" s="61"/>
      <c r="V307" s="61"/>
      <c r="W307" s="6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</row>
    <row r="308" spans="2:60" ht="15.75" customHeight="1" x14ac:dyDescent="0.25">
      <c r="B308" s="37"/>
      <c r="C308" s="1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11"/>
      <c r="O308" s="11"/>
      <c r="P308" s="61"/>
      <c r="Q308" s="61"/>
      <c r="R308" s="61"/>
      <c r="S308" s="61"/>
      <c r="T308" s="61"/>
      <c r="U308" s="61"/>
      <c r="V308" s="61"/>
      <c r="W308" s="6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</row>
    <row r="309" spans="2:60" ht="15.75" customHeight="1" x14ac:dyDescent="0.25">
      <c r="B309" s="37"/>
      <c r="C309" s="1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11"/>
      <c r="O309" s="11"/>
      <c r="P309" s="61"/>
      <c r="Q309" s="61"/>
      <c r="R309" s="61"/>
      <c r="S309" s="61"/>
      <c r="T309" s="61"/>
      <c r="U309" s="61"/>
      <c r="V309" s="61"/>
      <c r="W309" s="6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</row>
    <row r="310" spans="2:60" ht="15.75" customHeight="1" x14ac:dyDescent="0.25">
      <c r="B310" s="37"/>
      <c r="C310" s="1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11"/>
      <c r="O310" s="11"/>
      <c r="P310" s="61"/>
      <c r="Q310" s="61"/>
      <c r="R310" s="61"/>
      <c r="S310" s="61"/>
      <c r="T310" s="61"/>
      <c r="U310" s="61"/>
      <c r="V310" s="61"/>
      <c r="W310" s="6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</row>
    <row r="311" spans="2:60" ht="15.75" customHeight="1" x14ac:dyDescent="0.25">
      <c r="B311" s="37"/>
      <c r="C311" s="1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11"/>
      <c r="O311" s="11"/>
      <c r="P311" s="61"/>
      <c r="Q311" s="61"/>
      <c r="R311" s="61"/>
      <c r="S311" s="61"/>
      <c r="T311" s="61"/>
      <c r="U311" s="61"/>
      <c r="V311" s="61"/>
      <c r="W311" s="6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</row>
    <row r="312" spans="2:60" ht="15.75" customHeight="1" x14ac:dyDescent="0.25">
      <c r="B312" s="37"/>
      <c r="C312" s="1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11"/>
      <c r="O312" s="11"/>
      <c r="P312" s="61"/>
      <c r="Q312" s="61"/>
      <c r="R312" s="61"/>
      <c r="S312" s="61"/>
      <c r="T312" s="61"/>
      <c r="U312" s="61"/>
      <c r="V312" s="61"/>
      <c r="W312" s="6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</row>
    <row r="313" spans="2:60" ht="15.75" customHeight="1" x14ac:dyDescent="0.25">
      <c r="B313" s="37"/>
      <c r="C313" s="1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11"/>
      <c r="O313" s="11"/>
      <c r="P313" s="61"/>
      <c r="Q313" s="61"/>
      <c r="R313" s="61"/>
      <c r="S313" s="61"/>
      <c r="T313" s="61"/>
      <c r="U313" s="61"/>
      <c r="V313" s="61"/>
      <c r="W313" s="6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</row>
    <row r="314" spans="2:60" ht="15.75" customHeight="1" x14ac:dyDescent="0.25">
      <c r="B314" s="37"/>
      <c r="C314" s="1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11"/>
      <c r="O314" s="11"/>
      <c r="P314" s="61"/>
      <c r="Q314" s="61"/>
      <c r="R314" s="61"/>
      <c r="S314" s="61"/>
      <c r="T314" s="61"/>
      <c r="U314" s="61"/>
      <c r="V314" s="61"/>
      <c r="W314" s="6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</row>
    <row r="315" spans="2:60" ht="15.75" customHeight="1" x14ac:dyDescent="0.25">
      <c r="B315" s="37"/>
      <c r="C315" s="1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11"/>
      <c r="O315" s="11"/>
      <c r="P315" s="61"/>
      <c r="Q315" s="61"/>
      <c r="R315" s="61"/>
      <c r="S315" s="61"/>
      <c r="T315" s="61"/>
      <c r="U315" s="61"/>
      <c r="V315" s="61"/>
      <c r="W315" s="6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</row>
    <row r="316" spans="2:60" ht="15.75" customHeight="1" x14ac:dyDescent="0.25">
      <c r="B316" s="37"/>
      <c r="C316" s="1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11"/>
      <c r="O316" s="11"/>
      <c r="P316" s="61"/>
      <c r="Q316" s="61"/>
      <c r="R316" s="61"/>
      <c r="S316" s="61"/>
      <c r="T316" s="61"/>
      <c r="U316" s="61"/>
      <c r="V316" s="61"/>
      <c r="W316" s="6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</row>
    <row r="317" spans="2:60" ht="15.75" customHeight="1" x14ac:dyDescent="0.25">
      <c r="B317" s="37"/>
      <c r="C317" s="1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11"/>
      <c r="O317" s="11"/>
      <c r="P317" s="61"/>
      <c r="Q317" s="61"/>
      <c r="R317" s="61"/>
      <c r="S317" s="61"/>
      <c r="T317" s="61"/>
      <c r="U317" s="61"/>
      <c r="V317" s="61"/>
      <c r="W317" s="6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</row>
    <row r="318" spans="2:60" ht="15.75" customHeight="1" x14ac:dyDescent="0.25">
      <c r="B318" s="37"/>
      <c r="C318" s="1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11"/>
      <c r="O318" s="11"/>
      <c r="P318" s="61"/>
      <c r="Q318" s="61"/>
      <c r="R318" s="61"/>
      <c r="S318" s="61"/>
      <c r="T318" s="61"/>
      <c r="U318" s="61"/>
      <c r="V318" s="61"/>
      <c r="W318" s="6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</row>
    <row r="319" spans="2:60" ht="15.75" customHeight="1" x14ac:dyDescent="0.25">
      <c r="B319" s="37"/>
      <c r="C319" s="1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11"/>
      <c r="O319" s="11"/>
      <c r="P319" s="61"/>
      <c r="Q319" s="61"/>
      <c r="R319" s="61"/>
      <c r="S319" s="61"/>
      <c r="T319" s="61"/>
      <c r="U319" s="61"/>
      <c r="V319" s="61"/>
      <c r="W319" s="6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</row>
    <row r="320" spans="2:60" ht="15.75" customHeight="1" x14ac:dyDescent="0.25">
      <c r="B320" s="37"/>
      <c r="C320" s="1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11"/>
      <c r="O320" s="11"/>
      <c r="P320" s="61"/>
      <c r="Q320" s="61"/>
      <c r="R320" s="61"/>
      <c r="S320" s="61"/>
      <c r="T320" s="61"/>
      <c r="U320" s="61"/>
      <c r="V320" s="61"/>
      <c r="W320" s="6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</row>
    <row r="321" spans="2:60" ht="15.75" customHeight="1" x14ac:dyDescent="0.25">
      <c r="B321" s="37"/>
      <c r="C321" s="1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11"/>
      <c r="O321" s="11"/>
      <c r="P321" s="61"/>
      <c r="Q321" s="61"/>
      <c r="R321" s="61"/>
      <c r="S321" s="61"/>
      <c r="T321" s="61"/>
      <c r="U321" s="61"/>
      <c r="V321" s="61"/>
      <c r="W321" s="6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</row>
    <row r="322" spans="2:60" ht="15.75" customHeight="1" x14ac:dyDescent="0.25">
      <c r="B322" s="37"/>
      <c r="C322" s="1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11"/>
      <c r="O322" s="11"/>
      <c r="P322" s="61"/>
      <c r="Q322" s="61"/>
      <c r="R322" s="61"/>
      <c r="S322" s="61"/>
      <c r="T322" s="61"/>
      <c r="U322" s="61"/>
      <c r="V322" s="61"/>
      <c r="W322" s="6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</row>
    <row r="323" spans="2:60" ht="15.75" customHeight="1" x14ac:dyDescent="0.25">
      <c r="B323" s="37"/>
      <c r="C323" s="1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11"/>
      <c r="O323" s="11"/>
      <c r="P323" s="61"/>
      <c r="Q323" s="61"/>
      <c r="R323" s="61"/>
      <c r="S323" s="61"/>
      <c r="T323" s="61"/>
      <c r="U323" s="61"/>
      <c r="V323" s="61"/>
      <c r="W323" s="6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</row>
    <row r="324" spans="2:60" ht="15.75" customHeight="1" x14ac:dyDescent="0.25">
      <c r="B324" s="37"/>
      <c r="C324" s="1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11"/>
      <c r="O324" s="11"/>
      <c r="P324" s="61"/>
      <c r="Q324" s="61"/>
      <c r="R324" s="61"/>
      <c r="S324" s="61"/>
      <c r="T324" s="61"/>
      <c r="U324" s="61"/>
      <c r="V324" s="61"/>
      <c r="W324" s="6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</row>
    <row r="325" spans="2:60" ht="15.75" customHeight="1" x14ac:dyDescent="0.25">
      <c r="B325" s="37"/>
      <c r="C325" s="1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11"/>
      <c r="O325" s="11"/>
      <c r="P325" s="61"/>
      <c r="Q325" s="61"/>
      <c r="R325" s="61"/>
      <c r="S325" s="61"/>
      <c r="T325" s="61"/>
      <c r="U325" s="61"/>
      <c r="V325" s="61"/>
      <c r="W325" s="6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</row>
    <row r="326" spans="2:60" ht="15.75" customHeight="1" x14ac:dyDescent="0.25">
      <c r="B326" s="37"/>
      <c r="C326" s="1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11"/>
      <c r="O326" s="11"/>
      <c r="P326" s="61"/>
      <c r="Q326" s="61"/>
      <c r="R326" s="61"/>
      <c r="S326" s="61"/>
      <c r="T326" s="61"/>
      <c r="U326" s="61"/>
      <c r="V326" s="61"/>
      <c r="W326" s="6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</row>
    <row r="327" spans="2:60" ht="15.75" customHeight="1" x14ac:dyDescent="0.25">
      <c r="B327" s="37"/>
      <c r="C327" s="1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11"/>
      <c r="O327" s="11"/>
      <c r="P327" s="61"/>
      <c r="Q327" s="61"/>
      <c r="R327" s="61"/>
      <c r="S327" s="61"/>
      <c r="T327" s="61"/>
      <c r="U327" s="61"/>
      <c r="V327" s="61"/>
      <c r="W327" s="6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</row>
    <row r="328" spans="2:60" ht="15.75" customHeight="1" x14ac:dyDescent="0.25">
      <c r="B328" s="37"/>
      <c r="C328" s="1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11"/>
      <c r="O328" s="11"/>
      <c r="P328" s="61"/>
      <c r="Q328" s="61"/>
      <c r="R328" s="61"/>
      <c r="S328" s="61"/>
      <c r="T328" s="61"/>
      <c r="U328" s="61"/>
      <c r="V328" s="61"/>
      <c r="W328" s="6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</row>
    <row r="329" spans="2:60" ht="15.75" customHeight="1" x14ac:dyDescent="0.25">
      <c r="B329" s="37"/>
      <c r="C329" s="1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11"/>
      <c r="O329" s="11"/>
      <c r="P329" s="61"/>
      <c r="Q329" s="61"/>
      <c r="R329" s="61"/>
      <c r="S329" s="61"/>
      <c r="T329" s="61"/>
      <c r="U329" s="61"/>
      <c r="V329" s="61"/>
      <c r="W329" s="6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</row>
    <row r="330" spans="2:60" ht="15.75" customHeight="1" x14ac:dyDescent="0.25">
      <c r="B330" s="37"/>
      <c r="C330" s="1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11"/>
      <c r="O330" s="11"/>
      <c r="P330" s="61"/>
      <c r="Q330" s="61"/>
      <c r="R330" s="61"/>
      <c r="S330" s="61"/>
      <c r="T330" s="61"/>
      <c r="U330" s="61"/>
      <c r="V330" s="61"/>
      <c r="W330" s="6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</row>
    <row r="331" spans="2:60" ht="15.75" customHeight="1" x14ac:dyDescent="0.25">
      <c r="B331" s="37"/>
      <c r="C331" s="1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11"/>
      <c r="O331" s="11"/>
      <c r="P331" s="61"/>
      <c r="Q331" s="61"/>
      <c r="R331" s="61"/>
      <c r="S331" s="61"/>
      <c r="T331" s="61"/>
      <c r="U331" s="61"/>
      <c r="V331" s="61"/>
      <c r="W331" s="6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</row>
    <row r="332" spans="2:60" ht="15.75" customHeight="1" x14ac:dyDescent="0.25">
      <c r="B332" s="37"/>
      <c r="C332" s="1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11"/>
      <c r="O332" s="11"/>
      <c r="P332" s="61"/>
      <c r="Q332" s="61"/>
      <c r="R332" s="61"/>
      <c r="S332" s="61"/>
      <c r="T332" s="61"/>
      <c r="U332" s="61"/>
      <c r="V332" s="61"/>
      <c r="W332" s="6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</row>
    <row r="333" spans="2:60" ht="15.75" customHeight="1" x14ac:dyDescent="0.25">
      <c r="B333" s="37"/>
      <c r="C333" s="1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11"/>
      <c r="O333" s="11"/>
      <c r="P333" s="61"/>
      <c r="Q333" s="61"/>
      <c r="R333" s="61"/>
      <c r="S333" s="61"/>
      <c r="T333" s="61"/>
      <c r="U333" s="61"/>
      <c r="V333" s="61"/>
      <c r="W333" s="6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</row>
    <row r="334" spans="2:60" ht="15.75" customHeight="1" x14ac:dyDescent="0.25">
      <c r="B334" s="37"/>
      <c r="C334" s="1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11"/>
      <c r="O334" s="11"/>
      <c r="P334" s="61"/>
      <c r="Q334" s="61"/>
      <c r="R334" s="61"/>
      <c r="S334" s="61"/>
      <c r="T334" s="61"/>
      <c r="U334" s="61"/>
      <c r="V334" s="61"/>
      <c r="W334" s="6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</row>
    <row r="335" spans="2:60" ht="15.75" customHeight="1" x14ac:dyDescent="0.25">
      <c r="B335" s="37"/>
      <c r="C335" s="1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11"/>
      <c r="O335" s="11"/>
      <c r="P335" s="61"/>
      <c r="Q335" s="61"/>
      <c r="R335" s="61"/>
      <c r="S335" s="61"/>
      <c r="T335" s="61"/>
      <c r="U335" s="61"/>
      <c r="V335" s="61"/>
      <c r="W335" s="6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</row>
    <row r="336" spans="2:60" ht="15.75" customHeight="1" x14ac:dyDescent="0.25">
      <c r="B336" s="37"/>
      <c r="C336" s="1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11"/>
      <c r="O336" s="11"/>
      <c r="P336" s="61"/>
      <c r="Q336" s="61"/>
      <c r="R336" s="61"/>
      <c r="S336" s="61"/>
      <c r="T336" s="61"/>
      <c r="U336" s="61"/>
      <c r="V336" s="61"/>
      <c r="W336" s="6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</row>
    <row r="337" spans="2:60" ht="15.75" customHeight="1" x14ac:dyDescent="0.25">
      <c r="B337" s="37"/>
      <c r="C337" s="1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11"/>
      <c r="O337" s="11"/>
      <c r="P337" s="61"/>
      <c r="Q337" s="61"/>
      <c r="R337" s="61"/>
      <c r="S337" s="61"/>
      <c r="T337" s="61"/>
      <c r="U337" s="61"/>
      <c r="V337" s="61"/>
      <c r="W337" s="6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</row>
    <row r="338" spans="2:60" ht="15.75" customHeight="1" x14ac:dyDescent="0.25">
      <c r="B338" s="37"/>
      <c r="C338" s="1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11"/>
      <c r="O338" s="11"/>
      <c r="P338" s="61"/>
      <c r="Q338" s="61"/>
      <c r="R338" s="61"/>
      <c r="S338" s="61"/>
      <c r="T338" s="61"/>
      <c r="U338" s="61"/>
      <c r="V338" s="61"/>
      <c r="W338" s="6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</row>
    <row r="339" spans="2:60" ht="15.75" customHeight="1" x14ac:dyDescent="0.25">
      <c r="B339" s="37"/>
      <c r="C339" s="1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11"/>
      <c r="O339" s="11"/>
      <c r="P339" s="61"/>
      <c r="Q339" s="61"/>
      <c r="R339" s="61"/>
      <c r="S339" s="61"/>
      <c r="T339" s="61"/>
      <c r="U339" s="61"/>
      <c r="V339" s="61"/>
      <c r="W339" s="6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</row>
    <row r="340" spans="2:60" ht="15.75" customHeight="1" x14ac:dyDescent="0.25">
      <c r="B340" s="37"/>
      <c r="C340" s="1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11"/>
      <c r="O340" s="11"/>
      <c r="P340" s="61"/>
      <c r="Q340" s="61"/>
      <c r="R340" s="61"/>
      <c r="S340" s="61"/>
      <c r="T340" s="61"/>
      <c r="U340" s="61"/>
      <c r="V340" s="61"/>
      <c r="W340" s="6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</row>
    <row r="341" spans="2:60" ht="15.75" customHeight="1" x14ac:dyDescent="0.25">
      <c r="B341" s="37"/>
      <c r="C341" s="1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11"/>
      <c r="O341" s="11"/>
      <c r="P341" s="61"/>
      <c r="Q341" s="61"/>
      <c r="R341" s="61"/>
      <c r="S341" s="61"/>
      <c r="T341" s="61"/>
      <c r="U341" s="61"/>
      <c r="V341" s="61"/>
      <c r="W341" s="6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</row>
    <row r="342" spans="2:60" ht="15.75" customHeight="1" x14ac:dyDescent="0.25">
      <c r="B342" s="37"/>
      <c r="C342" s="1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11"/>
      <c r="O342" s="11"/>
      <c r="P342" s="61"/>
      <c r="Q342" s="61"/>
      <c r="R342" s="61"/>
      <c r="S342" s="61"/>
      <c r="T342" s="61"/>
      <c r="U342" s="61"/>
      <c r="V342" s="61"/>
      <c r="W342" s="6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</row>
    <row r="343" spans="2:60" ht="15.75" customHeight="1" x14ac:dyDescent="0.25">
      <c r="B343" s="37"/>
      <c r="C343" s="1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11"/>
      <c r="O343" s="11"/>
      <c r="P343" s="61"/>
      <c r="Q343" s="61"/>
      <c r="R343" s="61"/>
      <c r="S343" s="61"/>
      <c r="T343" s="61"/>
      <c r="U343" s="61"/>
      <c r="V343" s="61"/>
      <c r="W343" s="6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</row>
    <row r="344" spans="2:60" ht="15.75" customHeight="1" x14ac:dyDescent="0.25">
      <c r="B344" s="37"/>
      <c r="C344" s="1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11"/>
      <c r="O344" s="11"/>
      <c r="P344" s="61"/>
      <c r="Q344" s="61"/>
      <c r="R344" s="61"/>
      <c r="S344" s="61"/>
      <c r="T344" s="61"/>
      <c r="U344" s="61"/>
      <c r="V344" s="61"/>
      <c r="W344" s="6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</row>
    <row r="345" spans="2:60" ht="15.75" customHeight="1" x14ac:dyDescent="0.25">
      <c r="B345" s="37"/>
      <c r="C345" s="1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11"/>
      <c r="O345" s="11"/>
      <c r="P345" s="61"/>
      <c r="Q345" s="61"/>
      <c r="R345" s="61"/>
      <c r="S345" s="61"/>
      <c r="T345" s="61"/>
      <c r="U345" s="61"/>
      <c r="V345" s="61"/>
      <c r="W345" s="6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</row>
    <row r="346" spans="2:60" ht="15.75" customHeight="1" x14ac:dyDescent="0.25">
      <c r="B346" s="37"/>
      <c r="C346" s="1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11"/>
      <c r="O346" s="11"/>
      <c r="P346" s="61"/>
      <c r="Q346" s="61"/>
      <c r="R346" s="61"/>
      <c r="S346" s="61"/>
      <c r="T346" s="61"/>
      <c r="U346" s="61"/>
      <c r="V346" s="61"/>
      <c r="W346" s="6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</row>
    <row r="347" spans="2:60" ht="15.75" customHeight="1" x14ac:dyDescent="0.25">
      <c r="B347" s="37"/>
      <c r="C347" s="1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11"/>
      <c r="O347" s="11"/>
      <c r="P347" s="61"/>
      <c r="Q347" s="61"/>
      <c r="R347" s="61"/>
      <c r="S347" s="61"/>
      <c r="T347" s="61"/>
      <c r="U347" s="61"/>
      <c r="V347" s="61"/>
      <c r="W347" s="6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</row>
    <row r="348" spans="2:60" ht="15.75" customHeight="1" x14ac:dyDescent="0.25">
      <c r="B348" s="37"/>
      <c r="C348" s="1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11"/>
      <c r="O348" s="11"/>
      <c r="P348" s="61"/>
      <c r="Q348" s="61"/>
      <c r="R348" s="61"/>
      <c r="S348" s="61"/>
      <c r="T348" s="61"/>
      <c r="U348" s="61"/>
      <c r="V348" s="61"/>
      <c r="W348" s="6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</row>
    <row r="349" spans="2:60" ht="15.75" customHeight="1" x14ac:dyDescent="0.25">
      <c r="B349" s="37"/>
      <c r="C349" s="1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11"/>
      <c r="O349" s="11"/>
      <c r="P349" s="61"/>
      <c r="Q349" s="61"/>
      <c r="R349" s="61"/>
      <c r="S349" s="61"/>
      <c r="T349" s="61"/>
      <c r="U349" s="61"/>
      <c r="V349" s="61"/>
      <c r="W349" s="6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</row>
    <row r="350" spans="2:60" ht="15.75" customHeight="1" x14ac:dyDescent="0.25">
      <c r="B350" s="37"/>
      <c r="C350" s="1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11"/>
      <c r="O350" s="11"/>
      <c r="P350" s="61"/>
      <c r="Q350" s="61"/>
      <c r="R350" s="61"/>
      <c r="S350" s="61"/>
      <c r="T350" s="61"/>
      <c r="U350" s="61"/>
      <c r="V350" s="61"/>
      <c r="W350" s="6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</row>
    <row r="351" spans="2:60" ht="15.75" customHeight="1" x14ac:dyDescent="0.25">
      <c r="B351" s="37"/>
      <c r="C351" s="1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11"/>
      <c r="O351" s="11"/>
      <c r="P351" s="61"/>
      <c r="Q351" s="61"/>
      <c r="R351" s="61"/>
      <c r="S351" s="61"/>
      <c r="T351" s="61"/>
      <c r="U351" s="61"/>
      <c r="V351" s="61"/>
      <c r="W351" s="6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</row>
    <row r="352" spans="2:60" ht="15.75" customHeight="1" x14ac:dyDescent="0.25">
      <c r="B352" s="37"/>
      <c r="C352" s="1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11"/>
      <c r="O352" s="11"/>
      <c r="P352" s="61"/>
      <c r="Q352" s="61"/>
      <c r="R352" s="61"/>
      <c r="S352" s="61"/>
      <c r="T352" s="61"/>
      <c r="U352" s="61"/>
      <c r="V352" s="61"/>
      <c r="W352" s="6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</row>
    <row r="353" spans="2:60" ht="15.75" customHeight="1" x14ac:dyDescent="0.25">
      <c r="B353" s="37"/>
      <c r="C353" s="1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11"/>
      <c r="O353" s="11"/>
      <c r="P353" s="61"/>
      <c r="Q353" s="61"/>
      <c r="R353" s="61"/>
      <c r="S353" s="61"/>
      <c r="T353" s="61"/>
      <c r="U353" s="61"/>
      <c r="V353" s="61"/>
      <c r="W353" s="6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</row>
    <row r="354" spans="2:60" ht="15.75" customHeight="1" x14ac:dyDescent="0.25">
      <c r="B354" s="37"/>
      <c r="C354" s="1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11"/>
      <c r="O354" s="11"/>
      <c r="P354" s="61"/>
      <c r="Q354" s="61"/>
      <c r="R354" s="61"/>
      <c r="S354" s="61"/>
      <c r="T354" s="61"/>
      <c r="U354" s="61"/>
      <c r="V354" s="61"/>
      <c r="W354" s="6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</row>
    <row r="355" spans="2:60" ht="15.75" customHeight="1" x14ac:dyDescent="0.25">
      <c r="B355" s="37"/>
      <c r="C355" s="1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11"/>
      <c r="O355" s="11"/>
      <c r="P355" s="61"/>
      <c r="Q355" s="61"/>
      <c r="R355" s="61"/>
      <c r="S355" s="61"/>
      <c r="T355" s="61"/>
      <c r="U355" s="61"/>
      <c r="V355" s="61"/>
      <c r="W355" s="6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</row>
    <row r="356" spans="2:60" ht="15.75" customHeight="1" x14ac:dyDescent="0.25">
      <c r="B356" s="37"/>
      <c r="C356" s="1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11"/>
      <c r="O356" s="11"/>
      <c r="P356" s="61"/>
      <c r="Q356" s="61"/>
      <c r="R356" s="61"/>
      <c r="S356" s="61"/>
      <c r="T356" s="61"/>
      <c r="U356" s="61"/>
      <c r="V356" s="61"/>
      <c r="W356" s="6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</row>
    <row r="357" spans="2:60" ht="15.75" customHeight="1" x14ac:dyDescent="0.25">
      <c r="B357" s="37"/>
      <c r="C357" s="1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11"/>
      <c r="O357" s="11"/>
      <c r="P357" s="61"/>
      <c r="Q357" s="61"/>
      <c r="R357" s="61"/>
      <c r="S357" s="61"/>
      <c r="T357" s="61"/>
      <c r="U357" s="61"/>
      <c r="V357" s="61"/>
      <c r="W357" s="6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</row>
    <row r="358" spans="2:60" ht="15.75" customHeight="1" x14ac:dyDescent="0.25">
      <c r="B358" s="37"/>
      <c r="C358" s="1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11"/>
      <c r="O358" s="11"/>
      <c r="P358" s="61"/>
      <c r="Q358" s="61"/>
      <c r="R358" s="61"/>
      <c r="S358" s="61"/>
      <c r="T358" s="61"/>
      <c r="U358" s="61"/>
      <c r="V358" s="61"/>
      <c r="W358" s="6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</row>
    <row r="359" spans="2:60" ht="15.75" customHeight="1" x14ac:dyDescent="0.25">
      <c r="B359" s="37"/>
      <c r="C359" s="1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11"/>
      <c r="O359" s="11"/>
      <c r="P359" s="61"/>
      <c r="Q359" s="61"/>
      <c r="R359" s="61"/>
      <c r="S359" s="61"/>
      <c r="T359" s="61"/>
      <c r="U359" s="61"/>
      <c r="V359" s="61"/>
      <c r="W359" s="6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</row>
    <row r="360" spans="2:60" ht="15.75" customHeight="1" x14ac:dyDescent="0.25">
      <c r="B360" s="37"/>
      <c r="C360" s="1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11"/>
      <c r="O360" s="11"/>
      <c r="P360" s="61"/>
      <c r="Q360" s="61"/>
      <c r="R360" s="61"/>
      <c r="S360" s="61"/>
      <c r="T360" s="61"/>
      <c r="U360" s="61"/>
      <c r="V360" s="61"/>
      <c r="W360" s="6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</row>
    <row r="361" spans="2:60" ht="15.75" customHeight="1" x14ac:dyDescent="0.25">
      <c r="B361" s="37"/>
      <c r="C361" s="1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11"/>
      <c r="O361" s="11"/>
      <c r="P361" s="61"/>
      <c r="Q361" s="61"/>
      <c r="R361" s="61"/>
      <c r="S361" s="61"/>
      <c r="T361" s="61"/>
      <c r="U361" s="61"/>
      <c r="V361" s="61"/>
      <c r="W361" s="6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</row>
    <row r="362" spans="2:60" ht="15.75" customHeight="1" x14ac:dyDescent="0.25">
      <c r="B362" s="37"/>
      <c r="C362" s="1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11"/>
      <c r="O362" s="11"/>
      <c r="P362" s="61"/>
      <c r="Q362" s="61"/>
      <c r="R362" s="61"/>
      <c r="S362" s="61"/>
      <c r="T362" s="61"/>
      <c r="U362" s="61"/>
      <c r="V362" s="61"/>
      <c r="W362" s="6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</row>
    <row r="363" spans="2:60" ht="15.75" customHeight="1" x14ac:dyDescent="0.25">
      <c r="B363" s="37"/>
      <c r="C363" s="1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11"/>
      <c r="O363" s="11"/>
      <c r="P363" s="61"/>
      <c r="Q363" s="61"/>
      <c r="R363" s="61"/>
      <c r="S363" s="61"/>
      <c r="T363" s="61"/>
      <c r="U363" s="61"/>
      <c r="V363" s="61"/>
      <c r="W363" s="6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</row>
    <row r="364" spans="2:60" ht="15.75" customHeight="1" x14ac:dyDescent="0.25">
      <c r="B364" s="37"/>
      <c r="C364" s="1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11"/>
      <c r="O364" s="11"/>
      <c r="P364" s="61"/>
      <c r="Q364" s="61"/>
      <c r="R364" s="61"/>
      <c r="S364" s="61"/>
      <c r="T364" s="61"/>
      <c r="U364" s="61"/>
      <c r="V364" s="61"/>
      <c r="W364" s="6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</row>
    <row r="365" spans="2:60" ht="15.75" customHeight="1" x14ac:dyDescent="0.25">
      <c r="B365" s="37"/>
      <c r="C365" s="1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11"/>
      <c r="O365" s="11"/>
      <c r="P365" s="61"/>
      <c r="Q365" s="61"/>
      <c r="R365" s="61"/>
      <c r="S365" s="61"/>
      <c r="T365" s="61"/>
      <c r="U365" s="61"/>
      <c r="V365" s="61"/>
      <c r="W365" s="6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</row>
    <row r="366" spans="2:60" ht="15.75" customHeight="1" x14ac:dyDescent="0.25">
      <c r="B366" s="37"/>
      <c r="C366" s="1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11"/>
      <c r="O366" s="11"/>
      <c r="P366" s="61"/>
      <c r="Q366" s="61"/>
      <c r="R366" s="61"/>
      <c r="S366" s="61"/>
      <c r="T366" s="61"/>
      <c r="U366" s="61"/>
      <c r="V366" s="61"/>
      <c r="W366" s="6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</row>
    <row r="367" spans="2:60" ht="15.75" customHeight="1" x14ac:dyDescent="0.25">
      <c r="B367" s="37"/>
      <c r="C367" s="1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11"/>
      <c r="O367" s="11"/>
      <c r="P367" s="61"/>
      <c r="Q367" s="61"/>
      <c r="R367" s="61"/>
      <c r="S367" s="61"/>
      <c r="T367" s="61"/>
      <c r="U367" s="61"/>
      <c r="V367" s="61"/>
      <c r="W367" s="6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</row>
    <row r="368" spans="2:60" ht="15.75" customHeight="1" x14ac:dyDescent="0.25">
      <c r="B368" s="37"/>
      <c r="C368" s="1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11"/>
      <c r="O368" s="11"/>
      <c r="P368" s="61"/>
      <c r="Q368" s="61"/>
      <c r="R368" s="61"/>
      <c r="S368" s="61"/>
      <c r="T368" s="61"/>
      <c r="U368" s="61"/>
      <c r="V368" s="61"/>
      <c r="W368" s="6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</row>
    <row r="369" spans="2:60" ht="15.75" customHeight="1" x14ac:dyDescent="0.25">
      <c r="B369" s="37"/>
      <c r="C369" s="1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11"/>
      <c r="O369" s="11"/>
      <c r="P369" s="61"/>
      <c r="Q369" s="61"/>
      <c r="R369" s="61"/>
      <c r="S369" s="61"/>
      <c r="T369" s="61"/>
      <c r="U369" s="61"/>
      <c r="V369" s="61"/>
      <c r="W369" s="6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</row>
    <row r="370" spans="2:60" ht="15.75" customHeight="1" x14ac:dyDescent="0.25">
      <c r="B370" s="37"/>
      <c r="C370" s="1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11"/>
      <c r="O370" s="11"/>
      <c r="P370" s="61"/>
      <c r="Q370" s="61"/>
      <c r="R370" s="61"/>
      <c r="S370" s="61"/>
      <c r="T370" s="61"/>
      <c r="U370" s="61"/>
      <c r="V370" s="61"/>
      <c r="W370" s="6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</row>
    <row r="371" spans="2:60" ht="15.75" customHeight="1" x14ac:dyDescent="0.25">
      <c r="B371" s="37"/>
      <c r="C371" s="1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11"/>
      <c r="O371" s="11"/>
      <c r="P371" s="61"/>
      <c r="Q371" s="61"/>
      <c r="R371" s="61"/>
      <c r="S371" s="61"/>
      <c r="T371" s="61"/>
      <c r="U371" s="61"/>
      <c r="V371" s="61"/>
      <c r="W371" s="6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</row>
    <row r="372" spans="2:60" ht="15.75" customHeight="1" x14ac:dyDescent="0.25">
      <c r="B372" s="37"/>
      <c r="C372" s="1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11"/>
      <c r="O372" s="11"/>
      <c r="P372" s="61"/>
      <c r="Q372" s="61"/>
      <c r="R372" s="61"/>
      <c r="S372" s="61"/>
      <c r="T372" s="61"/>
      <c r="U372" s="61"/>
      <c r="V372" s="61"/>
      <c r="W372" s="6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</row>
    <row r="373" spans="2:60" ht="15.75" customHeight="1" x14ac:dyDescent="0.25">
      <c r="B373" s="37"/>
      <c r="C373" s="1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11"/>
      <c r="O373" s="11"/>
      <c r="P373" s="61"/>
      <c r="Q373" s="61"/>
      <c r="R373" s="61"/>
      <c r="S373" s="61"/>
      <c r="T373" s="61"/>
      <c r="U373" s="61"/>
      <c r="V373" s="61"/>
      <c r="W373" s="6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</row>
    <row r="374" spans="2:60" ht="15.75" customHeight="1" x14ac:dyDescent="0.25">
      <c r="B374" s="37"/>
      <c r="C374" s="1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11"/>
      <c r="O374" s="11"/>
      <c r="P374" s="61"/>
      <c r="Q374" s="61"/>
      <c r="R374" s="61"/>
      <c r="S374" s="61"/>
      <c r="T374" s="61"/>
      <c r="U374" s="61"/>
      <c r="V374" s="61"/>
      <c r="W374" s="6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</row>
    <row r="375" spans="2:60" ht="15.75" customHeight="1" x14ac:dyDescent="0.25">
      <c r="B375" s="37"/>
      <c r="C375" s="1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11"/>
      <c r="O375" s="11"/>
      <c r="P375" s="61"/>
      <c r="Q375" s="61"/>
      <c r="R375" s="61"/>
      <c r="S375" s="61"/>
      <c r="T375" s="61"/>
      <c r="U375" s="61"/>
      <c r="V375" s="61"/>
      <c r="W375" s="6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</row>
    <row r="376" spans="2:60" ht="15.75" customHeight="1" x14ac:dyDescent="0.25">
      <c r="B376" s="37"/>
      <c r="C376" s="1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11"/>
      <c r="O376" s="11"/>
      <c r="P376" s="61"/>
      <c r="Q376" s="61"/>
      <c r="R376" s="61"/>
      <c r="S376" s="61"/>
      <c r="T376" s="61"/>
      <c r="U376" s="61"/>
      <c r="V376" s="61"/>
      <c r="W376" s="6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</row>
    <row r="377" spans="2:60" ht="15.75" customHeight="1" x14ac:dyDescent="0.25">
      <c r="B377" s="37"/>
      <c r="C377" s="1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11"/>
      <c r="O377" s="11"/>
      <c r="P377" s="61"/>
      <c r="Q377" s="61"/>
      <c r="R377" s="61"/>
      <c r="S377" s="61"/>
      <c r="T377" s="61"/>
      <c r="U377" s="61"/>
      <c r="V377" s="61"/>
      <c r="W377" s="6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</row>
    <row r="378" spans="2:60" ht="15.75" customHeight="1" x14ac:dyDescent="0.25">
      <c r="B378" s="37"/>
      <c r="C378" s="1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11"/>
      <c r="O378" s="11"/>
      <c r="P378" s="61"/>
      <c r="Q378" s="61"/>
      <c r="R378" s="61"/>
      <c r="S378" s="61"/>
      <c r="T378" s="61"/>
      <c r="U378" s="61"/>
      <c r="V378" s="61"/>
      <c r="W378" s="6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</row>
    <row r="379" spans="2:60" ht="15.75" customHeight="1" x14ac:dyDescent="0.25">
      <c r="B379" s="37"/>
      <c r="C379" s="1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11"/>
      <c r="O379" s="11"/>
      <c r="P379" s="61"/>
      <c r="Q379" s="61"/>
      <c r="R379" s="61"/>
      <c r="S379" s="61"/>
      <c r="T379" s="61"/>
      <c r="U379" s="61"/>
      <c r="V379" s="61"/>
      <c r="W379" s="6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</row>
    <row r="380" spans="2:60" ht="15.75" customHeight="1" x14ac:dyDescent="0.25">
      <c r="B380" s="37"/>
      <c r="C380" s="1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11"/>
      <c r="O380" s="11"/>
      <c r="P380" s="61"/>
      <c r="Q380" s="61"/>
      <c r="R380" s="61"/>
      <c r="S380" s="61"/>
      <c r="T380" s="61"/>
      <c r="U380" s="61"/>
      <c r="V380" s="61"/>
      <c r="W380" s="6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</row>
    <row r="381" spans="2:60" ht="15.75" customHeight="1" x14ac:dyDescent="0.25">
      <c r="B381" s="37"/>
      <c r="C381" s="1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11"/>
      <c r="O381" s="11"/>
      <c r="P381" s="61"/>
      <c r="Q381" s="61"/>
      <c r="R381" s="61"/>
      <c r="S381" s="61"/>
      <c r="T381" s="61"/>
      <c r="U381" s="61"/>
      <c r="V381" s="61"/>
      <c r="W381" s="6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</row>
    <row r="382" spans="2:60" ht="15.75" customHeight="1" x14ac:dyDescent="0.25">
      <c r="B382" s="37"/>
      <c r="C382" s="1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11"/>
      <c r="O382" s="11"/>
      <c r="P382" s="61"/>
      <c r="Q382" s="61"/>
      <c r="R382" s="61"/>
      <c r="S382" s="61"/>
      <c r="T382" s="61"/>
      <c r="U382" s="61"/>
      <c r="V382" s="61"/>
      <c r="W382" s="6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</row>
    <row r="383" spans="2:60" ht="15.75" customHeight="1" x14ac:dyDescent="0.25">
      <c r="B383" s="37"/>
      <c r="C383" s="1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11"/>
      <c r="O383" s="11"/>
      <c r="P383" s="61"/>
      <c r="Q383" s="61"/>
      <c r="R383" s="61"/>
      <c r="S383" s="61"/>
      <c r="T383" s="61"/>
      <c r="U383" s="61"/>
      <c r="V383" s="61"/>
      <c r="W383" s="6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</row>
    <row r="384" spans="2:60" ht="15.75" customHeight="1" x14ac:dyDescent="0.25">
      <c r="B384" s="37"/>
      <c r="C384" s="1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11"/>
      <c r="O384" s="11"/>
      <c r="P384" s="61"/>
      <c r="Q384" s="61"/>
      <c r="R384" s="61"/>
      <c r="S384" s="61"/>
      <c r="T384" s="61"/>
      <c r="U384" s="61"/>
      <c r="V384" s="61"/>
      <c r="W384" s="6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</row>
    <row r="385" spans="2:60" ht="15.75" customHeight="1" x14ac:dyDescent="0.25">
      <c r="B385" s="37"/>
      <c r="C385" s="1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11"/>
      <c r="O385" s="11"/>
      <c r="P385" s="61"/>
      <c r="Q385" s="61"/>
      <c r="R385" s="61"/>
      <c r="S385" s="61"/>
      <c r="T385" s="61"/>
      <c r="U385" s="61"/>
      <c r="V385" s="61"/>
      <c r="W385" s="6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</row>
    <row r="386" spans="2:60" ht="15.75" customHeight="1" x14ac:dyDescent="0.25"/>
    <row r="387" spans="2:60" ht="15.75" customHeight="1" x14ac:dyDescent="0.25"/>
    <row r="388" spans="2:60" ht="15.75" customHeight="1" x14ac:dyDescent="0.25"/>
    <row r="389" spans="2:60" ht="15.75" customHeight="1" x14ac:dyDescent="0.25"/>
    <row r="390" spans="2:60" ht="15.75" customHeight="1" x14ac:dyDescent="0.25"/>
    <row r="391" spans="2:60" ht="15.75" customHeight="1" x14ac:dyDescent="0.25"/>
    <row r="392" spans="2:60" ht="15.75" customHeight="1" x14ac:dyDescent="0.25"/>
    <row r="393" spans="2:60" ht="15.75" customHeight="1" x14ac:dyDescent="0.25"/>
    <row r="394" spans="2:60" ht="15.75" customHeight="1" x14ac:dyDescent="0.25"/>
    <row r="395" spans="2:60" ht="15.75" customHeight="1" x14ac:dyDescent="0.25"/>
    <row r="396" spans="2:60" ht="15.75" customHeight="1" x14ac:dyDescent="0.25"/>
    <row r="397" spans="2:60" ht="15.75" customHeight="1" x14ac:dyDescent="0.25"/>
    <row r="398" spans="2:60" ht="15.75" customHeight="1" x14ac:dyDescent="0.25"/>
    <row r="399" spans="2:60" ht="15.75" customHeight="1" x14ac:dyDescent="0.25"/>
    <row r="400" spans="2:6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7">
    <mergeCell ref="AW168:AX168"/>
    <mergeCell ref="R182:T182"/>
    <mergeCell ref="C3:D3"/>
    <mergeCell ref="J5:L5"/>
    <mergeCell ref="J6:L6"/>
    <mergeCell ref="J7:L7"/>
    <mergeCell ref="J8:L8"/>
  </mergeCells>
  <conditionalFormatting sqref="F183:O185">
    <cfRule type="expression" dxfId="22" priority="1">
      <formula>NOT(_xludf.ISFORMULA(F183))</formula>
    </cfRule>
  </conditionalFormatting>
  <conditionalFormatting sqref="F13:AS62 F70:AS91 F96:AS117">
    <cfRule type="expression" dxfId="21" priority="2">
      <formula>NOT(_xludf.ISFORMULA(F13))</formula>
    </cfRule>
  </conditionalFormatting>
  <conditionalFormatting sqref="Z169:Z174">
    <cfRule type="expression" dxfId="20" priority="3">
      <formula>NOT(_xludf.ISFORMULA(Z169))</formula>
    </cfRule>
  </conditionalFormatting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BH1000"/>
  <sheetViews>
    <sheetView showGridLines="0" workbookViewId="0"/>
  </sheetViews>
  <sheetFormatPr defaultColWidth="12.6328125" defaultRowHeight="15" customHeight="1" x14ac:dyDescent="0.25"/>
  <cols>
    <col min="1" max="1" width="3.1796875" customWidth="1"/>
    <col min="2" max="2" width="0.36328125" customWidth="1"/>
    <col min="3" max="3" width="3.453125" customWidth="1"/>
    <col min="4" max="4" width="35.6328125" customWidth="1"/>
    <col min="5" max="5" width="15.36328125" customWidth="1"/>
    <col min="6" max="23" width="14.1796875" customWidth="1"/>
    <col min="48" max="48" width="4.1796875" customWidth="1"/>
    <col min="49" max="49" width="36.6328125" customWidth="1"/>
  </cols>
  <sheetData>
    <row r="1" spans="1:60" ht="18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AA1" s="4"/>
      <c r="AB1" s="4"/>
      <c r="AC1" s="4"/>
      <c r="AD1" s="4"/>
      <c r="AE1" s="4"/>
      <c r="AF1" s="4"/>
      <c r="AG1" s="2"/>
      <c r="AH1" s="2"/>
      <c r="AI1" s="2"/>
      <c r="AJ1" s="2"/>
      <c r="AK1" s="2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</row>
    <row r="2" spans="1:60" ht="25" x14ac:dyDescent="0.5">
      <c r="A2" s="2"/>
      <c r="B2" s="5"/>
      <c r="C2" s="53" t="s">
        <v>3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8"/>
      <c r="BC2" s="8"/>
      <c r="BD2" s="8"/>
      <c r="BE2" s="8"/>
      <c r="BF2" s="8"/>
      <c r="BG2" s="8"/>
      <c r="BH2" s="8"/>
    </row>
    <row r="3" spans="1:60" ht="20" x14ac:dyDescent="0.25">
      <c r="A3" s="2"/>
      <c r="B3" s="5"/>
      <c r="C3" s="185" t="str">
        <f>Information!F8</f>
        <v>Good Company</v>
      </c>
      <c r="D3" s="186"/>
      <c r="E3" s="9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8"/>
      <c r="BC3" s="8"/>
      <c r="BD3" s="8"/>
      <c r="BE3" s="8"/>
      <c r="BF3" s="8"/>
      <c r="BG3" s="8"/>
      <c r="BH3" s="8"/>
    </row>
    <row r="4" spans="1:60" ht="16.5" customHeight="1" x14ac:dyDescent="0.25">
      <c r="A4" s="2"/>
      <c r="B4" s="11"/>
      <c r="C4" s="11"/>
      <c r="D4" s="57"/>
      <c r="E4" s="57"/>
      <c r="F4" s="58"/>
      <c r="G4" s="11"/>
      <c r="H4" s="59"/>
      <c r="I4" s="60"/>
      <c r="J4" s="11"/>
      <c r="K4" s="6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2"/>
      <c r="Y4" s="2"/>
      <c r="Z4" s="2"/>
      <c r="AA4" s="2"/>
      <c r="AB4" s="2"/>
      <c r="AC4" s="2"/>
      <c r="AD4" s="2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</row>
    <row r="5" spans="1:60" ht="15.75" customHeight="1" x14ac:dyDescent="0.25">
      <c r="A5" s="2"/>
      <c r="B5" s="11"/>
      <c r="C5" s="11"/>
      <c r="D5" s="62" t="s">
        <v>45</v>
      </c>
      <c r="E5" s="20"/>
      <c r="F5" s="63" t="s">
        <v>46</v>
      </c>
      <c r="G5" s="15"/>
      <c r="H5" s="15"/>
      <c r="I5" s="2"/>
      <c r="J5" s="190" t="s">
        <v>8</v>
      </c>
      <c r="K5" s="191"/>
      <c r="L5" s="191"/>
      <c r="M5" s="2"/>
      <c r="N5" s="63" t="s">
        <v>147</v>
      </c>
      <c r="O5" s="15"/>
      <c r="P5" s="15"/>
      <c r="Q5" s="2"/>
      <c r="R5" s="190" t="s">
        <v>8</v>
      </c>
      <c r="S5" s="191"/>
      <c r="T5" s="191"/>
      <c r="U5" s="1"/>
      <c r="V5" s="1"/>
      <c r="W5" s="2"/>
      <c r="X5" s="2"/>
      <c r="Y5" s="2"/>
      <c r="Z5" s="2"/>
      <c r="AA5" s="2"/>
      <c r="AB5" s="2"/>
      <c r="AC5" s="2"/>
      <c r="AD5" s="2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</row>
    <row r="6" spans="1:60" ht="15.75" customHeight="1" x14ac:dyDescent="0.25">
      <c r="A6" s="2"/>
      <c r="B6" s="11"/>
      <c r="C6" s="11"/>
      <c r="D6" s="64" t="s">
        <v>3</v>
      </c>
      <c r="E6" s="64"/>
      <c r="F6" s="68" t="s">
        <v>47</v>
      </c>
      <c r="G6" s="2"/>
      <c r="H6" s="69">
        <v>0.3</v>
      </c>
      <c r="I6" s="2"/>
      <c r="J6" s="192" t="s">
        <v>48</v>
      </c>
      <c r="K6" s="193"/>
      <c r="L6" s="193"/>
      <c r="M6" s="2"/>
      <c r="N6" s="68" t="s">
        <v>148</v>
      </c>
      <c r="O6" s="2"/>
      <c r="P6" s="69">
        <v>0.03</v>
      </c>
      <c r="Q6" s="2"/>
      <c r="R6" s="2" t="s">
        <v>149</v>
      </c>
      <c r="S6" s="2"/>
      <c r="T6" s="2"/>
      <c r="U6" s="1"/>
      <c r="V6" s="1"/>
      <c r="W6" s="2"/>
      <c r="X6" s="2"/>
      <c r="Y6" s="2"/>
      <c r="Z6" s="2"/>
      <c r="AA6" s="2"/>
      <c r="AB6" s="2"/>
      <c r="AC6" s="2"/>
      <c r="AD6" s="2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</row>
    <row r="7" spans="1:60" ht="15.75" customHeight="1" x14ac:dyDescent="0.25">
      <c r="A7" s="2"/>
      <c r="B7" s="11"/>
      <c r="C7" s="11"/>
      <c r="D7" s="64"/>
      <c r="E7" s="64"/>
      <c r="F7" s="68" t="s">
        <v>150</v>
      </c>
      <c r="G7" s="2"/>
      <c r="H7" s="69">
        <v>0.1</v>
      </c>
      <c r="I7" s="2"/>
      <c r="J7" s="192" t="s">
        <v>50</v>
      </c>
      <c r="K7" s="193"/>
      <c r="L7" s="193"/>
      <c r="M7" s="2"/>
      <c r="N7" s="89" t="s">
        <v>151</v>
      </c>
      <c r="O7" s="2"/>
      <c r="P7" s="69">
        <v>0.4</v>
      </c>
      <c r="Q7" s="2"/>
      <c r="R7" s="2" t="s">
        <v>152</v>
      </c>
      <c r="S7" s="2"/>
      <c r="T7" s="2"/>
      <c r="U7" s="1"/>
      <c r="V7" s="1"/>
      <c r="W7" s="2"/>
      <c r="X7" s="2"/>
      <c r="Y7" s="2"/>
      <c r="Z7" s="2"/>
      <c r="AA7" s="2"/>
      <c r="AB7" s="2"/>
      <c r="AC7" s="2"/>
      <c r="AD7" s="2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</row>
    <row r="8" spans="1:60" ht="12.75" customHeight="1" x14ac:dyDescent="0.25">
      <c r="A8" s="2"/>
      <c r="B8" s="11"/>
      <c r="C8" s="11"/>
      <c r="D8" s="64"/>
      <c r="E8" s="64"/>
      <c r="F8" s="89" t="s">
        <v>51</v>
      </c>
      <c r="G8" s="2"/>
      <c r="H8" s="69">
        <v>0.7</v>
      </c>
      <c r="I8" s="2"/>
      <c r="J8" s="192" t="s">
        <v>52</v>
      </c>
      <c r="K8" s="193"/>
      <c r="L8" s="193"/>
      <c r="M8" s="2"/>
      <c r="N8" s="59" t="s">
        <v>153</v>
      </c>
      <c r="O8" s="2"/>
      <c r="P8" s="76">
        <v>30</v>
      </c>
      <c r="Q8" s="2"/>
      <c r="R8" s="2" t="s">
        <v>154</v>
      </c>
      <c r="S8" s="2"/>
      <c r="T8" s="2"/>
      <c r="U8" s="1"/>
      <c r="V8" s="1"/>
      <c r="W8" s="2"/>
      <c r="X8" s="2"/>
      <c r="Y8" s="2"/>
      <c r="Z8" s="2"/>
      <c r="AA8" s="2"/>
      <c r="AB8" s="2"/>
      <c r="AC8" s="2"/>
      <c r="AD8" s="2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</row>
    <row r="9" spans="1:60" ht="12.75" customHeight="1" x14ac:dyDescent="0.25">
      <c r="A9" s="2"/>
      <c r="B9" s="11"/>
      <c r="C9" s="11"/>
      <c r="D9" s="11"/>
      <c r="E9" s="11"/>
      <c r="F9" s="11"/>
      <c r="G9" s="2"/>
      <c r="H9" s="2"/>
      <c r="I9" s="89"/>
      <c r="J9" s="2"/>
      <c r="K9" s="69"/>
      <c r="L9" s="2"/>
      <c r="M9" s="2"/>
      <c r="N9" s="2"/>
      <c r="O9" s="2"/>
      <c r="P9" s="11"/>
      <c r="Q9" s="2"/>
      <c r="R9" s="11"/>
      <c r="S9" s="11"/>
      <c r="T9" s="11"/>
      <c r="U9" s="11"/>
      <c r="V9" s="11"/>
      <c r="W9" s="11"/>
      <c r="X9" s="2"/>
      <c r="Y9" s="2"/>
      <c r="Z9" s="2"/>
      <c r="AA9" s="2"/>
      <c r="AB9" s="2"/>
      <c r="AC9" s="2"/>
      <c r="AD9" s="2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</row>
    <row r="10" spans="1:60" ht="12.75" customHeight="1" x14ac:dyDescent="0.25">
      <c r="A10" s="2"/>
      <c r="B10" s="11"/>
      <c r="C10" s="11"/>
      <c r="D10" s="11"/>
      <c r="E10" s="11"/>
      <c r="F10" s="11"/>
      <c r="G10" s="11"/>
      <c r="H10" s="11"/>
      <c r="I10" s="59"/>
      <c r="J10" s="2"/>
      <c r="K10" s="90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2"/>
      <c r="Y10" s="2"/>
      <c r="Z10" s="2"/>
      <c r="AA10" s="2"/>
      <c r="AB10" s="2"/>
      <c r="AC10" s="2"/>
      <c r="AD10" s="2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</row>
    <row r="11" spans="1:60" ht="15.75" customHeight="1" x14ac:dyDescent="0.25">
      <c r="A11" s="2"/>
      <c r="B11" s="16"/>
      <c r="C11" s="2"/>
      <c r="D11" s="71" t="s">
        <v>107</v>
      </c>
      <c r="E11" s="71"/>
      <c r="F11" s="81">
        <f>Information!$F$30</f>
        <v>0</v>
      </c>
      <c r="G11" s="81">
        <f>Information!$F$30</f>
        <v>0</v>
      </c>
      <c r="H11" s="81">
        <f>Information!$F$30</f>
        <v>0</v>
      </c>
      <c r="I11" s="81">
        <f>Information!$F$30</f>
        <v>0</v>
      </c>
      <c r="J11" s="81">
        <f>Information!$G$30</f>
        <v>0.02</v>
      </c>
      <c r="K11" s="81">
        <f t="shared" ref="K11:M11" si="0">G11</f>
        <v>0</v>
      </c>
      <c r="L11" s="81">
        <f t="shared" si="0"/>
        <v>0</v>
      </c>
      <c r="M11" s="81">
        <f t="shared" si="0"/>
        <v>0</v>
      </c>
      <c r="N11" s="81">
        <f>Information!$H$30</f>
        <v>0.02</v>
      </c>
      <c r="O11" s="81">
        <f t="shared" ref="O11:Q11" si="1">K11</f>
        <v>0</v>
      </c>
      <c r="P11" s="81">
        <f t="shared" si="1"/>
        <v>0</v>
      </c>
      <c r="Q11" s="81">
        <f t="shared" si="1"/>
        <v>0</v>
      </c>
      <c r="R11" s="81">
        <f>Information!$I$30</f>
        <v>0.02</v>
      </c>
      <c r="S11" s="81">
        <f t="shared" ref="S11:U11" si="2">O11</f>
        <v>0</v>
      </c>
      <c r="T11" s="81">
        <f t="shared" si="2"/>
        <v>0</v>
      </c>
      <c r="U11" s="81">
        <f t="shared" si="2"/>
        <v>0</v>
      </c>
      <c r="V11" s="81">
        <f>Information!$K$30</f>
        <v>0.02</v>
      </c>
      <c r="W11" s="81">
        <f t="shared" ref="W11:Y11" si="3">S11</f>
        <v>0</v>
      </c>
      <c r="X11" s="81">
        <f t="shared" si="3"/>
        <v>0</v>
      </c>
      <c r="Y11" s="81">
        <f t="shared" si="3"/>
        <v>0</v>
      </c>
      <c r="Z11" s="81">
        <f>Information!$M$30</f>
        <v>0.02</v>
      </c>
      <c r="AA11" s="81">
        <f t="shared" ref="AA11:AC11" si="4">W11</f>
        <v>0</v>
      </c>
      <c r="AB11" s="81">
        <f t="shared" si="4"/>
        <v>0</v>
      </c>
      <c r="AC11" s="81">
        <f t="shared" si="4"/>
        <v>0</v>
      </c>
      <c r="AD11" s="81">
        <f>Information!$O$30</f>
        <v>0.02</v>
      </c>
      <c r="AE11" s="81">
        <f t="shared" ref="AE11:AG11" si="5">AA11</f>
        <v>0</v>
      </c>
      <c r="AF11" s="81">
        <f t="shared" si="5"/>
        <v>0</v>
      </c>
      <c r="AG11" s="81">
        <f t="shared" si="5"/>
        <v>0</v>
      </c>
      <c r="AH11" s="81">
        <f>Information!$P$30</f>
        <v>0.02</v>
      </c>
      <c r="AI11" s="81">
        <f t="shared" ref="AI11:AK11" si="6">AE11</f>
        <v>0</v>
      </c>
      <c r="AJ11" s="81">
        <f t="shared" si="6"/>
        <v>0</v>
      </c>
      <c r="AK11" s="81">
        <f t="shared" si="6"/>
        <v>0</v>
      </c>
      <c r="AL11" s="81">
        <f>Information!$R$30</f>
        <v>0.02</v>
      </c>
      <c r="AM11" s="81">
        <f t="shared" ref="AM11:AO11" si="7">AI11</f>
        <v>0</v>
      </c>
      <c r="AN11" s="81">
        <f t="shared" si="7"/>
        <v>0</v>
      </c>
      <c r="AO11" s="81">
        <f t="shared" si="7"/>
        <v>0</v>
      </c>
      <c r="AP11" s="81">
        <f>Information!$S$30</f>
        <v>0.02</v>
      </c>
      <c r="AQ11" s="81">
        <f t="shared" ref="AQ11:AS11" si="8">AM11</f>
        <v>0</v>
      </c>
      <c r="AR11" s="81">
        <f t="shared" si="8"/>
        <v>0</v>
      </c>
      <c r="AS11" s="81">
        <f t="shared" si="8"/>
        <v>0</v>
      </c>
      <c r="AT11" s="2"/>
      <c r="AU11" s="2"/>
      <c r="AV11" s="55"/>
      <c r="AW11" s="70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</row>
    <row r="12" spans="1:60" ht="12.75" customHeight="1" x14ac:dyDescent="0.25">
      <c r="A12" s="2"/>
      <c r="B12" s="16"/>
      <c r="C12" s="11"/>
      <c r="D12" s="11"/>
      <c r="E12" s="11"/>
      <c r="F12" s="11"/>
      <c r="G12" s="11"/>
      <c r="H12" s="11"/>
      <c r="I12" s="11"/>
      <c r="J12" s="11"/>
      <c r="K12" s="6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2"/>
      <c r="Y12" s="2"/>
      <c r="Z12" s="2"/>
      <c r="AA12" s="2"/>
      <c r="AB12" s="2"/>
      <c r="AC12" s="2"/>
      <c r="AD12" s="2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</row>
    <row r="13" spans="1:60" ht="15.75" customHeight="1" x14ac:dyDescent="0.25">
      <c r="A13" s="2"/>
      <c r="B13" s="16"/>
      <c r="C13" s="39"/>
      <c r="D13" s="2"/>
      <c r="E13" s="2"/>
      <c r="F13" s="72">
        <f>Information!$F$9</f>
        <v>2024</v>
      </c>
      <c r="G13" s="2"/>
      <c r="H13" s="2"/>
      <c r="I13" s="2"/>
      <c r="J13" s="72">
        <f>F13+1</f>
        <v>2025</v>
      </c>
      <c r="K13" s="2"/>
      <c r="L13" s="2"/>
      <c r="M13" s="2"/>
      <c r="N13" s="72">
        <f>J13+1</f>
        <v>2026</v>
      </c>
      <c r="O13" s="2"/>
      <c r="P13" s="2"/>
      <c r="Q13" s="2"/>
      <c r="R13" s="72">
        <f>N13+1</f>
        <v>2027</v>
      </c>
      <c r="S13" s="2"/>
      <c r="T13" s="2"/>
      <c r="U13" s="2"/>
      <c r="V13" s="72">
        <f>R13+1</f>
        <v>2028</v>
      </c>
      <c r="W13" s="2"/>
      <c r="X13" s="39"/>
      <c r="Y13" s="39"/>
      <c r="Z13" s="72">
        <f>V13+1</f>
        <v>2029</v>
      </c>
      <c r="AA13" s="39"/>
      <c r="AB13" s="39"/>
      <c r="AC13" s="39"/>
      <c r="AD13" s="72">
        <f>Z13+1</f>
        <v>2030</v>
      </c>
      <c r="AE13" s="39"/>
      <c r="AF13" s="39"/>
      <c r="AG13" s="39"/>
      <c r="AH13" s="72">
        <f>AD13+1</f>
        <v>2031</v>
      </c>
      <c r="AI13" s="39"/>
      <c r="AJ13" s="39"/>
      <c r="AK13" s="39"/>
      <c r="AL13" s="72">
        <f>AH13+1</f>
        <v>2032</v>
      </c>
      <c r="AM13" s="39"/>
      <c r="AN13" s="39"/>
      <c r="AO13" s="39"/>
      <c r="AP13" s="72">
        <f>AL13+1</f>
        <v>2033</v>
      </c>
      <c r="AQ13" s="39"/>
      <c r="AR13" s="39"/>
      <c r="AS13" s="39"/>
      <c r="AT13" s="39"/>
      <c r="AU13" s="39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</row>
    <row r="14" spans="1:60" ht="15.75" customHeight="1" x14ac:dyDescent="0.25">
      <c r="A14" s="2"/>
      <c r="B14" s="16"/>
      <c r="C14" s="39"/>
      <c r="D14" s="20" t="s">
        <v>155</v>
      </c>
      <c r="E14" s="20"/>
      <c r="F14" s="55" t="s">
        <v>55</v>
      </c>
      <c r="G14" s="55" t="s">
        <v>56</v>
      </c>
      <c r="H14" s="55" t="s">
        <v>57</v>
      </c>
      <c r="I14" s="55" t="s">
        <v>58</v>
      </c>
      <c r="J14" s="55" t="s">
        <v>55</v>
      </c>
      <c r="K14" s="55" t="s">
        <v>56</v>
      </c>
      <c r="L14" s="55" t="s">
        <v>57</v>
      </c>
      <c r="M14" s="55" t="s">
        <v>58</v>
      </c>
      <c r="N14" s="55" t="s">
        <v>55</v>
      </c>
      <c r="O14" s="55" t="s">
        <v>56</v>
      </c>
      <c r="P14" s="55" t="s">
        <v>57</v>
      </c>
      <c r="Q14" s="55" t="s">
        <v>58</v>
      </c>
      <c r="R14" s="55" t="s">
        <v>55</v>
      </c>
      <c r="S14" s="55" t="s">
        <v>56</v>
      </c>
      <c r="T14" s="55" t="s">
        <v>57</v>
      </c>
      <c r="U14" s="55" t="s">
        <v>58</v>
      </c>
      <c r="V14" s="55" t="s">
        <v>55</v>
      </c>
      <c r="W14" s="55" t="s">
        <v>56</v>
      </c>
      <c r="X14" s="55" t="s">
        <v>57</v>
      </c>
      <c r="Y14" s="55" t="s">
        <v>58</v>
      </c>
      <c r="Z14" s="55" t="s">
        <v>55</v>
      </c>
      <c r="AA14" s="55" t="s">
        <v>56</v>
      </c>
      <c r="AB14" s="55" t="s">
        <v>57</v>
      </c>
      <c r="AC14" s="55" t="s">
        <v>58</v>
      </c>
      <c r="AD14" s="55" t="s">
        <v>55</v>
      </c>
      <c r="AE14" s="55" t="s">
        <v>56</v>
      </c>
      <c r="AF14" s="55" t="s">
        <v>57</v>
      </c>
      <c r="AG14" s="55" t="s">
        <v>58</v>
      </c>
      <c r="AH14" s="55" t="s">
        <v>55</v>
      </c>
      <c r="AI14" s="55" t="s">
        <v>56</v>
      </c>
      <c r="AJ14" s="55" t="s">
        <v>57</v>
      </c>
      <c r="AK14" s="55" t="s">
        <v>58</v>
      </c>
      <c r="AL14" s="55" t="s">
        <v>55</v>
      </c>
      <c r="AM14" s="55" t="s">
        <v>56</v>
      </c>
      <c r="AN14" s="55" t="s">
        <v>57</v>
      </c>
      <c r="AO14" s="55" t="s">
        <v>58</v>
      </c>
      <c r="AP14" s="55" t="s">
        <v>55</v>
      </c>
      <c r="AQ14" s="55" t="s">
        <v>56</v>
      </c>
      <c r="AR14" s="55" t="s">
        <v>57</v>
      </c>
      <c r="AS14" s="55" t="s">
        <v>58</v>
      </c>
      <c r="AT14" s="37"/>
      <c r="AU14" s="37"/>
      <c r="AV14" s="8"/>
      <c r="AW14" s="91" t="s">
        <v>8</v>
      </c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</row>
    <row r="15" spans="1:60" ht="15.75" customHeight="1" x14ac:dyDescent="0.25">
      <c r="A15" s="2"/>
      <c r="B15" s="16"/>
      <c r="C15" s="39"/>
      <c r="D15" s="80" t="s">
        <v>156</v>
      </c>
      <c r="E15" s="76">
        <v>350</v>
      </c>
      <c r="F15" s="77">
        <f>$E$15</f>
        <v>350</v>
      </c>
      <c r="G15" s="77">
        <f t="shared" ref="G15:I15" si="9">F15</f>
        <v>350</v>
      </c>
      <c r="H15" s="77">
        <f t="shared" si="9"/>
        <v>350</v>
      </c>
      <c r="I15" s="77">
        <f t="shared" si="9"/>
        <v>350</v>
      </c>
      <c r="J15" s="77">
        <v>700</v>
      </c>
      <c r="K15" s="77">
        <f t="shared" ref="K15:L15" si="10">J15</f>
        <v>700</v>
      </c>
      <c r="L15" s="77">
        <f t="shared" si="10"/>
        <v>700</v>
      </c>
      <c r="M15" s="77">
        <v>2100</v>
      </c>
      <c r="N15" s="77">
        <f>M15</f>
        <v>2100</v>
      </c>
      <c r="O15" s="77">
        <v>1100</v>
      </c>
      <c r="P15" s="77">
        <f t="shared" ref="P15:S15" si="11">O15</f>
        <v>1100</v>
      </c>
      <c r="Q15" s="77">
        <f t="shared" si="11"/>
        <v>1100</v>
      </c>
      <c r="R15" s="77">
        <f t="shared" si="11"/>
        <v>1100</v>
      </c>
      <c r="S15" s="77">
        <f t="shared" si="11"/>
        <v>1100</v>
      </c>
      <c r="T15" s="77">
        <v>1900</v>
      </c>
      <c r="U15" s="77">
        <f t="shared" ref="U15:W15" si="12">T15</f>
        <v>1900</v>
      </c>
      <c r="V15" s="77">
        <f t="shared" si="12"/>
        <v>1900</v>
      </c>
      <c r="W15" s="77">
        <f t="shared" si="12"/>
        <v>1900</v>
      </c>
      <c r="X15" s="77">
        <v>2000</v>
      </c>
      <c r="Y15" s="77">
        <f t="shared" ref="Y15:AE15" si="13">X15</f>
        <v>2000</v>
      </c>
      <c r="Z15" s="77">
        <f t="shared" si="13"/>
        <v>2000</v>
      </c>
      <c r="AA15" s="77">
        <f t="shared" si="13"/>
        <v>2000</v>
      </c>
      <c r="AB15" s="77">
        <f t="shared" si="13"/>
        <v>2000</v>
      </c>
      <c r="AC15" s="77">
        <f t="shared" si="13"/>
        <v>2000</v>
      </c>
      <c r="AD15" s="77">
        <f t="shared" si="13"/>
        <v>2000</v>
      </c>
      <c r="AE15" s="77">
        <f t="shared" si="13"/>
        <v>2000</v>
      </c>
      <c r="AF15" s="77">
        <v>2200</v>
      </c>
      <c r="AG15" s="77">
        <f>AF15</f>
        <v>2200</v>
      </c>
      <c r="AH15" s="77">
        <v>2000</v>
      </c>
      <c r="AI15" s="77">
        <f t="shared" ref="AI15:AJ15" si="14">AH15</f>
        <v>2000</v>
      </c>
      <c r="AJ15" s="77">
        <f t="shared" si="14"/>
        <v>2000</v>
      </c>
      <c r="AK15" s="77">
        <v>1500</v>
      </c>
      <c r="AL15" s="77">
        <f t="shared" ref="AL15:AN15" si="15">AK15</f>
        <v>1500</v>
      </c>
      <c r="AM15" s="77">
        <f t="shared" si="15"/>
        <v>1500</v>
      </c>
      <c r="AN15" s="77">
        <f t="shared" si="15"/>
        <v>1500</v>
      </c>
      <c r="AO15" s="77">
        <v>1200</v>
      </c>
      <c r="AP15" s="77">
        <f t="shared" ref="AP15:AS15" si="16">AO15</f>
        <v>1200</v>
      </c>
      <c r="AQ15" s="77">
        <f t="shared" si="16"/>
        <v>1200</v>
      </c>
      <c r="AR15" s="77">
        <f t="shared" si="16"/>
        <v>1200</v>
      </c>
      <c r="AS15" s="77">
        <f t="shared" si="16"/>
        <v>1200</v>
      </c>
      <c r="AT15" s="11"/>
      <c r="AU15" s="11"/>
      <c r="AV15" s="8"/>
      <c r="AW15" s="21"/>
      <c r="AX15" s="21"/>
      <c r="AY15" s="21"/>
      <c r="AZ15" s="21"/>
      <c r="BA15" s="21"/>
      <c r="BB15" s="21"/>
      <c r="BC15" s="8"/>
      <c r="BD15" s="8"/>
      <c r="BE15" s="8"/>
      <c r="BF15" s="8"/>
      <c r="BG15" s="8"/>
      <c r="BH15" s="8"/>
    </row>
    <row r="16" spans="1:60" ht="15.75" customHeight="1" x14ac:dyDescent="0.25">
      <c r="A16" s="2"/>
      <c r="B16" s="16"/>
      <c r="C16" s="39"/>
      <c r="D16" s="80" t="s">
        <v>157</v>
      </c>
      <c r="E16" s="74">
        <v>3000</v>
      </c>
      <c r="F16" s="75">
        <f>$E$16</f>
        <v>3000</v>
      </c>
      <c r="G16" s="75">
        <f t="shared" ref="G16:H16" si="17">F16</f>
        <v>3000</v>
      </c>
      <c r="H16" s="75">
        <f t="shared" si="17"/>
        <v>3000</v>
      </c>
      <c r="I16" s="75">
        <v>7000</v>
      </c>
      <c r="J16" s="75">
        <f t="shared" ref="J16:K16" si="18">I16</f>
        <v>7000</v>
      </c>
      <c r="K16" s="75">
        <f t="shared" si="18"/>
        <v>7000</v>
      </c>
      <c r="L16" s="75">
        <v>24000</v>
      </c>
      <c r="M16" s="75">
        <f>L16</f>
        <v>24000</v>
      </c>
      <c r="N16" s="75">
        <v>30000</v>
      </c>
      <c r="O16" s="75">
        <f t="shared" ref="O16:R16" si="19">N16</f>
        <v>30000</v>
      </c>
      <c r="P16" s="75">
        <f t="shared" si="19"/>
        <v>30000</v>
      </c>
      <c r="Q16" s="75">
        <f t="shared" si="19"/>
        <v>30000</v>
      </c>
      <c r="R16" s="75">
        <f t="shared" si="19"/>
        <v>30000</v>
      </c>
      <c r="S16" s="75">
        <v>55000</v>
      </c>
      <c r="T16" s="75">
        <f t="shared" ref="T16:V16" si="20">S16</f>
        <v>55000</v>
      </c>
      <c r="U16" s="75">
        <f t="shared" si="20"/>
        <v>55000</v>
      </c>
      <c r="V16" s="75">
        <f t="shared" si="20"/>
        <v>55000</v>
      </c>
      <c r="W16" s="75">
        <v>60000</v>
      </c>
      <c r="X16" s="75">
        <f t="shared" ref="X16:AF16" si="21">W16</f>
        <v>60000</v>
      </c>
      <c r="Y16" s="75">
        <f t="shared" si="21"/>
        <v>60000</v>
      </c>
      <c r="Z16" s="75">
        <f t="shared" si="21"/>
        <v>60000</v>
      </c>
      <c r="AA16" s="75">
        <f t="shared" si="21"/>
        <v>60000</v>
      </c>
      <c r="AB16" s="75">
        <f t="shared" si="21"/>
        <v>60000</v>
      </c>
      <c r="AC16" s="75">
        <f t="shared" si="21"/>
        <v>60000</v>
      </c>
      <c r="AD16" s="75">
        <f t="shared" si="21"/>
        <v>60000</v>
      </c>
      <c r="AE16" s="75">
        <f t="shared" si="21"/>
        <v>60000</v>
      </c>
      <c r="AF16" s="75">
        <f t="shared" si="21"/>
        <v>60000</v>
      </c>
      <c r="AG16" s="75">
        <v>45000</v>
      </c>
      <c r="AH16" s="75">
        <f t="shared" ref="AH16:AI16" si="22">AG16</f>
        <v>45000</v>
      </c>
      <c r="AI16" s="75">
        <f t="shared" si="22"/>
        <v>45000</v>
      </c>
      <c r="AJ16" s="75">
        <v>29000</v>
      </c>
      <c r="AK16" s="75">
        <f t="shared" ref="AK16:AM16" si="23">AJ16</f>
        <v>29000</v>
      </c>
      <c r="AL16" s="75">
        <f t="shared" si="23"/>
        <v>29000</v>
      </c>
      <c r="AM16" s="75">
        <f t="shared" si="23"/>
        <v>29000</v>
      </c>
      <c r="AN16" s="75">
        <v>25000</v>
      </c>
      <c r="AO16" s="75">
        <f t="shared" ref="AO16:AS16" si="24">AN16</f>
        <v>25000</v>
      </c>
      <c r="AP16" s="75">
        <f t="shared" si="24"/>
        <v>25000</v>
      </c>
      <c r="AQ16" s="75">
        <f t="shared" si="24"/>
        <v>25000</v>
      </c>
      <c r="AR16" s="75">
        <f t="shared" si="24"/>
        <v>25000</v>
      </c>
      <c r="AS16" s="75">
        <f t="shared" si="24"/>
        <v>25000</v>
      </c>
      <c r="AT16" s="11"/>
      <c r="AU16" s="11"/>
      <c r="AV16" s="8"/>
      <c r="AW16" s="21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</row>
    <row r="17" spans="1:60" ht="15.75" customHeight="1" x14ac:dyDescent="0.25">
      <c r="A17" s="2"/>
      <c r="B17" s="16"/>
      <c r="C17" s="39"/>
      <c r="D17" s="79" t="s">
        <v>24</v>
      </c>
      <c r="E17" s="79"/>
      <c r="F17" s="78">
        <f t="shared" ref="F17:AS17" si="25">F15*F16</f>
        <v>1050000</v>
      </c>
      <c r="G17" s="78">
        <f t="shared" si="25"/>
        <v>1050000</v>
      </c>
      <c r="H17" s="78">
        <f t="shared" si="25"/>
        <v>1050000</v>
      </c>
      <c r="I17" s="78">
        <f t="shared" si="25"/>
        <v>2450000</v>
      </c>
      <c r="J17" s="78">
        <f t="shared" si="25"/>
        <v>4900000</v>
      </c>
      <c r="K17" s="78">
        <f t="shared" si="25"/>
        <v>4900000</v>
      </c>
      <c r="L17" s="78">
        <f t="shared" si="25"/>
        <v>16800000</v>
      </c>
      <c r="M17" s="78">
        <f t="shared" si="25"/>
        <v>50400000</v>
      </c>
      <c r="N17" s="78">
        <f t="shared" si="25"/>
        <v>63000000</v>
      </c>
      <c r="O17" s="78">
        <f t="shared" si="25"/>
        <v>33000000</v>
      </c>
      <c r="P17" s="78">
        <f t="shared" si="25"/>
        <v>33000000</v>
      </c>
      <c r="Q17" s="78">
        <f t="shared" si="25"/>
        <v>33000000</v>
      </c>
      <c r="R17" s="78">
        <f t="shared" si="25"/>
        <v>33000000</v>
      </c>
      <c r="S17" s="78">
        <f t="shared" si="25"/>
        <v>60500000</v>
      </c>
      <c r="T17" s="78">
        <f t="shared" si="25"/>
        <v>104500000</v>
      </c>
      <c r="U17" s="78">
        <f t="shared" si="25"/>
        <v>104500000</v>
      </c>
      <c r="V17" s="78">
        <f t="shared" si="25"/>
        <v>104500000</v>
      </c>
      <c r="W17" s="78">
        <f t="shared" si="25"/>
        <v>114000000</v>
      </c>
      <c r="X17" s="78">
        <f t="shared" si="25"/>
        <v>120000000</v>
      </c>
      <c r="Y17" s="78">
        <f t="shared" si="25"/>
        <v>120000000</v>
      </c>
      <c r="Z17" s="78">
        <f t="shared" si="25"/>
        <v>120000000</v>
      </c>
      <c r="AA17" s="78">
        <f t="shared" si="25"/>
        <v>120000000</v>
      </c>
      <c r="AB17" s="78">
        <f t="shared" si="25"/>
        <v>120000000</v>
      </c>
      <c r="AC17" s="78">
        <f t="shared" si="25"/>
        <v>120000000</v>
      </c>
      <c r="AD17" s="78">
        <f t="shared" si="25"/>
        <v>120000000</v>
      </c>
      <c r="AE17" s="78">
        <f t="shared" si="25"/>
        <v>120000000</v>
      </c>
      <c r="AF17" s="78">
        <f t="shared" si="25"/>
        <v>132000000</v>
      </c>
      <c r="AG17" s="78">
        <f t="shared" si="25"/>
        <v>99000000</v>
      </c>
      <c r="AH17" s="78">
        <f t="shared" si="25"/>
        <v>90000000</v>
      </c>
      <c r="AI17" s="78">
        <f t="shared" si="25"/>
        <v>90000000</v>
      </c>
      <c r="AJ17" s="78">
        <f t="shared" si="25"/>
        <v>58000000</v>
      </c>
      <c r="AK17" s="78">
        <f t="shared" si="25"/>
        <v>43500000</v>
      </c>
      <c r="AL17" s="78">
        <f t="shared" si="25"/>
        <v>43500000</v>
      </c>
      <c r="AM17" s="78">
        <f t="shared" si="25"/>
        <v>43500000</v>
      </c>
      <c r="AN17" s="78">
        <f t="shared" si="25"/>
        <v>37500000</v>
      </c>
      <c r="AO17" s="78">
        <f t="shared" si="25"/>
        <v>30000000</v>
      </c>
      <c r="AP17" s="78">
        <f t="shared" si="25"/>
        <v>30000000</v>
      </c>
      <c r="AQ17" s="78">
        <f t="shared" si="25"/>
        <v>30000000</v>
      </c>
      <c r="AR17" s="78">
        <f t="shared" si="25"/>
        <v>30000000</v>
      </c>
      <c r="AS17" s="78">
        <f t="shared" si="25"/>
        <v>30000000</v>
      </c>
      <c r="AT17" s="11"/>
      <c r="AU17" s="11"/>
      <c r="AV17" s="8"/>
      <c r="AW17" s="21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</row>
    <row r="18" spans="1:60" ht="15.75" customHeight="1" x14ac:dyDescent="0.25">
      <c r="A18" s="2"/>
      <c r="B18" s="11"/>
      <c r="C18" s="11"/>
      <c r="D18" s="20"/>
      <c r="E18" s="20"/>
      <c r="F18" s="61"/>
      <c r="G18" s="61"/>
      <c r="H18" s="61"/>
      <c r="I18" s="61"/>
      <c r="J18" s="61"/>
      <c r="K18" s="61"/>
      <c r="L18" s="61"/>
      <c r="M18" s="61"/>
      <c r="N18" s="11"/>
      <c r="O18" s="11"/>
      <c r="P18" s="61"/>
      <c r="Q18" s="61"/>
      <c r="R18" s="61"/>
      <c r="S18" s="61"/>
      <c r="T18" s="61"/>
      <c r="U18" s="61"/>
      <c r="V18" s="61"/>
      <c r="W18" s="61"/>
      <c r="X18" s="57"/>
      <c r="Y18" s="57"/>
      <c r="Z18" s="57"/>
      <c r="AA18" s="57"/>
      <c r="AB18" s="57"/>
      <c r="AC18" s="57"/>
      <c r="AD18" s="57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</row>
    <row r="19" spans="1:60" ht="15.75" customHeight="1" x14ac:dyDescent="0.25">
      <c r="A19" s="2"/>
      <c r="B19" s="57"/>
      <c r="C19" s="2"/>
      <c r="D19" s="20"/>
      <c r="E19" s="20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</row>
    <row r="20" spans="1:60" ht="15.75" customHeight="1" x14ac:dyDescent="0.25">
      <c r="A20" s="2"/>
      <c r="B20" s="16"/>
      <c r="C20" s="2"/>
      <c r="D20" s="20" t="s">
        <v>108</v>
      </c>
      <c r="E20" s="20"/>
      <c r="F20" s="72">
        <f>Information!$F$9</f>
        <v>2024</v>
      </c>
      <c r="G20" s="2"/>
      <c r="H20" s="2"/>
      <c r="I20" s="2"/>
      <c r="J20" s="72">
        <f>F20+1</f>
        <v>2025</v>
      </c>
      <c r="K20" s="2"/>
      <c r="L20" s="2"/>
      <c r="M20" s="2"/>
      <c r="N20" s="72">
        <f>J20+1</f>
        <v>2026</v>
      </c>
      <c r="O20" s="2"/>
      <c r="P20" s="2"/>
      <c r="Q20" s="2"/>
      <c r="R20" s="72">
        <f>N20+1</f>
        <v>2027</v>
      </c>
      <c r="S20" s="2"/>
      <c r="T20" s="2"/>
      <c r="U20" s="2"/>
      <c r="V20" s="72">
        <f>R20+1</f>
        <v>2028</v>
      </c>
      <c r="W20" s="2"/>
      <c r="X20" s="39"/>
      <c r="Y20" s="39"/>
      <c r="Z20" s="72">
        <f>V20+1</f>
        <v>2029</v>
      </c>
      <c r="AA20" s="39"/>
      <c r="AB20" s="39"/>
      <c r="AC20" s="39"/>
      <c r="AD20" s="72">
        <f>Z20+1</f>
        <v>2030</v>
      </c>
      <c r="AE20" s="39"/>
      <c r="AF20" s="39"/>
      <c r="AG20" s="39"/>
      <c r="AH20" s="72">
        <f>AD20+1</f>
        <v>2031</v>
      </c>
      <c r="AI20" s="39"/>
      <c r="AJ20" s="39"/>
      <c r="AK20" s="39"/>
      <c r="AL20" s="72">
        <f>AH20+1</f>
        <v>2032</v>
      </c>
      <c r="AM20" s="39"/>
      <c r="AN20" s="39"/>
      <c r="AO20" s="39"/>
      <c r="AP20" s="72">
        <f>AL20+1</f>
        <v>2033</v>
      </c>
      <c r="AQ20" s="39"/>
      <c r="AR20" s="39"/>
      <c r="AS20" s="39"/>
      <c r="AT20" s="57"/>
      <c r="AU20" s="57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</row>
    <row r="21" spans="1:60" ht="15.75" customHeight="1" x14ac:dyDescent="0.25">
      <c r="A21" s="2"/>
      <c r="B21" s="16"/>
      <c r="C21" s="39"/>
      <c r="D21" s="20" t="s">
        <v>158</v>
      </c>
      <c r="E21" s="34" t="s">
        <v>159</v>
      </c>
      <c r="F21" s="55" t="s">
        <v>55</v>
      </c>
      <c r="G21" s="55" t="s">
        <v>56</v>
      </c>
      <c r="H21" s="55" t="s">
        <v>57</v>
      </c>
      <c r="I21" s="55" t="s">
        <v>58</v>
      </c>
      <c r="J21" s="55" t="s">
        <v>55</v>
      </c>
      <c r="K21" s="55" t="s">
        <v>56</v>
      </c>
      <c r="L21" s="55" t="s">
        <v>57</v>
      </c>
      <c r="M21" s="55" t="s">
        <v>58</v>
      </c>
      <c r="N21" s="55" t="s">
        <v>55</v>
      </c>
      <c r="O21" s="55" t="s">
        <v>56</v>
      </c>
      <c r="P21" s="55" t="s">
        <v>57</v>
      </c>
      <c r="Q21" s="55" t="s">
        <v>58</v>
      </c>
      <c r="R21" s="55" t="s">
        <v>55</v>
      </c>
      <c r="S21" s="55" t="s">
        <v>56</v>
      </c>
      <c r="T21" s="55" t="s">
        <v>57</v>
      </c>
      <c r="U21" s="55" t="s">
        <v>58</v>
      </c>
      <c r="V21" s="55" t="s">
        <v>55</v>
      </c>
      <c r="W21" s="55" t="s">
        <v>56</v>
      </c>
      <c r="X21" s="55" t="s">
        <v>57</v>
      </c>
      <c r="Y21" s="55" t="s">
        <v>58</v>
      </c>
      <c r="Z21" s="55" t="s">
        <v>55</v>
      </c>
      <c r="AA21" s="55" t="s">
        <v>56</v>
      </c>
      <c r="AB21" s="55" t="s">
        <v>57</v>
      </c>
      <c r="AC21" s="55" t="s">
        <v>58</v>
      </c>
      <c r="AD21" s="55" t="s">
        <v>55</v>
      </c>
      <c r="AE21" s="55" t="s">
        <v>56</v>
      </c>
      <c r="AF21" s="55" t="s">
        <v>57</v>
      </c>
      <c r="AG21" s="55" t="s">
        <v>58</v>
      </c>
      <c r="AH21" s="55" t="s">
        <v>55</v>
      </c>
      <c r="AI21" s="55" t="s">
        <v>56</v>
      </c>
      <c r="AJ21" s="55" t="s">
        <v>57</v>
      </c>
      <c r="AK21" s="55" t="s">
        <v>58</v>
      </c>
      <c r="AL21" s="55" t="s">
        <v>55</v>
      </c>
      <c r="AM21" s="55" t="s">
        <v>56</v>
      </c>
      <c r="AN21" s="55" t="s">
        <v>57</v>
      </c>
      <c r="AO21" s="55" t="s">
        <v>58</v>
      </c>
      <c r="AP21" s="55" t="s">
        <v>55</v>
      </c>
      <c r="AQ21" s="55" t="s">
        <v>56</v>
      </c>
      <c r="AR21" s="55" t="s">
        <v>57</v>
      </c>
      <c r="AS21" s="55" t="s">
        <v>58</v>
      </c>
      <c r="AT21" s="57"/>
      <c r="AU21" s="57"/>
      <c r="AV21" s="8"/>
      <c r="AW21" s="73" t="s">
        <v>8</v>
      </c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</row>
    <row r="22" spans="1:60" ht="15.75" customHeight="1" x14ac:dyDescent="0.25">
      <c r="A22" s="2"/>
      <c r="B22" s="16"/>
      <c r="C22" s="39"/>
      <c r="D22" s="83" t="s">
        <v>160</v>
      </c>
      <c r="E22" s="45">
        <v>5</v>
      </c>
      <c r="F22" s="23">
        <f t="shared" ref="F22:AS22" si="26">E22*(1+F$11)</f>
        <v>5</v>
      </c>
      <c r="G22" s="23">
        <f t="shared" si="26"/>
        <v>5</v>
      </c>
      <c r="H22" s="23">
        <f t="shared" si="26"/>
        <v>5</v>
      </c>
      <c r="I22" s="23">
        <f t="shared" si="26"/>
        <v>5</v>
      </c>
      <c r="J22" s="23">
        <f t="shared" si="26"/>
        <v>5.0999999999999996</v>
      </c>
      <c r="K22" s="23">
        <f t="shared" si="26"/>
        <v>5.0999999999999996</v>
      </c>
      <c r="L22" s="23">
        <f t="shared" si="26"/>
        <v>5.0999999999999996</v>
      </c>
      <c r="M22" s="23">
        <f t="shared" si="26"/>
        <v>5.0999999999999996</v>
      </c>
      <c r="N22" s="23">
        <f t="shared" si="26"/>
        <v>5.202</v>
      </c>
      <c r="O22" s="23">
        <f t="shared" si="26"/>
        <v>5.202</v>
      </c>
      <c r="P22" s="23">
        <f t="shared" si="26"/>
        <v>5.202</v>
      </c>
      <c r="Q22" s="23">
        <f t="shared" si="26"/>
        <v>5.202</v>
      </c>
      <c r="R22" s="23">
        <f t="shared" si="26"/>
        <v>5.3060400000000003</v>
      </c>
      <c r="S22" s="23">
        <f t="shared" si="26"/>
        <v>5.3060400000000003</v>
      </c>
      <c r="T22" s="23">
        <f t="shared" si="26"/>
        <v>5.3060400000000003</v>
      </c>
      <c r="U22" s="23">
        <f t="shared" si="26"/>
        <v>5.3060400000000003</v>
      </c>
      <c r="V22" s="23">
        <f t="shared" si="26"/>
        <v>5.4121608000000005</v>
      </c>
      <c r="W22" s="23">
        <f t="shared" si="26"/>
        <v>5.4121608000000005</v>
      </c>
      <c r="X22" s="23">
        <f t="shared" si="26"/>
        <v>5.4121608000000005</v>
      </c>
      <c r="Y22" s="23">
        <f t="shared" si="26"/>
        <v>5.4121608000000005</v>
      </c>
      <c r="Z22" s="23">
        <f t="shared" si="26"/>
        <v>5.5204040160000005</v>
      </c>
      <c r="AA22" s="23">
        <f t="shared" si="26"/>
        <v>5.5204040160000005</v>
      </c>
      <c r="AB22" s="23">
        <f t="shared" si="26"/>
        <v>5.5204040160000005</v>
      </c>
      <c r="AC22" s="23">
        <f t="shared" si="26"/>
        <v>5.5204040160000005</v>
      </c>
      <c r="AD22" s="23">
        <f t="shared" si="26"/>
        <v>5.6308120963200006</v>
      </c>
      <c r="AE22" s="23">
        <f t="shared" si="26"/>
        <v>5.6308120963200006</v>
      </c>
      <c r="AF22" s="23">
        <f t="shared" si="26"/>
        <v>5.6308120963200006</v>
      </c>
      <c r="AG22" s="23">
        <f t="shared" si="26"/>
        <v>5.6308120963200006</v>
      </c>
      <c r="AH22" s="23">
        <f t="shared" si="26"/>
        <v>5.7434283382464004</v>
      </c>
      <c r="AI22" s="23">
        <f t="shared" si="26"/>
        <v>5.7434283382464004</v>
      </c>
      <c r="AJ22" s="23">
        <f t="shared" si="26"/>
        <v>5.7434283382464004</v>
      </c>
      <c r="AK22" s="23">
        <f t="shared" si="26"/>
        <v>5.7434283382464004</v>
      </c>
      <c r="AL22" s="23">
        <f t="shared" si="26"/>
        <v>5.8582969050113283</v>
      </c>
      <c r="AM22" s="23">
        <f t="shared" si="26"/>
        <v>5.8582969050113283</v>
      </c>
      <c r="AN22" s="23">
        <f t="shared" si="26"/>
        <v>5.8582969050113283</v>
      </c>
      <c r="AO22" s="23">
        <f t="shared" si="26"/>
        <v>5.8582969050113283</v>
      </c>
      <c r="AP22" s="23">
        <f t="shared" si="26"/>
        <v>5.9754628431115551</v>
      </c>
      <c r="AQ22" s="23">
        <f t="shared" si="26"/>
        <v>5.9754628431115551</v>
      </c>
      <c r="AR22" s="23">
        <f t="shared" si="26"/>
        <v>5.9754628431115551</v>
      </c>
      <c r="AS22" s="23">
        <f t="shared" si="26"/>
        <v>5.9754628431115551</v>
      </c>
      <c r="AT22" s="11"/>
      <c r="AU22" s="11"/>
      <c r="AV22" s="8"/>
      <c r="AW22" s="70" t="s">
        <v>112</v>
      </c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</row>
    <row r="23" spans="1:60" ht="15.75" customHeight="1" x14ac:dyDescent="0.25">
      <c r="A23" s="2"/>
      <c r="B23" s="16"/>
      <c r="C23" s="39"/>
      <c r="D23" s="83" t="s">
        <v>161</v>
      </c>
      <c r="E23" s="45">
        <v>10</v>
      </c>
      <c r="F23" s="23">
        <f t="shared" ref="F23:AS23" si="27">E23*(1+F$11)</f>
        <v>10</v>
      </c>
      <c r="G23" s="23">
        <f t="shared" si="27"/>
        <v>10</v>
      </c>
      <c r="H23" s="23">
        <f t="shared" si="27"/>
        <v>10</v>
      </c>
      <c r="I23" s="23">
        <f t="shared" si="27"/>
        <v>10</v>
      </c>
      <c r="J23" s="23">
        <f t="shared" si="27"/>
        <v>10.199999999999999</v>
      </c>
      <c r="K23" s="23">
        <f t="shared" si="27"/>
        <v>10.199999999999999</v>
      </c>
      <c r="L23" s="23">
        <f t="shared" si="27"/>
        <v>10.199999999999999</v>
      </c>
      <c r="M23" s="23">
        <f t="shared" si="27"/>
        <v>10.199999999999999</v>
      </c>
      <c r="N23" s="23">
        <f t="shared" si="27"/>
        <v>10.404</v>
      </c>
      <c r="O23" s="23">
        <f t="shared" si="27"/>
        <v>10.404</v>
      </c>
      <c r="P23" s="23">
        <f t="shared" si="27"/>
        <v>10.404</v>
      </c>
      <c r="Q23" s="23">
        <f t="shared" si="27"/>
        <v>10.404</v>
      </c>
      <c r="R23" s="23">
        <f t="shared" si="27"/>
        <v>10.612080000000001</v>
      </c>
      <c r="S23" s="23">
        <f t="shared" si="27"/>
        <v>10.612080000000001</v>
      </c>
      <c r="T23" s="23">
        <f t="shared" si="27"/>
        <v>10.612080000000001</v>
      </c>
      <c r="U23" s="23">
        <f t="shared" si="27"/>
        <v>10.612080000000001</v>
      </c>
      <c r="V23" s="23">
        <f t="shared" si="27"/>
        <v>10.824321600000001</v>
      </c>
      <c r="W23" s="23">
        <f t="shared" si="27"/>
        <v>10.824321600000001</v>
      </c>
      <c r="X23" s="23">
        <f t="shared" si="27"/>
        <v>10.824321600000001</v>
      </c>
      <c r="Y23" s="23">
        <f t="shared" si="27"/>
        <v>10.824321600000001</v>
      </c>
      <c r="Z23" s="23">
        <f t="shared" si="27"/>
        <v>11.040808032000001</v>
      </c>
      <c r="AA23" s="23">
        <f t="shared" si="27"/>
        <v>11.040808032000001</v>
      </c>
      <c r="AB23" s="23">
        <f t="shared" si="27"/>
        <v>11.040808032000001</v>
      </c>
      <c r="AC23" s="23">
        <f t="shared" si="27"/>
        <v>11.040808032000001</v>
      </c>
      <c r="AD23" s="23">
        <f t="shared" si="27"/>
        <v>11.261624192640001</v>
      </c>
      <c r="AE23" s="23">
        <f t="shared" si="27"/>
        <v>11.261624192640001</v>
      </c>
      <c r="AF23" s="23">
        <f t="shared" si="27"/>
        <v>11.261624192640001</v>
      </c>
      <c r="AG23" s="23">
        <f t="shared" si="27"/>
        <v>11.261624192640001</v>
      </c>
      <c r="AH23" s="23">
        <f t="shared" si="27"/>
        <v>11.486856676492801</v>
      </c>
      <c r="AI23" s="23">
        <f t="shared" si="27"/>
        <v>11.486856676492801</v>
      </c>
      <c r="AJ23" s="23">
        <f t="shared" si="27"/>
        <v>11.486856676492801</v>
      </c>
      <c r="AK23" s="23">
        <f t="shared" si="27"/>
        <v>11.486856676492801</v>
      </c>
      <c r="AL23" s="23">
        <f t="shared" si="27"/>
        <v>11.716593810022657</v>
      </c>
      <c r="AM23" s="23">
        <f t="shared" si="27"/>
        <v>11.716593810022657</v>
      </c>
      <c r="AN23" s="23">
        <f t="shared" si="27"/>
        <v>11.716593810022657</v>
      </c>
      <c r="AO23" s="23">
        <f t="shared" si="27"/>
        <v>11.716593810022657</v>
      </c>
      <c r="AP23" s="23">
        <f t="shared" si="27"/>
        <v>11.95092568622311</v>
      </c>
      <c r="AQ23" s="23">
        <f t="shared" si="27"/>
        <v>11.95092568622311</v>
      </c>
      <c r="AR23" s="23">
        <f t="shared" si="27"/>
        <v>11.95092568622311</v>
      </c>
      <c r="AS23" s="23">
        <f t="shared" si="27"/>
        <v>11.95092568622311</v>
      </c>
      <c r="AT23" s="11"/>
      <c r="AU23" s="11"/>
      <c r="AV23" s="8"/>
      <c r="AW23" s="21"/>
      <c r="AX23" s="21"/>
      <c r="AY23" s="21"/>
      <c r="AZ23" s="8"/>
      <c r="BA23" s="8"/>
      <c r="BB23" s="8"/>
      <c r="BC23" s="8"/>
      <c r="BD23" s="8"/>
      <c r="BE23" s="8"/>
      <c r="BF23" s="8"/>
      <c r="BG23" s="8"/>
      <c r="BH23" s="8"/>
    </row>
    <row r="24" spans="1:60" ht="15.75" customHeight="1" x14ac:dyDescent="0.25">
      <c r="A24" s="2"/>
      <c r="B24" s="16"/>
      <c r="C24" s="39"/>
      <c r="D24" s="83" t="s">
        <v>162</v>
      </c>
      <c r="E24" s="45">
        <v>45</v>
      </c>
      <c r="F24" s="23">
        <f t="shared" ref="F24:AS24" si="28">E24*(1+F$11)</f>
        <v>45</v>
      </c>
      <c r="G24" s="23">
        <f t="shared" si="28"/>
        <v>45</v>
      </c>
      <c r="H24" s="23">
        <f t="shared" si="28"/>
        <v>45</v>
      </c>
      <c r="I24" s="23">
        <f t="shared" si="28"/>
        <v>45</v>
      </c>
      <c r="J24" s="23">
        <f t="shared" si="28"/>
        <v>45.9</v>
      </c>
      <c r="K24" s="23">
        <f t="shared" si="28"/>
        <v>45.9</v>
      </c>
      <c r="L24" s="23">
        <f t="shared" si="28"/>
        <v>45.9</v>
      </c>
      <c r="M24" s="23">
        <f t="shared" si="28"/>
        <v>45.9</v>
      </c>
      <c r="N24" s="23">
        <f t="shared" si="28"/>
        <v>46.817999999999998</v>
      </c>
      <c r="O24" s="23">
        <f t="shared" si="28"/>
        <v>46.817999999999998</v>
      </c>
      <c r="P24" s="23">
        <f t="shared" si="28"/>
        <v>46.817999999999998</v>
      </c>
      <c r="Q24" s="23">
        <f t="shared" si="28"/>
        <v>46.817999999999998</v>
      </c>
      <c r="R24" s="23">
        <f t="shared" si="28"/>
        <v>47.754359999999998</v>
      </c>
      <c r="S24" s="23">
        <f t="shared" si="28"/>
        <v>47.754359999999998</v>
      </c>
      <c r="T24" s="23">
        <f t="shared" si="28"/>
        <v>47.754359999999998</v>
      </c>
      <c r="U24" s="23">
        <f t="shared" si="28"/>
        <v>47.754359999999998</v>
      </c>
      <c r="V24" s="23">
        <f t="shared" si="28"/>
        <v>48.7094472</v>
      </c>
      <c r="W24" s="23">
        <f t="shared" si="28"/>
        <v>48.7094472</v>
      </c>
      <c r="X24" s="23">
        <f t="shared" si="28"/>
        <v>48.7094472</v>
      </c>
      <c r="Y24" s="23">
        <f t="shared" si="28"/>
        <v>48.7094472</v>
      </c>
      <c r="Z24" s="23">
        <f t="shared" si="28"/>
        <v>49.683636143999998</v>
      </c>
      <c r="AA24" s="23">
        <f t="shared" si="28"/>
        <v>49.683636143999998</v>
      </c>
      <c r="AB24" s="23">
        <f t="shared" si="28"/>
        <v>49.683636143999998</v>
      </c>
      <c r="AC24" s="23">
        <f t="shared" si="28"/>
        <v>49.683636143999998</v>
      </c>
      <c r="AD24" s="23">
        <f t="shared" si="28"/>
        <v>50.677308866879997</v>
      </c>
      <c r="AE24" s="23">
        <f t="shared" si="28"/>
        <v>50.677308866879997</v>
      </c>
      <c r="AF24" s="23">
        <f t="shared" si="28"/>
        <v>50.677308866879997</v>
      </c>
      <c r="AG24" s="23">
        <f t="shared" si="28"/>
        <v>50.677308866879997</v>
      </c>
      <c r="AH24" s="23">
        <f t="shared" si="28"/>
        <v>51.690855044217599</v>
      </c>
      <c r="AI24" s="23">
        <f t="shared" si="28"/>
        <v>51.690855044217599</v>
      </c>
      <c r="AJ24" s="23">
        <f t="shared" si="28"/>
        <v>51.690855044217599</v>
      </c>
      <c r="AK24" s="23">
        <f t="shared" si="28"/>
        <v>51.690855044217599</v>
      </c>
      <c r="AL24" s="23">
        <f t="shared" si="28"/>
        <v>52.724672145101955</v>
      </c>
      <c r="AM24" s="23">
        <f t="shared" si="28"/>
        <v>52.724672145101955</v>
      </c>
      <c r="AN24" s="23">
        <f t="shared" si="28"/>
        <v>52.724672145101955</v>
      </c>
      <c r="AO24" s="23">
        <f t="shared" si="28"/>
        <v>52.724672145101955</v>
      </c>
      <c r="AP24" s="23">
        <f t="shared" si="28"/>
        <v>53.779165588003998</v>
      </c>
      <c r="AQ24" s="23">
        <f t="shared" si="28"/>
        <v>53.779165588003998</v>
      </c>
      <c r="AR24" s="23">
        <f t="shared" si="28"/>
        <v>53.779165588003998</v>
      </c>
      <c r="AS24" s="23">
        <f t="shared" si="28"/>
        <v>53.779165588003998</v>
      </c>
      <c r="AT24" s="11"/>
      <c r="AU24" s="11"/>
      <c r="AV24" s="8"/>
      <c r="AW24" s="21"/>
      <c r="AX24" s="21"/>
      <c r="AY24" s="21"/>
      <c r="AZ24" s="8"/>
      <c r="BA24" s="8"/>
      <c r="BB24" s="8"/>
      <c r="BC24" s="8"/>
      <c r="BD24" s="8"/>
      <c r="BE24" s="8"/>
      <c r="BF24" s="8"/>
      <c r="BG24" s="8"/>
      <c r="BH24" s="8"/>
    </row>
    <row r="25" spans="1:60" ht="15.75" customHeight="1" x14ac:dyDescent="0.25">
      <c r="A25" s="2"/>
      <c r="B25" s="16"/>
      <c r="C25" s="39"/>
      <c r="D25" s="79" t="s">
        <v>115</v>
      </c>
      <c r="E25" s="79"/>
      <c r="F25" s="84">
        <f t="shared" ref="F25:AS25" si="29">SUM(F22:F24)</f>
        <v>60</v>
      </c>
      <c r="G25" s="84">
        <f t="shared" si="29"/>
        <v>60</v>
      </c>
      <c r="H25" s="84">
        <f t="shared" si="29"/>
        <v>60</v>
      </c>
      <c r="I25" s="84">
        <f t="shared" si="29"/>
        <v>60</v>
      </c>
      <c r="J25" s="84">
        <f t="shared" si="29"/>
        <v>61.199999999999996</v>
      </c>
      <c r="K25" s="84">
        <f t="shared" si="29"/>
        <v>61.199999999999996</v>
      </c>
      <c r="L25" s="84">
        <f t="shared" si="29"/>
        <v>61.199999999999996</v>
      </c>
      <c r="M25" s="84">
        <f t="shared" si="29"/>
        <v>61.199999999999996</v>
      </c>
      <c r="N25" s="84">
        <f t="shared" si="29"/>
        <v>62.423999999999999</v>
      </c>
      <c r="O25" s="84">
        <f t="shared" si="29"/>
        <v>62.423999999999999</v>
      </c>
      <c r="P25" s="84">
        <f t="shared" si="29"/>
        <v>62.423999999999999</v>
      </c>
      <c r="Q25" s="84">
        <f t="shared" si="29"/>
        <v>62.423999999999999</v>
      </c>
      <c r="R25" s="84">
        <f t="shared" si="29"/>
        <v>63.67248</v>
      </c>
      <c r="S25" s="84">
        <f t="shared" si="29"/>
        <v>63.67248</v>
      </c>
      <c r="T25" s="84">
        <f t="shared" si="29"/>
        <v>63.67248</v>
      </c>
      <c r="U25" s="84">
        <f t="shared" si="29"/>
        <v>63.67248</v>
      </c>
      <c r="V25" s="84">
        <f t="shared" si="29"/>
        <v>64.945929599999999</v>
      </c>
      <c r="W25" s="84">
        <f t="shared" si="29"/>
        <v>64.945929599999999</v>
      </c>
      <c r="X25" s="84">
        <f t="shared" si="29"/>
        <v>64.945929599999999</v>
      </c>
      <c r="Y25" s="84">
        <f t="shared" si="29"/>
        <v>64.945929599999999</v>
      </c>
      <c r="Z25" s="84">
        <f t="shared" si="29"/>
        <v>66.244848192000006</v>
      </c>
      <c r="AA25" s="84">
        <f t="shared" si="29"/>
        <v>66.244848192000006</v>
      </c>
      <c r="AB25" s="84">
        <f t="shared" si="29"/>
        <v>66.244848192000006</v>
      </c>
      <c r="AC25" s="84">
        <f t="shared" si="29"/>
        <v>66.244848192000006</v>
      </c>
      <c r="AD25" s="84">
        <f t="shared" si="29"/>
        <v>67.569745155839996</v>
      </c>
      <c r="AE25" s="84">
        <f t="shared" si="29"/>
        <v>67.569745155839996</v>
      </c>
      <c r="AF25" s="84">
        <f t="shared" si="29"/>
        <v>67.569745155839996</v>
      </c>
      <c r="AG25" s="84">
        <f t="shared" si="29"/>
        <v>67.569745155839996</v>
      </c>
      <c r="AH25" s="84">
        <f t="shared" si="29"/>
        <v>68.921140058956809</v>
      </c>
      <c r="AI25" s="84">
        <f t="shared" si="29"/>
        <v>68.921140058956809</v>
      </c>
      <c r="AJ25" s="84">
        <f t="shared" si="29"/>
        <v>68.921140058956809</v>
      </c>
      <c r="AK25" s="84">
        <f t="shared" si="29"/>
        <v>68.921140058956809</v>
      </c>
      <c r="AL25" s="84">
        <f t="shared" si="29"/>
        <v>70.299562860135936</v>
      </c>
      <c r="AM25" s="84">
        <f t="shared" si="29"/>
        <v>70.299562860135936</v>
      </c>
      <c r="AN25" s="84">
        <f t="shared" si="29"/>
        <v>70.299562860135936</v>
      </c>
      <c r="AO25" s="84">
        <f t="shared" si="29"/>
        <v>70.299562860135936</v>
      </c>
      <c r="AP25" s="84">
        <f t="shared" si="29"/>
        <v>71.705554117338664</v>
      </c>
      <c r="AQ25" s="84">
        <f t="shared" si="29"/>
        <v>71.705554117338664</v>
      </c>
      <c r="AR25" s="84">
        <f t="shared" si="29"/>
        <v>71.705554117338664</v>
      </c>
      <c r="AS25" s="84">
        <f t="shared" si="29"/>
        <v>71.705554117338664</v>
      </c>
      <c r="AT25" s="11"/>
      <c r="AU25" s="11"/>
      <c r="AV25" s="8"/>
      <c r="AW25" s="21"/>
      <c r="AX25" s="21"/>
      <c r="AY25" s="21"/>
      <c r="AZ25" s="8"/>
      <c r="BA25" s="8"/>
      <c r="BB25" s="8"/>
      <c r="BC25" s="8"/>
      <c r="BD25" s="8"/>
      <c r="BE25" s="8"/>
      <c r="BF25" s="8"/>
      <c r="BG25" s="8"/>
      <c r="BH25" s="8"/>
    </row>
    <row r="26" spans="1:60" ht="15.75" customHeight="1" x14ac:dyDescent="0.25">
      <c r="A26" s="2"/>
      <c r="B26" s="16"/>
      <c r="C26" s="39"/>
      <c r="D26" s="61"/>
      <c r="E26" s="61"/>
      <c r="F26" s="23"/>
      <c r="G26" s="23"/>
      <c r="H26" s="23"/>
      <c r="I26" s="23"/>
      <c r="J26" s="23"/>
      <c r="K26" s="23"/>
      <c r="L26" s="23"/>
      <c r="M26" s="23"/>
      <c r="N26" s="28"/>
      <c r="O26" s="28"/>
      <c r="P26" s="23"/>
      <c r="Q26" s="23"/>
      <c r="R26" s="23"/>
      <c r="S26" s="23"/>
      <c r="T26" s="23"/>
      <c r="U26" s="23"/>
      <c r="V26" s="23"/>
      <c r="W26" s="23"/>
      <c r="X26" s="93"/>
      <c r="Y26" s="93"/>
      <c r="Z26" s="93"/>
      <c r="AA26" s="93"/>
      <c r="AB26" s="93"/>
      <c r="AC26" s="93"/>
      <c r="AD26" s="93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11"/>
      <c r="AU26" s="11"/>
      <c r="AV26" s="8"/>
      <c r="AW26" s="21"/>
      <c r="AX26" s="21"/>
      <c r="AY26" s="21"/>
      <c r="AZ26" s="8"/>
      <c r="BA26" s="8"/>
      <c r="BB26" s="8"/>
      <c r="BC26" s="8"/>
      <c r="BD26" s="8"/>
      <c r="BE26" s="8"/>
      <c r="BF26" s="8"/>
      <c r="BG26" s="8"/>
      <c r="BH26" s="8"/>
    </row>
    <row r="27" spans="1:60" ht="15.75" customHeight="1" x14ac:dyDescent="0.25">
      <c r="A27" s="2"/>
      <c r="B27" s="16"/>
      <c r="C27" s="39"/>
      <c r="D27" s="79" t="s">
        <v>163</v>
      </c>
      <c r="E27" s="34" t="s">
        <v>159</v>
      </c>
      <c r="F27" s="23"/>
      <c r="G27" s="23"/>
      <c r="H27" s="23"/>
      <c r="I27" s="23"/>
      <c r="J27" s="23"/>
      <c r="K27" s="23"/>
      <c r="L27" s="23"/>
      <c r="M27" s="23"/>
      <c r="N27" s="28"/>
      <c r="O27" s="28"/>
      <c r="P27" s="23"/>
      <c r="Q27" s="23"/>
      <c r="R27" s="23"/>
      <c r="S27" s="23"/>
      <c r="T27" s="23"/>
      <c r="U27" s="23"/>
      <c r="V27" s="23"/>
      <c r="W27" s="23"/>
      <c r="X27" s="93"/>
      <c r="Y27" s="93"/>
      <c r="Z27" s="93"/>
      <c r="AA27" s="93"/>
      <c r="AB27" s="93"/>
      <c r="AC27" s="93"/>
      <c r="AD27" s="93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11"/>
      <c r="AU27" s="11"/>
      <c r="AV27" s="8"/>
      <c r="AW27" s="21"/>
      <c r="AX27" s="21"/>
      <c r="AY27" s="21"/>
      <c r="AZ27" s="8"/>
      <c r="BA27" s="8"/>
      <c r="BB27" s="8"/>
      <c r="BC27" s="8"/>
      <c r="BD27" s="8"/>
      <c r="BE27" s="8"/>
      <c r="BF27" s="8"/>
      <c r="BG27" s="8"/>
      <c r="BH27" s="8"/>
    </row>
    <row r="28" spans="1:60" ht="15.75" customHeight="1" x14ac:dyDescent="0.25">
      <c r="A28" s="2"/>
      <c r="B28" s="16"/>
      <c r="C28" s="39"/>
      <c r="D28" s="83" t="s">
        <v>164</v>
      </c>
      <c r="E28" s="45">
        <v>6</v>
      </c>
      <c r="F28" s="23">
        <f t="shared" ref="F28:AS28" si="30">E28*(1+F$11)</f>
        <v>6</v>
      </c>
      <c r="G28" s="23">
        <f t="shared" si="30"/>
        <v>6</v>
      </c>
      <c r="H28" s="23">
        <f t="shared" si="30"/>
        <v>6</v>
      </c>
      <c r="I28" s="23">
        <f t="shared" si="30"/>
        <v>6</v>
      </c>
      <c r="J28" s="23">
        <f t="shared" si="30"/>
        <v>6.12</v>
      </c>
      <c r="K28" s="23">
        <f t="shared" si="30"/>
        <v>6.12</v>
      </c>
      <c r="L28" s="23">
        <f t="shared" si="30"/>
        <v>6.12</v>
      </c>
      <c r="M28" s="23">
        <f t="shared" si="30"/>
        <v>6.12</v>
      </c>
      <c r="N28" s="23">
        <f t="shared" si="30"/>
        <v>6.2423999999999999</v>
      </c>
      <c r="O28" s="23">
        <f t="shared" si="30"/>
        <v>6.2423999999999999</v>
      </c>
      <c r="P28" s="23">
        <f t="shared" si="30"/>
        <v>6.2423999999999999</v>
      </c>
      <c r="Q28" s="23">
        <f t="shared" si="30"/>
        <v>6.2423999999999999</v>
      </c>
      <c r="R28" s="23">
        <f t="shared" si="30"/>
        <v>6.367248</v>
      </c>
      <c r="S28" s="23">
        <f t="shared" si="30"/>
        <v>6.367248</v>
      </c>
      <c r="T28" s="23">
        <f t="shared" si="30"/>
        <v>6.367248</v>
      </c>
      <c r="U28" s="23">
        <f t="shared" si="30"/>
        <v>6.367248</v>
      </c>
      <c r="V28" s="23">
        <f t="shared" si="30"/>
        <v>6.4945929600000003</v>
      </c>
      <c r="W28" s="23">
        <f t="shared" si="30"/>
        <v>6.4945929600000003</v>
      </c>
      <c r="X28" s="23">
        <f t="shared" si="30"/>
        <v>6.4945929600000003</v>
      </c>
      <c r="Y28" s="23">
        <f t="shared" si="30"/>
        <v>6.4945929600000003</v>
      </c>
      <c r="Z28" s="23">
        <f t="shared" si="30"/>
        <v>6.6244848192000001</v>
      </c>
      <c r="AA28" s="23">
        <f t="shared" si="30"/>
        <v>6.6244848192000001</v>
      </c>
      <c r="AB28" s="23">
        <f t="shared" si="30"/>
        <v>6.6244848192000001</v>
      </c>
      <c r="AC28" s="23">
        <f t="shared" si="30"/>
        <v>6.6244848192000001</v>
      </c>
      <c r="AD28" s="23">
        <f t="shared" si="30"/>
        <v>6.756974515584</v>
      </c>
      <c r="AE28" s="23">
        <f t="shared" si="30"/>
        <v>6.756974515584</v>
      </c>
      <c r="AF28" s="23">
        <f t="shared" si="30"/>
        <v>6.756974515584</v>
      </c>
      <c r="AG28" s="23">
        <f t="shared" si="30"/>
        <v>6.756974515584</v>
      </c>
      <c r="AH28" s="23">
        <f t="shared" si="30"/>
        <v>6.8921140058956798</v>
      </c>
      <c r="AI28" s="23">
        <f t="shared" si="30"/>
        <v>6.8921140058956798</v>
      </c>
      <c r="AJ28" s="23">
        <f t="shared" si="30"/>
        <v>6.8921140058956798</v>
      </c>
      <c r="AK28" s="23">
        <f t="shared" si="30"/>
        <v>6.8921140058956798</v>
      </c>
      <c r="AL28" s="23">
        <f t="shared" si="30"/>
        <v>7.0299562860135936</v>
      </c>
      <c r="AM28" s="23">
        <f t="shared" si="30"/>
        <v>7.0299562860135936</v>
      </c>
      <c r="AN28" s="23">
        <f t="shared" si="30"/>
        <v>7.0299562860135936</v>
      </c>
      <c r="AO28" s="23">
        <f t="shared" si="30"/>
        <v>7.0299562860135936</v>
      </c>
      <c r="AP28" s="23">
        <f t="shared" si="30"/>
        <v>7.1705554117338659</v>
      </c>
      <c r="AQ28" s="23">
        <f t="shared" si="30"/>
        <v>7.1705554117338659</v>
      </c>
      <c r="AR28" s="23">
        <f t="shared" si="30"/>
        <v>7.1705554117338659</v>
      </c>
      <c r="AS28" s="23">
        <f t="shared" si="30"/>
        <v>7.1705554117338659</v>
      </c>
      <c r="AT28" s="11"/>
      <c r="AU28" s="11"/>
      <c r="AV28" s="8"/>
      <c r="AW28" s="21"/>
      <c r="AX28" s="21"/>
      <c r="AY28" s="21"/>
      <c r="AZ28" s="8"/>
      <c r="BA28" s="8"/>
      <c r="BB28" s="8"/>
      <c r="BC28" s="8"/>
      <c r="BD28" s="8"/>
      <c r="BE28" s="8"/>
      <c r="BF28" s="8"/>
      <c r="BG28" s="8"/>
      <c r="BH28" s="8"/>
    </row>
    <row r="29" spans="1:60" ht="15.75" customHeight="1" x14ac:dyDescent="0.25">
      <c r="A29" s="2"/>
      <c r="B29" s="16"/>
      <c r="C29" s="39"/>
      <c r="D29" s="83" t="s">
        <v>165</v>
      </c>
      <c r="E29" s="45">
        <v>10</v>
      </c>
      <c r="F29" s="23">
        <f t="shared" ref="F29:AS29" si="31">E29*(1+F$11)</f>
        <v>10</v>
      </c>
      <c r="G29" s="23">
        <f t="shared" si="31"/>
        <v>10</v>
      </c>
      <c r="H29" s="23">
        <f t="shared" si="31"/>
        <v>10</v>
      </c>
      <c r="I29" s="23">
        <f t="shared" si="31"/>
        <v>10</v>
      </c>
      <c r="J29" s="23">
        <f t="shared" si="31"/>
        <v>10.199999999999999</v>
      </c>
      <c r="K29" s="23">
        <f t="shared" si="31"/>
        <v>10.199999999999999</v>
      </c>
      <c r="L29" s="23">
        <f t="shared" si="31"/>
        <v>10.199999999999999</v>
      </c>
      <c r="M29" s="23">
        <f t="shared" si="31"/>
        <v>10.199999999999999</v>
      </c>
      <c r="N29" s="23">
        <f t="shared" si="31"/>
        <v>10.404</v>
      </c>
      <c r="O29" s="23">
        <f t="shared" si="31"/>
        <v>10.404</v>
      </c>
      <c r="P29" s="23">
        <f t="shared" si="31"/>
        <v>10.404</v>
      </c>
      <c r="Q29" s="23">
        <f t="shared" si="31"/>
        <v>10.404</v>
      </c>
      <c r="R29" s="23">
        <f t="shared" si="31"/>
        <v>10.612080000000001</v>
      </c>
      <c r="S29" s="23">
        <f t="shared" si="31"/>
        <v>10.612080000000001</v>
      </c>
      <c r="T29" s="23">
        <f t="shared" si="31"/>
        <v>10.612080000000001</v>
      </c>
      <c r="U29" s="23">
        <f t="shared" si="31"/>
        <v>10.612080000000001</v>
      </c>
      <c r="V29" s="23">
        <f t="shared" si="31"/>
        <v>10.824321600000001</v>
      </c>
      <c r="W29" s="23">
        <f t="shared" si="31"/>
        <v>10.824321600000001</v>
      </c>
      <c r="X29" s="23">
        <f t="shared" si="31"/>
        <v>10.824321600000001</v>
      </c>
      <c r="Y29" s="23">
        <f t="shared" si="31"/>
        <v>10.824321600000001</v>
      </c>
      <c r="Z29" s="23">
        <f t="shared" si="31"/>
        <v>11.040808032000001</v>
      </c>
      <c r="AA29" s="23">
        <f t="shared" si="31"/>
        <v>11.040808032000001</v>
      </c>
      <c r="AB29" s="23">
        <f t="shared" si="31"/>
        <v>11.040808032000001</v>
      </c>
      <c r="AC29" s="23">
        <f t="shared" si="31"/>
        <v>11.040808032000001</v>
      </c>
      <c r="AD29" s="23">
        <f t="shared" si="31"/>
        <v>11.261624192640001</v>
      </c>
      <c r="AE29" s="23">
        <f t="shared" si="31"/>
        <v>11.261624192640001</v>
      </c>
      <c r="AF29" s="23">
        <f t="shared" si="31"/>
        <v>11.261624192640001</v>
      </c>
      <c r="AG29" s="23">
        <f t="shared" si="31"/>
        <v>11.261624192640001</v>
      </c>
      <c r="AH29" s="23">
        <f t="shared" si="31"/>
        <v>11.486856676492801</v>
      </c>
      <c r="AI29" s="23">
        <f t="shared" si="31"/>
        <v>11.486856676492801</v>
      </c>
      <c r="AJ29" s="23">
        <f t="shared" si="31"/>
        <v>11.486856676492801</v>
      </c>
      <c r="AK29" s="23">
        <f t="shared" si="31"/>
        <v>11.486856676492801</v>
      </c>
      <c r="AL29" s="23">
        <f t="shared" si="31"/>
        <v>11.716593810022657</v>
      </c>
      <c r="AM29" s="23">
        <f t="shared" si="31"/>
        <v>11.716593810022657</v>
      </c>
      <c r="AN29" s="23">
        <f t="shared" si="31"/>
        <v>11.716593810022657</v>
      </c>
      <c r="AO29" s="23">
        <f t="shared" si="31"/>
        <v>11.716593810022657</v>
      </c>
      <c r="AP29" s="23">
        <f t="shared" si="31"/>
        <v>11.95092568622311</v>
      </c>
      <c r="AQ29" s="23">
        <f t="shared" si="31"/>
        <v>11.95092568622311</v>
      </c>
      <c r="AR29" s="23">
        <f t="shared" si="31"/>
        <v>11.95092568622311</v>
      </c>
      <c r="AS29" s="23">
        <f t="shared" si="31"/>
        <v>11.95092568622311</v>
      </c>
      <c r="AT29" s="11"/>
      <c r="AU29" s="11"/>
      <c r="AV29" s="8"/>
      <c r="AW29" s="21"/>
      <c r="AX29" s="21"/>
      <c r="AY29" s="21"/>
      <c r="AZ29" s="8"/>
      <c r="BA29" s="8"/>
      <c r="BB29" s="8"/>
      <c r="BC29" s="8"/>
      <c r="BD29" s="8"/>
      <c r="BE29" s="8"/>
      <c r="BF29" s="8"/>
      <c r="BG29" s="8"/>
      <c r="BH29" s="8"/>
    </row>
    <row r="30" spans="1:60" ht="15.75" customHeight="1" x14ac:dyDescent="0.25">
      <c r="A30" s="2"/>
      <c r="B30" s="16"/>
      <c r="C30" s="39"/>
      <c r="D30" s="83" t="s">
        <v>166</v>
      </c>
      <c r="E30" s="45">
        <v>25</v>
      </c>
      <c r="F30" s="23">
        <f t="shared" ref="F30:AS30" si="32">E30*(1+F$11)</f>
        <v>25</v>
      </c>
      <c r="G30" s="23">
        <f t="shared" si="32"/>
        <v>25</v>
      </c>
      <c r="H30" s="23">
        <f t="shared" si="32"/>
        <v>25</v>
      </c>
      <c r="I30" s="23">
        <f t="shared" si="32"/>
        <v>25</v>
      </c>
      <c r="J30" s="23">
        <f t="shared" si="32"/>
        <v>25.5</v>
      </c>
      <c r="K30" s="23">
        <f t="shared" si="32"/>
        <v>25.5</v>
      </c>
      <c r="L30" s="23">
        <f t="shared" si="32"/>
        <v>25.5</v>
      </c>
      <c r="M30" s="23">
        <f t="shared" si="32"/>
        <v>25.5</v>
      </c>
      <c r="N30" s="23">
        <f t="shared" si="32"/>
        <v>26.01</v>
      </c>
      <c r="O30" s="23">
        <f t="shared" si="32"/>
        <v>26.01</v>
      </c>
      <c r="P30" s="23">
        <f t="shared" si="32"/>
        <v>26.01</v>
      </c>
      <c r="Q30" s="23">
        <f t="shared" si="32"/>
        <v>26.01</v>
      </c>
      <c r="R30" s="23">
        <f t="shared" si="32"/>
        <v>26.530200000000001</v>
      </c>
      <c r="S30" s="23">
        <f t="shared" si="32"/>
        <v>26.530200000000001</v>
      </c>
      <c r="T30" s="23">
        <f t="shared" si="32"/>
        <v>26.530200000000001</v>
      </c>
      <c r="U30" s="23">
        <f t="shared" si="32"/>
        <v>26.530200000000001</v>
      </c>
      <c r="V30" s="23">
        <f t="shared" si="32"/>
        <v>27.060804000000001</v>
      </c>
      <c r="W30" s="23">
        <f t="shared" si="32"/>
        <v>27.060804000000001</v>
      </c>
      <c r="X30" s="23">
        <f t="shared" si="32"/>
        <v>27.060804000000001</v>
      </c>
      <c r="Y30" s="23">
        <f t="shared" si="32"/>
        <v>27.060804000000001</v>
      </c>
      <c r="Z30" s="23">
        <f t="shared" si="32"/>
        <v>27.602020080000003</v>
      </c>
      <c r="AA30" s="23">
        <f t="shared" si="32"/>
        <v>27.602020080000003</v>
      </c>
      <c r="AB30" s="23">
        <f t="shared" si="32"/>
        <v>27.602020080000003</v>
      </c>
      <c r="AC30" s="23">
        <f t="shared" si="32"/>
        <v>27.602020080000003</v>
      </c>
      <c r="AD30" s="23">
        <f t="shared" si="32"/>
        <v>28.154060481600002</v>
      </c>
      <c r="AE30" s="23">
        <f t="shared" si="32"/>
        <v>28.154060481600002</v>
      </c>
      <c r="AF30" s="23">
        <f t="shared" si="32"/>
        <v>28.154060481600002</v>
      </c>
      <c r="AG30" s="23">
        <f t="shared" si="32"/>
        <v>28.154060481600002</v>
      </c>
      <c r="AH30" s="23">
        <f t="shared" si="32"/>
        <v>28.717141691232001</v>
      </c>
      <c r="AI30" s="23">
        <f t="shared" si="32"/>
        <v>28.717141691232001</v>
      </c>
      <c r="AJ30" s="23">
        <f t="shared" si="32"/>
        <v>28.717141691232001</v>
      </c>
      <c r="AK30" s="23">
        <f t="shared" si="32"/>
        <v>28.717141691232001</v>
      </c>
      <c r="AL30" s="23">
        <f t="shared" si="32"/>
        <v>29.291484525056642</v>
      </c>
      <c r="AM30" s="23">
        <f t="shared" si="32"/>
        <v>29.291484525056642</v>
      </c>
      <c r="AN30" s="23">
        <f t="shared" si="32"/>
        <v>29.291484525056642</v>
      </c>
      <c r="AO30" s="23">
        <f t="shared" si="32"/>
        <v>29.291484525056642</v>
      </c>
      <c r="AP30" s="23">
        <f t="shared" si="32"/>
        <v>29.877314215557774</v>
      </c>
      <c r="AQ30" s="23">
        <f t="shared" si="32"/>
        <v>29.877314215557774</v>
      </c>
      <c r="AR30" s="23">
        <f t="shared" si="32"/>
        <v>29.877314215557774</v>
      </c>
      <c r="AS30" s="23">
        <f t="shared" si="32"/>
        <v>29.877314215557774</v>
      </c>
      <c r="AT30" s="11"/>
      <c r="AU30" s="11"/>
      <c r="AV30" s="8"/>
      <c r="AW30" s="21"/>
      <c r="AX30" s="21"/>
      <c r="AY30" s="21"/>
      <c r="AZ30" s="8"/>
      <c r="BA30" s="8"/>
      <c r="BB30" s="8"/>
      <c r="BC30" s="8"/>
      <c r="BD30" s="8"/>
      <c r="BE30" s="8"/>
      <c r="BF30" s="8"/>
      <c r="BG30" s="8"/>
      <c r="BH30" s="8"/>
    </row>
    <row r="31" spans="1:60" ht="15.75" customHeight="1" x14ac:dyDescent="0.25">
      <c r="A31" s="2"/>
      <c r="B31" s="16"/>
      <c r="C31" s="39"/>
      <c r="D31" s="79" t="s">
        <v>24</v>
      </c>
      <c r="E31" s="79"/>
      <c r="F31" s="84">
        <f t="shared" ref="F31:AS31" si="33">SUM(F28:F30)</f>
        <v>41</v>
      </c>
      <c r="G31" s="84">
        <f t="shared" si="33"/>
        <v>41</v>
      </c>
      <c r="H31" s="84">
        <f t="shared" si="33"/>
        <v>41</v>
      </c>
      <c r="I31" s="84">
        <f t="shared" si="33"/>
        <v>41</v>
      </c>
      <c r="J31" s="84">
        <f t="shared" si="33"/>
        <v>41.82</v>
      </c>
      <c r="K31" s="84">
        <f t="shared" si="33"/>
        <v>41.82</v>
      </c>
      <c r="L31" s="84">
        <f t="shared" si="33"/>
        <v>41.82</v>
      </c>
      <c r="M31" s="84">
        <f t="shared" si="33"/>
        <v>41.82</v>
      </c>
      <c r="N31" s="84">
        <f t="shared" si="33"/>
        <v>42.656400000000005</v>
      </c>
      <c r="O31" s="84">
        <f t="shared" si="33"/>
        <v>42.656400000000005</v>
      </c>
      <c r="P31" s="84">
        <f t="shared" si="33"/>
        <v>42.656400000000005</v>
      </c>
      <c r="Q31" s="84">
        <f t="shared" si="33"/>
        <v>42.656400000000005</v>
      </c>
      <c r="R31" s="84">
        <f t="shared" si="33"/>
        <v>43.509528000000003</v>
      </c>
      <c r="S31" s="84">
        <f t="shared" si="33"/>
        <v>43.509528000000003</v>
      </c>
      <c r="T31" s="84">
        <f t="shared" si="33"/>
        <v>43.509528000000003</v>
      </c>
      <c r="U31" s="84">
        <f t="shared" si="33"/>
        <v>43.509528000000003</v>
      </c>
      <c r="V31" s="84">
        <f t="shared" si="33"/>
        <v>44.379718560000001</v>
      </c>
      <c r="W31" s="84">
        <f t="shared" si="33"/>
        <v>44.379718560000001</v>
      </c>
      <c r="X31" s="84">
        <f t="shared" si="33"/>
        <v>44.379718560000001</v>
      </c>
      <c r="Y31" s="84">
        <f t="shared" si="33"/>
        <v>44.379718560000001</v>
      </c>
      <c r="Z31" s="84">
        <f t="shared" si="33"/>
        <v>45.267312931200003</v>
      </c>
      <c r="AA31" s="84">
        <f t="shared" si="33"/>
        <v>45.267312931200003</v>
      </c>
      <c r="AB31" s="84">
        <f t="shared" si="33"/>
        <v>45.267312931200003</v>
      </c>
      <c r="AC31" s="84">
        <f t="shared" si="33"/>
        <v>45.267312931200003</v>
      </c>
      <c r="AD31" s="84">
        <f t="shared" si="33"/>
        <v>46.172659189824003</v>
      </c>
      <c r="AE31" s="84">
        <f t="shared" si="33"/>
        <v>46.172659189824003</v>
      </c>
      <c r="AF31" s="84">
        <f t="shared" si="33"/>
        <v>46.172659189824003</v>
      </c>
      <c r="AG31" s="84">
        <f t="shared" si="33"/>
        <v>46.172659189824003</v>
      </c>
      <c r="AH31" s="84">
        <f t="shared" si="33"/>
        <v>47.096112373620485</v>
      </c>
      <c r="AI31" s="84">
        <f t="shared" si="33"/>
        <v>47.096112373620485</v>
      </c>
      <c r="AJ31" s="84">
        <f t="shared" si="33"/>
        <v>47.096112373620485</v>
      </c>
      <c r="AK31" s="84">
        <f t="shared" si="33"/>
        <v>47.096112373620485</v>
      </c>
      <c r="AL31" s="84">
        <f t="shared" si="33"/>
        <v>48.038034621092891</v>
      </c>
      <c r="AM31" s="84">
        <f t="shared" si="33"/>
        <v>48.038034621092891</v>
      </c>
      <c r="AN31" s="84">
        <f t="shared" si="33"/>
        <v>48.038034621092891</v>
      </c>
      <c r="AO31" s="84">
        <f t="shared" si="33"/>
        <v>48.038034621092891</v>
      </c>
      <c r="AP31" s="84">
        <f t="shared" si="33"/>
        <v>48.998795313514748</v>
      </c>
      <c r="AQ31" s="84">
        <f t="shared" si="33"/>
        <v>48.998795313514748</v>
      </c>
      <c r="AR31" s="84">
        <f t="shared" si="33"/>
        <v>48.998795313514748</v>
      </c>
      <c r="AS31" s="84">
        <f t="shared" si="33"/>
        <v>48.998795313514748</v>
      </c>
      <c r="AT31" s="11"/>
      <c r="AU31" s="11"/>
      <c r="AV31" s="8"/>
      <c r="AW31" s="21"/>
      <c r="AX31" s="21"/>
      <c r="AY31" s="21"/>
      <c r="AZ31" s="8"/>
      <c r="BA31" s="8"/>
      <c r="BB31" s="8"/>
      <c r="BC31" s="8"/>
      <c r="BD31" s="8"/>
      <c r="BE31" s="8"/>
      <c r="BF31" s="8"/>
      <c r="BG31" s="8"/>
      <c r="BH31" s="8"/>
    </row>
    <row r="32" spans="1:60" ht="15.75" customHeight="1" x14ac:dyDescent="0.25">
      <c r="A32" s="2"/>
      <c r="B32" s="16"/>
      <c r="C32" s="39"/>
      <c r="D32" s="20"/>
      <c r="E32" s="20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57"/>
      <c r="AU32" s="57"/>
      <c r="AV32" s="8"/>
      <c r="AW32" s="21"/>
      <c r="AX32" s="21"/>
      <c r="AY32" s="21"/>
      <c r="AZ32" s="8"/>
      <c r="BA32" s="8"/>
      <c r="BB32" s="8"/>
      <c r="BC32" s="8"/>
      <c r="BD32" s="8"/>
      <c r="BE32" s="8"/>
      <c r="BF32" s="8"/>
      <c r="BG32" s="8"/>
      <c r="BH32" s="8"/>
    </row>
    <row r="33" spans="1:60" ht="15.75" customHeight="1" x14ac:dyDescent="0.25">
      <c r="A33" s="2"/>
      <c r="B33" s="16"/>
      <c r="C33" s="39"/>
      <c r="D33" s="79" t="s">
        <v>167</v>
      </c>
      <c r="E33" s="34" t="s">
        <v>159</v>
      </c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57"/>
      <c r="AU33" s="57"/>
      <c r="AV33" s="8"/>
      <c r="AW33" s="21"/>
      <c r="AX33" s="21"/>
      <c r="AY33" s="21"/>
      <c r="AZ33" s="8"/>
      <c r="BA33" s="8"/>
      <c r="BB33" s="8"/>
      <c r="BC33" s="8"/>
      <c r="BD33" s="8"/>
      <c r="BE33" s="8"/>
      <c r="BF33" s="8"/>
      <c r="BG33" s="8"/>
      <c r="BH33" s="8"/>
    </row>
    <row r="34" spans="1:60" ht="15.75" customHeight="1" x14ac:dyDescent="0.25">
      <c r="A34" s="2"/>
      <c r="B34" s="16"/>
      <c r="C34" s="39"/>
      <c r="D34" s="83" t="s">
        <v>168</v>
      </c>
      <c r="E34" s="45">
        <v>15</v>
      </c>
      <c r="F34" s="23">
        <f t="shared" ref="F34:AS34" si="34">E34*(1+F$11)</f>
        <v>15</v>
      </c>
      <c r="G34" s="23">
        <f t="shared" si="34"/>
        <v>15</v>
      </c>
      <c r="H34" s="23">
        <f t="shared" si="34"/>
        <v>15</v>
      </c>
      <c r="I34" s="23">
        <f t="shared" si="34"/>
        <v>15</v>
      </c>
      <c r="J34" s="23">
        <f t="shared" si="34"/>
        <v>15.3</v>
      </c>
      <c r="K34" s="23">
        <f t="shared" si="34"/>
        <v>15.3</v>
      </c>
      <c r="L34" s="23">
        <f t="shared" si="34"/>
        <v>15.3</v>
      </c>
      <c r="M34" s="23">
        <f t="shared" si="34"/>
        <v>15.3</v>
      </c>
      <c r="N34" s="23">
        <f t="shared" si="34"/>
        <v>15.606000000000002</v>
      </c>
      <c r="O34" s="23">
        <f t="shared" si="34"/>
        <v>15.606000000000002</v>
      </c>
      <c r="P34" s="23">
        <f t="shared" si="34"/>
        <v>15.606000000000002</v>
      </c>
      <c r="Q34" s="23">
        <f t="shared" si="34"/>
        <v>15.606000000000002</v>
      </c>
      <c r="R34" s="23">
        <f t="shared" si="34"/>
        <v>15.918120000000002</v>
      </c>
      <c r="S34" s="23">
        <f t="shared" si="34"/>
        <v>15.918120000000002</v>
      </c>
      <c r="T34" s="23">
        <f t="shared" si="34"/>
        <v>15.918120000000002</v>
      </c>
      <c r="U34" s="23">
        <f t="shared" si="34"/>
        <v>15.918120000000002</v>
      </c>
      <c r="V34" s="23">
        <f t="shared" si="34"/>
        <v>16.236482400000003</v>
      </c>
      <c r="W34" s="23">
        <f t="shared" si="34"/>
        <v>16.236482400000003</v>
      </c>
      <c r="X34" s="23">
        <f t="shared" si="34"/>
        <v>16.236482400000003</v>
      </c>
      <c r="Y34" s="23">
        <f t="shared" si="34"/>
        <v>16.236482400000003</v>
      </c>
      <c r="Z34" s="23">
        <f t="shared" si="34"/>
        <v>16.561212048000005</v>
      </c>
      <c r="AA34" s="23">
        <f t="shared" si="34"/>
        <v>16.561212048000005</v>
      </c>
      <c r="AB34" s="23">
        <f t="shared" si="34"/>
        <v>16.561212048000005</v>
      </c>
      <c r="AC34" s="23">
        <f t="shared" si="34"/>
        <v>16.561212048000005</v>
      </c>
      <c r="AD34" s="23">
        <f t="shared" si="34"/>
        <v>16.892436288960006</v>
      </c>
      <c r="AE34" s="23">
        <f t="shared" si="34"/>
        <v>16.892436288960006</v>
      </c>
      <c r="AF34" s="23">
        <f t="shared" si="34"/>
        <v>16.892436288960006</v>
      </c>
      <c r="AG34" s="23">
        <f t="shared" si="34"/>
        <v>16.892436288960006</v>
      </c>
      <c r="AH34" s="23">
        <f t="shared" si="34"/>
        <v>17.230285014739206</v>
      </c>
      <c r="AI34" s="23">
        <f t="shared" si="34"/>
        <v>17.230285014739206</v>
      </c>
      <c r="AJ34" s="23">
        <f t="shared" si="34"/>
        <v>17.230285014739206</v>
      </c>
      <c r="AK34" s="23">
        <f t="shared" si="34"/>
        <v>17.230285014739206</v>
      </c>
      <c r="AL34" s="23">
        <f t="shared" si="34"/>
        <v>17.574890715033991</v>
      </c>
      <c r="AM34" s="23">
        <f t="shared" si="34"/>
        <v>17.574890715033991</v>
      </c>
      <c r="AN34" s="23">
        <f t="shared" si="34"/>
        <v>17.574890715033991</v>
      </c>
      <c r="AO34" s="23">
        <f t="shared" si="34"/>
        <v>17.574890715033991</v>
      </c>
      <c r="AP34" s="23">
        <f t="shared" si="34"/>
        <v>17.92638852933467</v>
      </c>
      <c r="AQ34" s="23">
        <f t="shared" si="34"/>
        <v>17.92638852933467</v>
      </c>
      <c r="AR34" s="23">
        <f t="shared" si="34"/>
        <v>17.92638852933467</v>
      </c>
      <c r="AS34" s="23">
        <f t="shared" si="34"/>
        <v>17.92638852933467</v>
      </c>
      <c r="AT34" s="11"/>
      <c r="AU34" s="11"/>
      <c r="AV34" s="8"/>
      <c r="AW34" s="21"/>
      <c r="AX34" s="21"/>
      <c r="AY34" s="21"/>
      <c r="AZ34" s="8"/>
      <c r="BA34" s="8"/>
      <c r="BB34" s="8"/>
      <c r="BC34" s="8"/>
      <c r="BD34" s="8"/>
      <c r="BE34" s="8"/>
      <c r="BF34" s="8"/>
      <c r="BG34" s="8"/>
      <c r="BH34" s="8"/>
    </row>
    <row r="35" spans="1:60" ht="15.75" customHeight="1" x14ac:dyDescent="0.25">
      <c r="A35" s="2"/>
      <c r="B35" s="16"/>
      <c r="C35" s="39"/>
      <c r="D35" s="83" t="s">
        <v>169</v>
      </c>
      <c r="E35" s="45">
        <v>22</v>
      </c>
      <c r="F35" s="23">
        <f t="shared" ref="F35:AS35" si="35">E35*(1+F$11)</f>
        <v>22</v>
      </c>
      <c r="G35" s="23">
        <f t="shared" si="35"/>
        <v>22</v>
      </c>
      <c r="H35" s="23">
        <f t="shared" si="35"/>
        <v>22</v>
      </c>
      <c r="I35" s="23">
        <f t="shared" si="35"/>
        <v>22</v>
      </c>
      <c r="J35" s="23">
        <f t="shared" si="35"/>
        <v>22.44</v>
      </c>
      <c r="K35" s="23">
        <f t="shared" si="35"/>
        <v>22.44</v>
      </c>
      <c r="L35" s="23">
        <f t="shared" si="35"/>
        <v>22.44</v>
      </c>
      <c r="M35" s="23">
        <f t="shared" si="35"/>
        <v>22.44</v>
      </c>
      <c r="N35" s="23">
        <f t="shared" si="35"/>
        <v>22.888800000000003</v>
      </c>
      <c r="O35" s="23">
        <f t="shared" si="35"/>
        <v>22.888800000000003</v>
      </c>
      <c r="P35" s="23">
        <f t="shared" si="35"/>
        <v>22.888800000000003</v>
      </c>
      <c r="Q35" s="23">
        <f t="shared" si="35"/>
        <v>22.888800000000003</v>
      </c>
      <c r="R35" s="23">
        <f t="shared" si="35"/>
        <v>23.346576000000002</v>
      </c>
      <c r="S35" s="23">
        <f t="shared" si="35"/>
        <v>23.346576000000002</v>
      </c>
      <c r="T35" s="23">
        <f t="shared" si="35"/>
        <v>23.346576000000002</v>
      </c>
      <c r="U35" s="23">
        <f t="shared" si="35"/>
        <v>23.346576000000002</v>
      </c>
      <c r="V35" s="23">
        <f t="shared" si="35"/>
        <v>23.813507520000002</v>
      </c>
      <c r="W35" s="23">
        <f t="shared" si="35"/>
        <v>23.813507520000002</v>
      </c>
      <c r="X35" s="23">
        <f t="shared" si="35"/>
        <v>23.813507520000002</v>
      </c>
      <c r="Y35" s="23">
        <f t="shared" si="35"/>
        <v>23.813507520000002</v>
      </c>
      <c r="Z35" s="23">
        <f t="shared" si="35"/>
        <v>24.289777670400003</v>
      </c>
      <c r="AA35" s="23">
        <f t="shared" si="35"/>
        <v>24.289777670400003</v>
      </c>
      <c r="AB35" s="23">
        <f t="shared" si="35"/>
        <v>24.289777670400003</v>
      </c>
      <c r="AC35" s="23">
        <f t="shared" si="35"/>
        <v>24.289777670400003</v>
      </c>
      <c r="AD35" s="23">
        <f t="shared" si="35"/>
        <v>24.775573223808003</v>
      </c>
      <c r="AE35" s="23">
        <f t="shared" si="35"/>
        <v>24.775573223808003</v>
      </c>
      <c r="AF35" s="23">
        <f t="shared" si="35"/>
        <v>24.775573223808003</v>
      </c>
      <c r="AG35" s="23">
        <f t="shared" si="35"/>
        <v>24.775573223808003</v>
      </c>
      <c r="AH35" s="23">
        <f t="shared" si="35"/>
        <v>25.271084688284162</v>
      </c>
      <c r="AI35" s="23">
        <f t="shared" si="35"/>
        <v>25.271084688284162</v>
      </c>
      <c r="AJ35" s="23">
        <f t="shared" si="35"/>
        <v>25.271084688284162</v>
      </c>
      <c r="AK35" s="23">
        <f t="shared" si="35"/>
        <v>25.271084688284162</v>
      </c>
      <c r="AL35" s="23">
        <f t="shared" si="35"/>
        <v>25.776506382049845</v>
      </c>
      <c r="AM35" s="23">
        <f t="shared" si="35"/>
        <v>25.776506382049845</v>
      </c>
      <c r="AN35" s="23">
        <f t="shared" si="35"/>
        <v>25.776506382049845</v>
      </c>
      <c r="AO35" s="23">
        <f t="shared" si="35"/>
        <v>25.776506382049845</v>
      </c>
      <c r="AP35" s="23">
        <f t="shared" si="35"/>
        <v>26.292036509690842</v>
      </c>
      <c r="AQ35" s="23">
        <f t="shared" si="35"/>
        <v>26.292036509690842</v>
      </c>
      <c r="AR35" s="23">
        <f t="shared" si="35"/>
        <v>26.292036509690842</v>
      </c>
      <c r="AS35" s="23">
        <f t="shared" si="35"/>
        <v>26.292036509690842</v>
      </c>
      <c r="AT35" s="11"/>
      <c r="AU35" s="11"/>
      <c r="AV35" s="8"/>
      <c r="AW35" s="21"/>
      <c r="AX35" s="21"/>
      <c r="AY35" s="21"/>
      <c r="AZ35" s="8"/>
      <c r="BA35" s="8"/>
      <c r="BB35" s="8"/>
      <c r="BC35" s="8"/>
      <c r="BD35" s="8"/>
      <c r="BE35" s="8"/>
      <c r="BF35" s="8"/>
      <c r="BG35" s="8"/>
      <c r="BH35" s="8"/>
    </row>
    <row r="36" spans="1:60" ht="15.75" customHeight="1" x14ac:dyDescent="0.25">
      <c r="A36" s="2"/>
      <c r="B36" s="16"/>
      <c r="C36" s="39"/>
      <c r="D36" s="83" t="s">
        <v>114</v>
      </c>
      <c r="E36" s="45">
        <v>30</v>
      </c>
      <c r="F36" s="23">
        <f t="shared" ref="F36:AS36" si="36">E36*(1+F$11)</f>
        <v>30</v>
      </c>
      <c r="G36" s="23">
        <f t="shared" si="36"/>
        <v>30</v>
      </c>
      <c r="H36" s="23">
        <f t="shared" si="36"/>
        <v>30</v>
      </c>
      <c r="I36" s="23">
        <f t="shared" si="36"/>
        <v>30</v>
      </c>
      <c r="J36" s="23">
        <f t="shared" si="36"/>
        <v>30.6</v>
      </c>
      <c r="K36" s="23">
        <f t="shared" si="36"/>
        <v>30.6</v>
      </c>
      <c r="L36" s="23">
        <f t="shared" si="36"/>
        <v>30.6</v>
      </c>
      <c r="M36" s="23">
        <f t="shared" si="36"/>
        <v>30.6</v>
      </c>
      <c r="N36" s="23">
        <f t="shared" si="36"/>
        <v>31.212000000000003</v>
      </c>
      <c r="O36" s="23">
        <f t="shared" si="36"/>
        <v>31.212000000000003</v>
      </c>
      <c r="P36" s="23">
        <f t="shared" si="36"/>
        <v>31.212000000000003</v>
      </c>
      <c r="Q36" s="23">
        <f t="shared" si="36"/>
        <v>31.212000000000003</v>
      </c>
      <c r="R36" s="23">
        <f t="shared" si="36"/>
        <v>31.836240000000004</v>
      </c>
      <c r="S36" s="23">
        <f t="shared" si="36"/>
        <v>31.836240000000004</v>
      </c>
      <c r="T36" s="23">
        <f t="shared" si="36"/>
        <v>31.836240000000004</v>
      </c>
      <c r="U36" s="23">
        <f t="shared" si="36"/>
        <v>31.836240000000004</v>
      </c>
      <c r="V36" s="23">
        <f t="shared" si="36"/>
        <v>32.472964800000007</v>
      </c>
      <c r="W36" s="23">
        <f t="shared" si="36"/>
        <v>32.472964800000007</v>
      </c>
      <c r="X36" s="23">
        <f t="shared" si="36"/>
        <v>32.472964800000007</v>
      </c>
      <c r="Y36" s="23">
        <f t="shared" si="36"/>
        <v>32.472964800000007</v>
      </c>
      <c r="Z36" s="23">
        <f t="shared" si="36"/>
        <v>33.12242409600001</v>
      </c>
      <c r="AA36" s="23">
        <f t="shared" si="36"/>
        <v>33.12242409600001</v>
      </c>
      <c r="AB36" s="23">
        <f t="shared" si="36"/>
        <v>33.12242409600001</v>
      </c>
      <c r="AC36" s="23">
        <f t="shared" si="36"/>
        <v>33.12242409600001</v>
      </c>
      <c r="AD36" s="23">
        <f t="shared" si="36"/>
        <v>33.784872577920012</v>
      </c>
      <c r="AE36" s="23">
        <f t="shared" si="36"/>
        <v>33.784872577920012</v>
      </c>
      <c r="AF36" s="23">
        <f t="shared" si="36"/>
        <v>33.784872577920012</v>
      </c>
      <c r="AG36" s="23">
        <f t="shared" si="36"/>
        <v>33.784872577920012</v>
      </c>
      <c r="AH36" s="23">
        <f t="shared" si="36"/>
        <v>34.460570029478411</v>
      </c>
      <c r="AI36" s="23">
        <f t="shared" si="36"/>
        <v>34.460570029478411</v>
      </c>
      <c r="AJ36" s="23">
        <f t="shared" si="36"/>
        <v>34.460570029478411</v>
      </c>
      <c r="AK36" s="23">
        <f t="shared" si="36"/>
        <v>34.460570029478411</v>
      </c>
      <c r="AL36" s="23">
        <f t="shared" si="36"/>
        <v>35.149781430067982</v>
      </c>
      <c r="AM36" s="23">
        <f t="shared" si="36"/>
        <v>35.149781430067982</v>
      </c>
      <c r="AN36" s="23">
        <f t="shared" si="36"/>
        <v>35.149781430067982</v>
      </c>
      <c r="AO36" s="23">
        <f t="shared" si="36"/>
        <v>35.149781430067982</v>
      </c>
      <c r="AP36" s="23">
        <f t="shared" si="36"/>
        <v>35.852777058669339</v>
      </c>
      <c r="AQ36" s="23">
        <f t="shared" si="36"/>
        <v>35.852777058669339</v>
      </c>
      <c r="AR36" s="23">
        <f t="shared" si="36"/>
        <v>35.852777058669339</v>
      </c>
      <c r="AS36" s="23">
        <f t="shared" si="36"/>
        <v>35.852777058669339</v>
      </c>
      <c r="AT36" s="11"/>
      <c r="AU36" s="11"/>
      <c r="AV36" s="8"/>
      <c r="AW36" s="21"/>
      <c r="AX36" s="21"/>
      <c r="AY36" s="21"/>
      <c r="AZ36" s="8"/>
      <c r="BA36" s="8"/>
      <c r="BB36" s="8"/>
      <c r="BC36" s="8"/>
      <c r="BD36" s="8"/>
      <c r="BE36" s="8"/>
      <c r="BF36" s="8"/>
      <c r="BG36" s="8"/>
      <c r="BH36" s="8"/>
    </row>
    <row r="37" spans="1:60" ht="15.75" customHeight="1" x14ac:dyDescent="0.25">
      <c r="A37" s="2"/>
      <c r="B37" s="16"/>
      <c r="C37" s="39"/>
      <c r="D37" s="79" t="s">
        <v>115</v>
      </c>
      <c r="E37" s="79"/>
      <c r="F37" s="84">
        <f t="shared" ref="F37:AS37" si="37">SUM(F34:F36)</f>
        <v>67</v>
      </c>
      <c r="G37" s="84">
        <f t="shared" si="37"/>
        <v>67</v>
      </c>
      <c r="H37" s="84">
        <f t="shared" si="37"/>
        <v>67</v>
      </c>
      <c r="I37" s="84">
        <f t="shared" si="37"/>
        <v>67</v>
      </c>
      <c r="J37" s="84">
        <f t="shared" si="37"/>
        <v>68.34</v>
      </c>
      <c r="K37" s="84">
        <f t="shared" si="37"/>
        <v>68.34</v>
      </c>
      <c r="L37" s="84">
        <f t="shared" si="37"/>
        <v>68.34</v>
      </c>
      <c r="M37" s="84">
        <f t="shared" si="37"/>
        <v>68.34</v>
      </c>
      <c r="N37" s="84">
        <f t="shared" si="37"/>
        <v>69.706800000000015</v>
      </c>
      <c r="O37" s="84">
        <f t="shared" si="37"/>
        <v>69.706800000000015</v>
      </c>
      <c r="P37" s="84">
        <f t="shared" si="37"/>
        <v>69.706800000000015</v>
      </c>
      <c r="Q37" s="84">
        <f t="shared" si="37"/>
        <v>69.706800000000015</v>
      </c>
      <c r="R37" s="84">
        <f t="shared" si="37"/>
        <v>71.100936000000004</v>
      </c>
      <c r="S37" s="84">
        <f t="shared" si="37"/>
        <v>71.100936000000004</v>
      </c>
      <c r="T37" s="84">
        <f t="shared" si="37"/>
        <v>71.100936000000004</v>
      </c>
      <c r="U37" s="84">
        <f t="shared" si="37"/>
        <v>71.100936000000004</v>
      </c>
      <c r="V37" s="84">
        <f t="shared" si="37"/>
        <v>72.522954720000001</v>
      </c>
      <c r="W37" s="84">
        <f t="shared" si="37"/>
        <v>72.522954720000001</v>
      </c>
      <c r="X37" s="84">
        <f t="shared" si="37"/>
        <v>72.522954720000001</v>
      </c>
      <c r="Y37" s="84">
        <f t="shared" si="37"/>
        <v>72.522954720000001</v>
      </c>
      <c r="Z37" s="84">
        <f t="shared" si="37"/>
        <v>73.973413814400018</v>
      </c>
      <c r="AA37" s="84">
        <f t="shared" si="37"/>
        <v>73.973413814400018</v>
      </c>
      <c r="AB37" s="84">
        <f t="shared" si="37"/>
        <v>73.973413814400018</v>
      </c>
      <c r="AC37" s="84">
        <f t="shared" si="37"/>
        <v>73.973413814400018</v>
      </c>
      <c r="AD37" s="84">
        <f t="shared" si="37"/>
        <v>75.452882090688021</v>
      </c>
      <c r="AE37" s="84">
        <f t="shared" si="37"/>
        <v>75.452882090688021</v>
      </c>
      <c r="AF37" s="84">
        <f t="shared" si="37"/>
        <v>75.452882090688021</v>
      </c>
      <c r="AG37" s="84">
        <f t="shared" si="37"/>
        <v>75.452882090688021</v>
      </c>
      <c r="AH37" s="84">
        <f t="shared" si="37"/>
        <v>76.961939732501776</v>
      </c>
      <c r="AI37" s="84">
        <f t="shared" si="37"/>
        <v>76.961939732501776</v>
      </c>
      <c r="AJ37" s="84">
        <f t="shared" si="37"/>
        <v>76.961939732501776</v>
      </c>
      <c r="AK37" s="84">
        <f t="shared" si="37"/>
        <v>76.961939732501776</v>
      </c>
      <c r="AL37" s="84">
        <f t="shared" si="37"/>
        <v>78.501178527151808</v>
      </c>
      <c r="AM37" s="84">
        <f t="shared" si="37"/>
        <v>78.501178527151808</v>
      </c>
      <c r="AN37" s="84">
        <f t="shared" si="37"/>
        <v>78.501178527151808</v>
      </c>
      <c r="AO37" s="84">
        <f t="shared" si="37"/>
        <v>78.501178527151808</v>
      </c>
      <c r="AP37" s="84">
        <f t="shared" si="37"/>
        <v>80.071202097694851</v>
      </c>
      <c r="AQ37" s="84">
        <f t="shared" si="37"/>
        <v>80.071202097694851</v>
      </c>
      <c r="AR37" s="84">
        <f t="shared" si="37"/>
        <v>80.071202097694851</v>
      </c>
      <c r="AS37" s="84">
        <f t="shared" si="37"/>
        <v>80.071202097694851</v>
      </c>
      <c r="AT37" s="11"/>
      <c r="AU37" s="11"/>
      <c r="AV37" s="8"/>
      <c r="AW37" s="21"/>
      <c r="AX37" s="21"/>
      <c r="AY37" s="21"/>
      <c r="AZ37" s="8"/>
      <c r="BA37" s="8"/>
      <c r="BB37" s="8"/>
      <c r="BC37" s="8"/>
      <c r="BD37" s="8"/>
      <c r="BE37" s="8"/>
      <c r="BF37" s="8"/>
      <c r="BG37" s="8"/>
      <c r="BH37" s="8"/>
    </row>
    <row r="38" spans="1:60" ht="15.75" customHeight="1" x14ac:dyDescent="0.25">
      <c r="A38" s="2"/>
      <c r="B38" s="16"/>
      <c r="C38" s="39"/>
      <c r="D38" s="80"/>
      <c r="E38" s="80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8"/>
      <c r="AW38" s="21"/>
      <c r="AX38" s="21"/>
      <c r="AY38" s="21"/>
      <c r="AZ38" s="8"/>
      <c r="BA38" s="8"/>
      <c r="BB38" s="8"/>
      <c r="BC38" s="8"/>
      <c r="BD38" s="8"/>
      <c r="BE38" s="8"/>
      <c r="BF38" s="8"/>
      <c r="BG38" s="8"/>
      <c r="BH38" s="8"/>
    </row>
    <row r="39" spans="1:60" ht="15.75" customHeight="1" x14ac:dyDescent="0.25">
      <c r="A39" s="2"/>
      <c r="B39" s="16"/>
      <c r="C39" s="39"/>
      <c r="D39" s="79" t="s">
        <v>121</v>
      </c>
      <c r="E39" s="34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8"/>
      <c r="AW39" s="21"/>
      <c r="AX39" s="21"/>
      <c r="AY39" s="21"/>
      <c r="AZ39" s="8"/>
      <c r="BA39" s="8"/>
      <c r="BB39" s="8"/>
      <c r="BC39" s="8"/>
      <c r="BD39" s="8"/>
      <c r="BE39" s="8"/>
      <c r="BF39" s="8"/>
      <c r="BG39" s="8"/>
      <c r="BH39" s="8"/>
    </row>
    <row r="40" spans="1:60" ht="15.75" customHeight="1" x14ac:dyDescent="0.25">
      <c r="A40" s="2"/>
      <c r="B40" s="16"/>
      <c r="C40" s="39"/>
      <c r="D40" s="83" t="s">
        <v>122</v>
      </c>
      <c r="E40" s="80"/>
      <c r="F40" s="77">
        <f t="shared" ref="F40:AS40" si="38">F15*$H$6</f>
        <v>105</v>
      </c>
      <c r="G40" s="77">
        <f t="shared" si="38"/>
        <v>105</v>
      </c>
      <c r="H40" s="77">
        <f t="shared" si="38"/>
        <v>105</v>
      </c>
      <c r="I40" s="77">
        <f t="shared" si="38"/>
        <v>105</v>
      </c>
      <c r="J40" s="77">
        <f t="shared" si="38"/>
        <v>210</v>
      </c>
      <c r="K40" s="77">
        <f t="shared" si="38"/>
        <v>210</v>
      </c>
      <c r="L40" s="77">
        <f t="shared" si="38"/>
        <v>210</v>
      </c>
      <c r="M40" s="77">
        <f t="shared" si="38"/>
        <v>630</v>
      </c>
      <c r="N40" s="77">
        <f t="shared" si="38"/>
        <v>630</v>
      </c>
      <c r="O40" s="77">
        <f t="shared" si="38"/>
        <v>330</v>
      </c>
      <c r="P40" s="77">
        <f t="shared" si="38"/>
        <v>330</v>
      </c>
      <c r="Q40" s="77">
        <f t="shared" si="38"/>
        <v>330</v>
      </c>
      <c r="R40" s="77">
        <f t="shared" si="38"/>
        <v>330</v>
      </c>
      <c r="S40" s="77">
        <f t="shared" si="38"/>
        <v>330</v>
      </c>
      <c r="T40" s="77">
        <f t="shared" si="38"/>
        <v>570</v>
      </c>
      <c r="U40" s="77">
        <f t="shared" si="38"/>
        <v>570</v>
      </c>
      <c r="V40" s="77">
        <f t="shared" si="38"/>
        <v>570</v>
      </c>
      <c r="W40" s="77">
        <f t="shared" si="38"/>
        <v>570</v>
      </c>
      <c r="X40" s="77">
        <f t="shared" si="38"/>
        <v>600</v>
      </c>
      <c r="Y40" s="77">
        <f t="shared" si="38"/>
        <v>600</v>
      </c>
      <c r="Z40" s="77">
        <f t="shared" si="38"/>
        <v>600</v>
      </c>
      <c r="AA40" s="77">
        <f t="shared" si="38"/>
        <v>600</v>
      </c>
      <c r="AB40" s="77">
        <f t="shared" si="38"/>
        <v>600</v>
      </c>
      <c r="AC40" s="77">
        <f t="shared" si="38"/>
        <v>600</v>
      </c>
      <c r="AD40" s="77">
        <f t="shared" si="38"/>
        <v>600</v>
      </c>
      <c r="AE40" s="77">
        <f t="shared" si="38"/>
        <v>600</v>
      </c>
      <c r="AF40" s="77">
        <f t="shared" si="38"/>
        <v>660</v>
      </c>
      <c r="AG40" s="77">
        <f t="shared" si="38"/>
        <v>660</v>
      </c>
      <c r="AH40" s="77">
        <f t="shared" si="38"/>
        <v>600</v>
      </c>
      <c r="AI40" s="77">
        <f t="shared" si="38"/>
        <v>600</v>
      </c>
      <c r="AJ40" s="77">
        <f t="shared" si="38"/>
        <v>600</v>
      </c>
      <c r="AK40" s="77">
        <f t="shared" si="38"/>
        <v>450</v>
      </c>
      <c r="AL40" s="77">
        <f t="shared" si="38"/>
        <v>450</v>
      </c>
      <c r="AM40" s="77">
        <f t="shared" si="38"/>
        <v>450</v>
      </c>
      <c r="AN40" s="77">
        <f t="shared" si="38"/>
        <v>450</v>
      </c>
      <c r="AO40" s="77">
        <f t="shared" si="38"/>
        <v>360</v>
      </c>
      <c r="AP40" s="77">
        <f t="shared" si="38"/>
        <v>360</v>
      </c>
      <c r="AQ40" s="77">
        <f t="shared" si="38"/>
        <v>360</v>
      </c>
      <c r="AR40" s="77">
        <f t="shared" si="38"/>
        <v>360</v>
      </c>
      <c r="AS40" s="77">
        <f t="shared" si="38"/>
        <v>360</v>
      </c>
      <c r="AT40" s="57"/>
      <c r="AU40" s="57"/>
      <c r="AV40" s="8"/>
      <c r="AW40" s="21"/>
      <c r="AX40" s="21"/>
      <c r="AY40" s="21"/>
      <c r="AZ40" s="8"/>
      <c r="BA40" s="8"/>
      <c r="BB40" s="8"/>
      <c r="BC40" s="8"/>
      <c r="BD40" s="8"/>
      <c r="BE40" s="8"/>
      <c r="BF40" s="8"/>
      <c r="BG40" s="8"/>
      <c r="BH40" s="8"/>
    </row>
    <row r="41" spans="1:60" ht="15.75" customHeight="1" x14ac:dyDescent="0.25">
      <c r="A41" s="2"/>
      <c r="B41" s="16"/>
      <c r="C41" s="39"/>
      <c r="D41" s="83" t="s">
        <v>123</v>
      </c>
      <c r="E41" s="80"/>
      <c r="F41" s="77">
        <f t="shared" ref="F41:AS41" si="39">F15*$H$7</f>
        <v>35</v>
      </c>
      <c r="G41" s="77">
        <f t="shared" si="39"/>
        <v>35</v>
      </c>
      <c r="H41" s="77">
        <f t="shared" si="39"/>
        <v>35</v>
      </c>
      <c r="I41" s="77">
        <f t="shared" si="39"/>
        <v>35</v>
      </c>
      <c r="J41" s="77">
        <f t="shared" si="39"/>
        <v>70</v>
      </c>
      <c r="K41" s="77">
        <f t="shared" si="39"/>
        <v>70</v>
      </c>
      <c r="L41" s="77">
        <f t="shared" si="39"/>
        <v>70</v>
      </c>
      <c r="M41" s="77">
        <f t="shared" si="39"/>
        <v>210</v>
      </c>
      <c r="N41" s="77">
        <f t="shared" si="39"/>
        <v>210</v>
      </c>
      <c r="O41" s="77">
        <f t="shared" si="39"/>
        <v>110</v>
      </c>
      <c r="P41" s="77">
        <f t="shared" si="39"/>
        <v>110</v>
      </c>
      <c r="Q41" s="77">
        <f t="shared" si="39"/>
        <v>110</v>
      </c>
      <c r="R41" s="77">
        <f t="shared" si="39"/>
        <v>110</v>
      </c>
      <c r="S41" s="77">
        <f t="shared" si="39"/>
        <v>110</v>
      </c>
      <c r="T41" s="77">
        <f t="shared" si="39"/>
        <v>190</v>
      </c>
      <c r="U41" s="77">
        <f t="shared" si="39"/>
        <v>190</v>
      </c>
      <c r="V41" s="77">
        <f t="shared" si="39"/>
        <v>190</v>
      </c>
      <c r="W41" s="77">
        <f t="shared" si="39"/>
        <v>190</v>
      </c>
      <c r="X41" s="77">
        <f t="shared" si="39"/>
        <v>200</v>
      </c>
      <c r="Y41" s="77">
        <f t="shared" si="39"/>
        <v>200</v>
      </c>
      <c r="Z41" s="77">
        <f t="shared" si="39"/>
        <v>200</v>
      </c>
      <c r="AA41" s="77">
        <f t="shared" si="39"/>
        <v>200</v>
      </c>
      <c r="AB41" s="77">
        <f t="shared" si="39"/>
        <v>200</v>
      </c>
      <c r="AC41" s="77">
        <f t="shared" si="39"/>
        <v>200</v>
      </c>
      <c r="AD41" s="77">
        <f t="shared" si="39"/>
        <v>200</v>
      </c>
      <c r="AE41" s="77">
        <f t="shared" si="39"/>
        <v>200</v>
      </c>
      <c r="AF41" s="77">
        <f t="shared" si="39"/>
        <v>220</v>
      </c>
      <c r="AG41" s="77">
        <f t="shared" si="39"/>
        <v>220</v>
      </c>
      <c r="AH41" s="77">
        <f t="shared" si="39"/>
        <v>200</v>
      </c>
      <c r="AI41" s="77">
        <f t="shared" si="39"/>
        <v>200</v>
      </c>
      <c r="AJ41" s="77">
        <f t="shared" si="39"/>
        <v>200</v>
      </c>
      <c r="AK41" s="77">
        <f t="shared" si="39"/>
        <v>150</v>
      </c>
      <c r="AL41" s="77">
        <f t="shared" si="39"/>
        <v>150</v>
      </c>
      <c r="AM41" s="77">
        <f t="shared" si="39"/>
        <v>150</v>
      </c>
      <c r="AN41" s="77">
        <f t="shared" si="39"/>
        <v>150</v>
      </c>
      <c r="AO41" s="77">
        <f t="shared" si="39"/>
        <v>120</v>
      </c>
      <c r="AP41" s="77">
        <f t="shared" si="39"/>
        <v>120</v>
      </c>
      <c r="AQ41" s="77">
        <f t="shared" si="39"/>
        <v>120</v>
      </c>
      <c r="AR41" s="77">
        <f t="shared" si="39"/>
        <v>120</v>
      </c>
      <c r="AS41" s="77">
        <f t="shared" si="39"/>
        <v>120</v>
      </c>
      <c r="AT41" s="57"/>
      <c r="AU41" s="57"/>
      <c r="AV41" s="8"/>
      <c r="AW41" s="21"/>
      <c r="AX41" s="21"/>
      <c r="AY41" s="21"/>
      <c r="AZ41" s="8"/>
      <c r="BA41" s="8"/>
      <c r="BB41" s="8"/>
      <c r="BC41" s="8"/>
      <c r="BD41" s="8"/>
      <c r="BE41" s="8"/>
      <c r="BF41" s="8"/>
      <c r="BG41" s="8"/>
      <c r="BH41" s="8"/>
    </row>
    <row r="42" spans="1:60" ht="15.75" customHeight="1" x14ac:dyDescent="0.25">
      <c r="A42" s="2"/>
      <c r="B42" s="16"/>
      <c r="C42" s="39"/>
      <c r="D42" s="83" t="s">
        <v>170</v>
      </c>
      <c r="E42" s="80"/>
      <c r="F42" s="77">
        <f t="shared" ref="F42:AS42" si="40">F15*$P$6</f>
        <v>10.5</v>
      </c>
      <c r="G42" s="77">
        <f t="shared" si="40"/>
        <v>10.5</v>
      </c>
      <c r="H42" s="77">
        <f t="shared" si="40"/>
        <v>10.5</v>
      </c>
      <c r="I42" s="77">
        <f t="shared" si="40"/>
        <v>10.5</v>
      </c>
      <c r="J42" s="77">
        <f t="shared" si="40"/>
        <v>21</v>
      </c>
      <c r="K42" s="77">
        <f t="shared" si="40"/>
        <v>21</v>
      </c>
      <c r="L42" s="77">
        <f t="shared" si="40"/>
        <v>21</v>
      </c>
      <c r="M42" s="77">
        <f t="shared" si="40"/>
        <v>63</v>
      </c>
      <c r="N42" s="77">
        <f t="shared" si="40"/>
        <v>63</v>
      </c>
      <c r="O42" s="77">
        <f t="shared" si="40"/>
        <v>33</v>
      </c>
      <c r="P42" s="77">
        <f t="shared" si="40"/>
        <v>33</v>
      </c>
      <c r="Q42" s="77">
        <f t="shared" si="40"/>
        <v>33</v>
      </c>
      <c r="R42" s="77">
        <f t="shared" si="40"/>
        <v>33</v>
      </c>
      <c r="S42" s="77">
        <f t="shared" si="40"/>
        <v>33</v>
      </c>
      <c r="T42" s="77">
        <f t="shared" si="40"/>
        <v>57</v>
      </c>
      <c r="U42" s="77">
        <f t="shared" si="40"/>
        <v>57</v>
      </c>
      <c r="V42" s="77">
        <f t="shared" si="40"/>
        <v>57</v>
      </c>
      <c r="W42" s="77">
        <f t="shared" si="40"/>
        <v>57</v>
      </c>
      <c r="X42" s="77">
        <f t="shared" si="40"/>
        <v>60</v>
      </c>
      <c r="Y42" s="77">
        <f t="shared" si="40"/>
        <v>60</v>
      </c>
      <c r="Z42" s="77">
        <f t="shared" si="40"/>
        <v>60</v>
      </c>
      <c r="AA42" s="77">
        <f t="shared" si="40"/>
        <v>60</v>
      </c>
      <c r="AB42" s="77">
        <f t="shared" si="40"/>
        <v>60</v>
      </c>
      <c r="AC42" s="77">
        <f t="shared" si="40"/>
        <v>60</v>
      </c>
      <c r="AD42" s="77">
        <f t="shared" si="40"/>
        <v>60</v>
      </c>
      <c r="AE42" s="77">
        <f t="shared" si="40"/>
        <v>60</v>
      </c>
      <c r="AF42" s="77">
        <f t="shared" si="40"/>
        <v>66</v>
      </c>
      <c r="AG42" s="77">
        <f t="shared" si="40"/>
        <v>66</v>
      </c>
      <c r="AH42" s="77">
        <f t="shared" si="40"/>
        <v>60</v>
      </c>
      <c r="AI42" s="77">
        <f t="shared" si="40"/>
        <v>60</v>
      </c>
      <c r="AJ42" s="77">
        <f t="shared" si="40"/>
        <v>60</v>
      </c>
      <c r="AK42" s="77">
        <f t="shared" si="40"/>
        <v>45</v>
      </c>
      <c r="AL42" s="77">
        <f t="shared" si="40"/>
        <v>45</v>
      </c>
      <c r="AM42" s="77">
        <f t="shared" si="40"/>
        <v>45</v>
      </c>
      <c r="AN42" s="77">
        <f t="shared" si="40"/>
        <v>45</v>
      </c>
      <c r="AO42" s="77">
        <f t="shared" si="40"/>
        <v>36</v>
      </c>
      <c r="AP42" s="77">
        <f t="shared" si="40"/>
        <v>36</v>
      </c>
      <c r="AQ42" s="77">
        <f t="shared" si="40"/>
        <v>36</v>
      </c>
      <c r="AR42" s="77">
        <f t="shared" si="40"/>
        <v>36</v>
      </c>
      <c r="AS42" s="77">
        <f t="shared" si="40"/>
        <v>36</v>
      </c>
      <c r="AT42" s="57"/>
      <c r="AU42" s="57"/>
      <c r="AV42" s="8"/>
      <c r="AW42" s="21"/>
      <c r="AX42" s="21"/>
      <c r="AY42" s="21"/>
      <c r="AZ42" s="8"/>
      <c r="BA42" s="8"/>
      <c r="BB42" s="8"/>
      <c r="BC42" s="8"/>
      <c r="BD42" s="8"/>
      <c r="BE42" s="8"/>
      <c r="BF42" s="8"/>
      <c r="BG42" s="8"/>
      <c r="BH42" s="8"/>
    </row>
    <row r="43" spans="1:60" ht="15.75" customHeight="1" x14ac:dyDescent="0.25">
      <c r="A43" s="2"/>
      <c r="B43" s="16"/>
      <c r="C43" s="39"/>
      <c r="D43" s="83" t="s">
        <v>124</v>
      </c>
      <c r="E43" s="80"/>
      <c r="F43" s="77">
        <f>( (F$15 * (1 + Information!$F$25) ) * $H$8) * Information!$F$31</f>
        <v>7.8828749999999994</v>
      </c>
      <c r="G43" s="77">
        <f>( (G$15 * (1 + Information!$F$25) ) * $H$8) * Information!$F$31</f>
        <v>7.8828749999999994</v>
      </c>
      <c r="H43" s="77">
        <f>( (H$15 * (1 + Information!$F$25) ) * $H$8) * Information!$F$31</f>
        <v>7.8828749999999994</v>
      </c>
      <c r="I43" s="77">
        <f>( (I$15 * (1 + Information!$F$25) ) * $H$8) * Information!$F$31</f>
        <v>7.8828749999999994</v>
      </c>
      <c r="J43" s="77">
        <f>( (J$15 * (1 + Information!$F$25) ) * $H$8) * Information!$G$31</f>
        <v>15.765749999999999</v>
      </c>
      <c r="K43" s="77">
        <f>( (K$15 * (1 + Information!$F$25) ) * $H$8) * Information!$G$31</f>
        <v>15.765749999999999</v>
      </c>
      <c r="L43" s="77">
        <f>( (L$15 * (1 + Information!$F$25) ) * $H$8) * Information!$G$31</f>
        <v>15.765749999999999</v>
      </c>
      <c r="M43" s="77">
        <f>( (M$15 * (1 + Information!$F$25) ) * $H$8) * Information!$G$31</f>
        <v>47.297249999999991</v>
      </c>
      <c r="N43" s="77">
        <f>( (N$15 * (1 + Information!$F$25) ) * $H$8) * Information!$H$31</f>
        <v>47.297249999999991</v>
      </c>
      <c r="O43" s="77">
        <f>( (O$15 * (1 + Information!$F$25) ) * $H$8) * Information!$H$31</f>
        <v>24.774749999999997</v>
      </c>
      <c r="P43" s="77">
        <f>( (P$15 * (1 + Information!$F$25) ) * $H$8) * Information!$H$31</f>
        <v>24.774749999999997</v>
      </c>
      <c r="Q43" s="77">
        <f>( (Q$15 * (1 + Information!$F$25) ) * $H$8) * Information!$H$31</f>
        <v>24.774749999999997</v>
      </c>
      <c r="R43" s="77">
        <f>( (R$15 * (1 + Information!$F$25) ) * $H$8) * Information!$I$31</f>
        <v>24.774749999999997</v>
      </c>
      <c r="S43" s="77">
        <f>( (S$15 * (1 + Information!$F$25) ) * $H$8) * Information!$I$31</f>
        <v>24.774749999999997</v>
      </c>
      <c r="T43" s="77">
        <f>( (T$15 * (1 + Information!$F$25) ) * $H$8) * Information!$I$31</f>
        <v>42.792749999999998</v>
      </c>
      <c r="U43" s="77">
        <f>( (U$15 * (1 + Information!$F$25) ) * $H$8) * Information!$I$31</f>
        <v>42.792749999999998</v>
      </c>
      <c r="V43" s="77">
        <f>( (V$15 * (1 + Information!$F$25) ) * $H$8) * Information!$K$31</f>
        <v>42.792749999999998</v>
      </c>
      <c r="W43" s="77">
        <f>( (W$15 * (1 + Information!$F$25) ) * $H$8) * Information!$K$31</f>
        <v>42.792749999999998</v>
      </c>
      <c r="X43" s="77">
        <f>( (X$15 * (1 + Information!$F$25) ) * $H$8) * Information!$K$31</f>
        <v>45.045000000000002</v>
      </c>
      <c r="Y43" s="77">
        <f>( (Y$15 * (1 + Information!$F$25) ) * $H$8) * Information!$K$31</f>
        <v>45.045000000000002</v>
      </c>
      <c r="Z43" s="77">
        <f>( (Z$15 * (1 + Information!$F$25) ) * $H$8) * Information!$M$31</f>
        <v>45.045000000000002</v>
      </c>
      <c r="AA43" s="77">
        <f>( (AA$15 * (1 + Information!$F$25) ) * $H$8) * Information!$M$31</f>
        <v>45.045000000000002</v>
      </c>
      <c r="AB43" s="77">
        <f>( (AB$15 * (1 + Information!$F$25) ) * $H$8) * Information!$M$31</f>
        <v>45.045000000000002</v>
      </c>
      <c r="AC43" s="77">
        <f>( (AC$15 * (1 + Information!$F$25) ) * $H$8) * Information!$M$31</f>
        <v>45.045000000000002</v>
      </c>
      <c r="AD43" s="77">
        <f>( (AD$15 * (1 + Information!$F$25) ) * $H$8) * Information!$O$31</f>
        <v>45.045000000000002</v>
      </c>
      <c r="AE43" s="77">
        <f>( (AE$15 * (1 + Information!$F$25) ) * $H$8) * Information!$O$31</f>
        <v>45.045000000000002</v>
      </c>
      <c r="AF43" s="77">
        <f>( (AF$15 * (1 + Information!$F$25) ) * $H$8) * Information!$O$31</f>
        <v>49.549499999999995</v>
      </c>
      <c r="AG43" s="77">
        <f>( (AG$15 * (1 + Information!$F$25) ) * $H$8) * Information!$O$31</f>
        <v>49.549499999999995</v>
      </c>
      <c r="AH43" s="77">
        <f>( (AH$15 * (1 + Information!$F$25) ) * $H$8) * Information!$P$31</f>
        <v>45.045000000000002</v>
      </c>
      <c r="AI43" s="77">
        <f>( (AI$15 * (1 + Information!$F$25) ) * $H$8) * Information!$P$31</f>
        <v>45.045000000000002</v>
      </c>
      <c r="AJ43" s="77">
        <f>( (AJ$15 * (1 + Information!$F$25) ) * $H$8) * Information!$P$31</f>
        <v>45.045000000000002</v>
      </c>
      <c r="AK43" s="77">
        <f>( (AK$15 * (1 + Information!$F$25) ) * $H$8) * Information!$P$31</f>
        <v>33.783749999999998</v>
      </c>
      <c r="AL43" s="77">
        <f>( (AL$15 * (1 + Information!$F$25) ) * $H$8) * Information!$R$31</f>
        <v>33.783749999999998</v>
      </c>
      <c r="AM43" s="77">
        <f>( (AM$15 * (1 + Information!$F$25) ) * $H$8) * Information!$R$31</f>
        <v>33.783749999999998</v>
      </c>
      <c r="AN43" s="77">
        <f>( (AN$15 * (1 + Information!$F$25) ) * $H$8) * Information!$R$31</f>
        <v>33.783749999999998</v>
      </c>
      <c r="AO43" s="77">
        <f>( (AO$15 * (1 + Information!$F$25) ) * $H$8) * Information!$R$31</f>
        <v>27.026999999999997</v>
      </c>
      <c r="AP43" s="77">
        <f>( (AP$15 * (1 + Information!$F$25) ) * $H$8) * Information!$S$31</f>
        <v>27.026999999999997</v>
      </c>
      <c r="AQ43" s="77">
        <f>( (AQ$15 * (1 + Information!$F$25) ) * $H$8) * Information!$S$31</f>
        <v>27.026999999999997</v>
      </c>
      <c r="AR43" s="77">
        <f>( (AR$15 * (1 + Information!$F$25) ) * $H$8) * Information!$S$31</f>
        <v>27.026999999999997</v>
      </c>
      <c r="AS43" s="77">
        <f>( (AS$15 * (1 + Information!$F$25) ) * $H$8) * Information!$S$31</f>
        <v>27.026999999999997</v>
      </c>
      <c r="AT43" s="57"/>
      <c r="AU43" s="57"/>
      <c r="AV43" s="8"/>
      <c r="AW43" s="21"/>
      <c r="AX43" s="21"/>
      <c r="AY43" s="21"/>
      <c r="AZ43" s="8"/>
      <c r="BA43" s="8"/>
      <c r="BB43" s="8"/>
      <c r="BC43" s="8"/>
      <c r="BD43" s="8"/>
      <c r="BE43" s="8"/>
      <c r="BF43" s="8"/>
      <c r="BG43" s="8"/>
      <c r="BH43" s="8"/>
    </row>
    <row r="44" spans="1:60" ht="15.75" customHeight="1" x14ac:dyDescent="0.25">
      <c r="A44" s="2"/>
      <c r="B44" s="16"/>
      <c r="C44" s="39"/>
      <c r="D44" s="79" t="s">
        <v>115</v>
      </c>
      <c r="E44" s="80"/>
      <c r="F44" s="78">
        <f t="shared" ref="F44:AS44" si="41">SUM(F40:F43)</f>
        <v>158.38287500000001</v>
      </c>
      <c r="G44" s="78">
        <f t="shared" si="41"/>
        <v>158.38287500000001</v>
      </c>
      <c r="H44" s="78">
        <f t="shared" si="41"/>
        <v>158.38287500000001</v>
      </c>
      <c r="I44" s="78">
        <f t="shared" si="41"/>
        <v>158.38287500000001</v>
      </c>
      <c r="J44" s="78">
        <f t="shared" si="41"/>
        <v>316.76575000000003</v>
      </c>
      <c r="K44" s="78">
        <f t="shared" si="41"/>
        <v>316.76575000000003</v>
      </c>
      <c r="L44" s="78">
        <f t="shared" si="41"/>
        <v>316.76575000000003</v>
      </c>
      <c r="M44" s="78">
        <f t="shared" si="41"/>
        <v>950.29724999999996</v>
      </c>
      <c r="N44" s="78">
        <f t="shared" si="41"/>
        <v>950.29724999999996</v>
      </c>
      <c r="O44" s="78">
        <f t="shared" si="41"/>
        <v>497.77474999999998</v>
      </c>
      <c r="P44" s="78">
        <f t="shared" si="41"/>
        <v>497.77474999999998</v>
      </c>
      <c r="Q44" s="78">
        <f t="shared" si="41"/>
        <v>497.77474999999998</v>
      </c>
      <c r="R44" s="78">
        <f t="shared" si="41"/>
        <v>497.77474999999998</v>
      </c>
      <c r="S44" s="78">
        <f t="shared" si="41"/>
        <v>497.77474999999998</v>
      </c>
      <c r="T44" s="78">
        <f t="shared" si="41"/>
        <v>859.79274999999996</v>
      </c>
      <c r="U44" s="78">
        <f t="shared" si="41"/>
        <v>859.79274999999996</v>
      </c>
      <c r="V44" s="78">
        <f t="shared" si="41"/>
        <v>859.79274999999996</v>
      </c>
      <c r="W44" s="78">
        <f t="shared" si="41"/>
        <v>859.79274999999996</v>
      </c>
      <c r="X44" s="78">
        <f t="shared" si="41"/>
        <v>905.04499999999996</v>
      </c>
      <c r="Y44" s="78">
        <f t="shared" si="41"/>
        <v>905.04499999999996</v>
      </c>
      <c r="Z44" s="78">
        <f t="shared" si="41"/>
        <v>905.04499999999996</v>
      </c>
      <c r="AA44" s="78">
        <f t="shared" si="41"/>
        <v>905.04499999999996</v>
      </c>
      <c r="AB44" s="78">
        <f t="shared" si="41"/>
        <v>905.04499999999996</v>
      </c>
      <c r="AC44" s="78">
        <f t="shared" si="41"/>
        <v>905.04499999999996</v>
      </c>
      <c r="AD44" s="78">
        <f t="shared" si="41"/>
        <v>905.04499999999996</v>
      </c>
      <c r="AE44" s="78">
        <f t="shared" si="41"/>
        <v>905.04499999999996</v>
      </c>
      <c r="AF44" s="78">
        <f t="shared" si="41"/>
        <v>995.54949999999997</v>
      </c>
      <c r="AG44" s="78">
        <f t="shared" si="41"/>
        <v>995.54949999999997</v>
      </c>
      <c r="AH44" s="78">
        <f t="shared" si="41"/>
        <v>905.04499999999996</v>
      </c>
      <c r="AI44" s="78">
        <f t="shared" si="41"/>
        <v>905.04499999999996</v>
      </c>
      <c r="AJ44" s="78">
        <f t="shared" si="41"/>
        <v>905.04499999999996</v>
      </c>
      <c r="AK44" s="78">
        <f t="shared" si="41"/>
        <v>678.78375000000005</v>
      </c>
      <c r="AL44" s="78">
        <f t="shared" si="41"/>
        <v>678.78375000000005</v>
      </c>
      <c r="AM44" s="78">
        <f t="shared" si="41"/>
        <v>678.78375000000005</v>
      </c>
      <c r="AN44" s="78">
        <f t="shared" si="41"/>
        <v>678.78375000000005</v>
      </c>
      <c r="AO44" s="78">
        <f t="shared" si="41"/>
        <v>543.02700000000004</v>
      </c>
      <c r="AP44" s="78">
        <f t="shared" si="41"/>
        <v>543.02700000000004</v>
      </c>
      <c r="AQ44" s="78">
        <f t="shared" si="41"/>
        <v>543.02700000000004</v>
      </c>
      <c r="AR44" s="78">
        <f t="shared" si="41"/>
        <v>543.02700000000004</v>
      </c>
      <c r="AS44" s="78">
        <f t="shared" si="41"/>
        <v>543.02700000000004</v>
      </c>
      <c r="AT44" s="57"/>
      <c r="AU44" s="57"/>
      <c r="AV44" s="8"/>
      <c r="AW44" s="21"/>
      <c r="AX44" s="21"/>
      <c r="AY44" s="21"/>
      <c r="AZ44" s="8"/>
      <c r="BA44" s="8"/>
      <c r="BB44" s="8"/>
      <c r="BC44" s="8"/>
      <c r="BD44" s="8"/>
      <c r="BE44" s="8"/>
      <c r="BF44" s="8"/>
      <c r="BG44" s="8"/>
      <c r="BH44" s="8"/>
    </row>
    <row r="45" spans="1:60" ht="15.75" customHeight="1" x14ac:dyDescent="0.25">
      <c r="A45" s="2"/>
      <c r="B45" s="16"/>
      <c r="C45" s="39"/>
      <c r="D45" s="20"/>
      <c r="E45" s="20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8"/>
      <c r="AW45" s="21"/>
      <c r="AX45" s="21"/>
      <c r="AY45" s="21"/>
      <c r="AZ45" s="8"/>
      <c r="BA45" s="8"/>
      <c r="BB45" s="8"/>
      <c r="BC45" s="8"/>
      <c r="BD45" s="8"/>
      <c r="BE45" s="8"/>
      <c r="BF45" s="8"/>
      <c r="BG45" s="8"/>
      <c r="BH45" s="8"/>
    </row>
    <row r="46" spans="1:60" ht="15.75" customHeight="1" x14ac:dyDescent="0.25">
      <c r="A46" s="2"/>
      <c r="B46" s="16"/>
      <c r="C46" s="39"/>
      <c r="D46" s="79" t="s">
        <v>125</v>
      </c>
      <c r="E46" s="80"/>
      <c r="F46" s="94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</row>
    <row r="47" spans="1:60" ht="15.75" customHeight="1" x14ac:dyDescent="0.25">
      <c r="A47" s="2"/>
      <c r="B47" s="16"/>
      <c r="C47" s="39"/>
      <c r="D47" s="80" t="str">
        <f>CONCATENATE("  ", D21)</f>
        <v xml:space="preserve">  Cost of Goods Sold (COGS)</v>
      </c>
      <c r="E47" s="80"/>
      <c r="F47" s="77">
        <f t="shared" ref="F47:AS47" si="42">F25</f>
        <v>60</v>
      </c>
      <c r="G47" s="77">
        <f t="shared" si="42"/>
        <v>60</v>
      </c>
      <c r="H47" s="77">
        <f t="shared" si="42"/>
        <v>60</v>
      </c>
      <c r="I47" s="77">
        <f t="shared" si="42"/>
        <v>60</v>
      </c>
      <c r="J47" s="77">
        <f t="shared" si="42"/>
        <v>61.199999999999996</v>
      </c>
      <c r="K47" s="77">
        <f t="shared" si="42"/>
        <v>61.199999999999996</v>
      </c>
      <c r="L47" s="77">
        <f t="shared" si="42"/>
        <v>61.199999999999996</v>
      </c>
      <c r="M47" s="77">
        <f t="shared" si="42"/>
        <v>61.199999999999996</v>
      </c>
      <c r="N47" s="77">
        <f t="shared" si="42"/>
        <v>62.423999999999999</v>
      </c>
      <c r="O47" s="77">
        <f t="shared" si="42"/>
        <v>62.423999999999999</v>
      </c>
      <c r="P47" s="77">
        <f t="shared" si="42"/>
        <v>62.423999999999999</v>
      </c>
      <c r="Q47" s="77">
        <f t="shared" si="42"/>
        <v>62.423999999999999</v>
      </c>
      <c r="R47" s="77">
        <f t="shared" si="42"/>
        <v>63.67248</v>
      </c>
      <c r="S47" s="77">
        <f t="shared" si="42"/>
        <v>63.67248</v>
      </c>
      <c r="T47" s="77">
        <f t="shared" si="42"/>
        <v>63.67248</v>
      </c>
      <c r="U47" s="77">
        <f t="shared" si="42"/>
        <v>63.67248</v>
      </c>
      <c r="V47" s="77">
        <f t="shared" si="42"/>
        <v>64.945929599999999</v>
      </c>
      <c r="W47" s="77">
        <f t="shared" si="42"/>
        <v>64.945929599999999</v>
      </c>
      <c r="X47" s="77">
        <f t="shared" si="42"/>
        <v>64.945929599999999</v>
      </c>
      <c r="Y47" s="77">
        <f t="shared" si="42"/>
        <v>64.945929599999999</v>
      </c>
      <c r="Z47" s="77">
        <f t="shared" si="42"/>
        <v>66.244848192000006</v>
      </c>
      <c r="AA47" s="77">
        <f t="shared" si="42"/>
        <v>66.244848192000006</v>
      </c>
      <c r="AB47" s="77">
        <f t="shared" si="42"/>
        <v>66.244848192000006</v>
      </c>
      <c r="AC47" s="77">
        <f t="shared" si="42"/>
        <v>66.244848192000006</v>
      </c>
      <c r="AD47" s="77">
        <f t="shared" si="42"/>
        <v>67.569745155839996</v>
      </c>
      <c r="AE47" s="77">
        <f t="shared" si="42"/>
        <v>67.569745155839996</v>
      </c>
      <c r="AF47" s="77">
        <f t="shared" si="42"/>
        <v>67.569745155839996</v>
      </c>
      <c r="AG47" s="77">
        <f t="shared" si="42"/>
        <v>67.569745155839996</v>
      </c>
      <c r="AH47" s="77">
        <f t="shared" si="42"/>
        <v>68.921140058956809</v>
      </c>
      <c r="AI47" s="77">
        <f t="shared" si="42"/>
        <v>68.921140058956809</v>
      </c>
      <c r="AJ47" s="77">
        <f t="shared" si="42"/>
        <v>68.921140058956809</v>
      </c>
      <c r="AK47" s="77">
        <f t="shared" si="42"/>
        <v>68.921140058956809</v>
      </c>
      <c r="AL47" s="77">
        <f t="shared" si="42"/>
        <v>70.299562860135936</v>
      </c>
      <c r="AM47" s="77">
        <f t="shared" si="42"/>
        <v>70.299562860135936</v>
      </c>
      <c r="AN47" s="77">
        <f t="shared" si="42"/>
        <v>70.299562860135936</v>
      </c>
      <c r="AO47" s="77">
        <f t="shared" si="42"/>
        <v>70.299562860135936</v>
      </c>
      <c r="AP47" s="77">
        <f t="shared" si="42"/>
        <v>71.705554117338664</v>
      </c>
      <c r="AQ47" s="77">
        <f t="shared" si="42"/>
        <v>71.705554117338664</v>
      </c>
      <c r="AR47" s="77">
        <f t="shared" si="42"/>
        <v>71.705554117338664</v>
      </c>
      <c r="AS47" s="77">
        <f t="shared" si="42"/>
        <v>71.705554117338664</v>
      </c>
      <c r="AT47" s="11"/>
      <c r="AU47" s="11"/>
      <c r="AV47" s="8"/>
      <c r="AW47" s="21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</row>
    <row r="48" spans="1:60" ht="15.75" customHeight="1" x14ac:dyDescent="0.25">
      <c r="A48" s="2"/>
      <c r="B48" s="16"/>
      <c r="C48" s="39"/>
      <c r="D48" s="80" t="str">
        <f>CONCATENATE("  ", D27)</f>
        <v xml:space="preserve">  Operations </v>
      </c>
      <c r="E48" s="80"/>
      <c r="F48" s="77">
        <f t="shared" ref="F48:AS48" si="43">F31</f>
        <v>41</v>
      </c>
      <c r="G48" s="77">
        <f t="shared" si="43"/>
        <v>41</v>
      </c>
      <c r="H48" s="77">
        <f t="shared" si="43"/>
        <v>41</v>
      </c>
      <c r="I48" s="77">
        <f t="shared" si="43"/>
        <v>41</v>
      </c>
      <c r="J48" s="77">
        <f t="shared" si="43"/>
        <v>41.82</v>
      </c>
      <c r="K48" s="77">
        <f t="shared" si="43"/>
        <v>41.82</v>
      </c>
      <c r="L48" s="77">
        <f t="shared" si="43"/>
        <v>41.82</v>
      </c>
      <c r="M48" s="77">
        <f t="shared" si="43"/>
        <v>41.82</v>
      </c>
      <c r="N48" s="77">
        <f t="shared" si="43"/>
        <v>42.656400000000005</v>
      </c>
      <c r="O48" s="77">
        <f t="shared" si="43"/>
        <v>42.656400000000005</v>
      </c>
      <c r="P48" s="77">
        <f t="shared" si="43"/>
        <v>42.656400000000005</v>
      </c>
      <c r="Q48" s="77">
        <f t="shared" si="43"/>
        <v>42.656400000000005</v>
      </c>
      <c r="R48" s="77">
        <f t="shared" si="43"/>
        <v>43.509528000000003</v>
      </c>
      <c r="S48" s="77">
        <f t="shared" si="43"/>
        <v>43.509528000000003</v>
      </c>
      <c r="T48" s="77">
        <f t="shared" si="43"/>
        <v>43.509528000000003</v>
      </c>
      <c r="U48" s="77">
        <f t="shared" si="43"/>
        <v>43.509528000000003</v>
      </c>
      <c r="V48" s="77">
        <f t="shared" si="43"/>
        <v>44.379718560000001</v>
      </c>
      <c r="W48" s="77">
        <f t="shared" si="43"/>
        <v>44.379718560000001</v>
      </c>
      <c r="X48" s="77">
        <f t="shared" si="43"/>
        <v>44.379718560000001</v>
      </c>
      <c r="Y48" s="77">
        <f t="shared" si="43"/>
        <v>44.379718560000001</v>
      </c>
      <c r="Z48" s="77">
        <f t="shared" si="43"/>
        <v>45.267312931200003</v>
      </c>
      <c r="AA48" s="77">
        <f t="shared" si="43"/>
        <v>45.267312931200003</v>
      </c>
      <c r="AB48" s="77">
        <f t="shared" si="43"/>
        <v>45.267312931200003</v>
      </c>
      <c r="AC48" s="77">
        <f t="shared" si="43"/>
        <v>45.267312931200003</v>
      </c>
      <c r="AD48" s="77">
        <f t="shared" si="43"/>
        <v>46.172659189824003</v>
      </c>
      <c r="AE48" s="77">
        <f t="shared" si="43"/>
        <v>46.172659189824003</v>
      </c>
      <c r="AF48" s="77">
        <f t="shared" si="43"/>
        <v>46.172659189824003</v>
      </c>
      <c r="AG48" s="77">
        <f t="shared" si="43"/>
        <v>46.172659189824003</v>
      </c>
      <c r="AH48" s="77">
        <f t="shared" si="43"/>
        <v>47.096112373620485</v>
      </c>
      <c r="AI48" s="77">
        <f t="shared" si="43"/>
        <v>47.096112373620485</v>
      </c>
      <c r="AJ48" s="77">
        <f t="shared" si="43"/>
        <v>47.096112373620485</v>
      </c>
      <c r="AK48" s="77">
        <f t="shared" si="43"/>
        <v>47.096112373620485</v>
      </c>
      <c r="AL48" s="77">
        <f t="shared" si="43"/>
        <v>48.038034621092891</v>
      </c>
      <c r="AM48" s="77">
        <f t="shared" si="43"/>
        <v>48.038034621092891</v>
      </c>
      <c r="AN48" s="77">
        <f t="shared" si="43"/>
        <v>48.038034621092891</v>
      </c>
      <c r="AO48" s="77">
        <f t="shared" si="43"/>
        <v>48.038034621092891</v>
      </c>
      <c r="AP48" s="77">
        <f t="shared" si="43"/>
        <v>48.998795313514748</v>
      </c>
      <c r="AQ48" s="77">
        <f t="shared" si="43"/>
        <v>48.998795313514748</v>
      </c>
      <c r="AR48" s="77">
        <f t="shared" si="43"/>
        <v>48.998795313514748</v>
      </c>
      <c r="AS48" s="77">
        <f t="shared" si="43"/>
        <v>48.998795313514748</v>
      </c>
      <c r="AT48" s="11"/>
      <c r="AU48" s="11"/>
      <c r="AV48" s="8"/>
      <c r="AW48" s="21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</row>
    <row r="49" spans="1:60" ht="15.75" customHeight="1" x14ac:dyDescent="0.25">
      <c r="A49" s="2"/>
      <c r="B49" s="16"/>
      <c r="C49" s="39"/>
      <c r="D49" s="80" t="str">
        <f>CONCATENATE("  ", D33)</f>
        <v xml:space="preserve">  Marketing </v>
      </c>
      <c r="E49" s="80"/>
      <c r="F49" s="77">
        <f t="shared" ref="F49:AS49" si="44">F37</f>
        <v>67</v>
      </c>
      <c r="G49" s="77">
        <f t="shared" si="44"/>
        <v>67</v>
      </c>
      <c r="H49" s="77">
        <f t="shared" si="44"/>
        <v>67</v>
      </c>
      <c r="I49" s="77">
        <f t="shared" si="44"/>
        <v>67</v>
      </c>
      <c r="J49" s="77">
        <f t="shared" si="44"/>
        <v>68.34</v>
      </c>
      <c r="K49" s="77">
        <f t="shared" si="44"/>
        <v>68.34</v>
      </c>
      <c r="L49" s="77">
        <f t="shared" si="44"/>
        <v>68.34</v>
      </c>
      <c r="M49" s="77">
        <f t="shared" si="44"/>
        <v>68.34</v>
      </c>
      <c r="N49" s="77">
        <f t="shared" si="44"/>
        <v>69.706800000000015</v>
      </c>
      <c r="O49" s="77">
        <f t="shared" si="44"/>
        <v>69.706800000000015</v>
      </c>
      <c r="P49" s="77">
        <f t="shared" si="44"/>
        <v>69.706800000000015</v>
      </c>
      <c r="Q49" s="77">
        <f t="shared" si="44"/>
        <v>69.706800000000015</v>
      </c>
      <c r="R49" s="77">
        <f t="shared" si="44"/>
        <v>71.100936000000004</v>
      </c>
      <c r="S49" s="77">
        <f t="shared" si="44"/>
        <v>71.100936000000004</v>
      </c>
      <c r="T49" s="77">
        <f t="shared" si="44"/>
        <v>71.100936000000004</v>
      </c>
      <c r="U49" s="77">
        <f t="shared" si="44"/>
        <v>71.100936000000004</v>
      </c>
      <c r="V49" s="77">
        <f t="shared" si="44"/>
        <v>72.522954720000001</v>
      </c>
      <c r="W49" s="77">
        <f t="shared" si="44"/>
        <v>72.522954720000001</v>
      </c>
      <c r="X49" s="77">
        <f t="shared" si="44"/>
        <v>72.522954720000001</v>
      </c>
      <c r="Y49" s="77">
        <f t="shared" si="44"/>
        <v>72.522954720000001</v>
      </c>
      <c r="Z49" s="77">
        <f t="shared" si="44"/>
        <v>73.973413814400018</v>
      </c>
      <c r="AA49" s="77">
        <f t="shared" si="44"/>
        <v>73.973413814400018</v>
      </c>
      <c r="AB49" s="77">
        <f t="shared" si="44"/>
        <v>73.973413814400018</v>
      </c>
      <c r="AC49" s="77">
        <f t="shared" si="44"/>
        <v>73.973413814400018</v>
      </c>
      <c r="AD49" s="77">
        <f t="shared" si="44"/>
        <v>75.452882090688021</v>
      </c>
      <c r="AE49" s="77">
        <f t="shared" si="44"/>
        <v>75.452882090688021</v>
      </c>
      <c r="AF49" s="77">
        <f t="shared" si="44"/>
        <v>75.452882090688021</v>
      </c>
      <c r="AG49" s="77">
        <f t="shared" si="44"/>
        <v>75.452882090688021</v>
      </c>
      <c r="AH49" s="77">
        <f t="shared" si="44"/>
        <v>76.961939732501776</v>
      </c>
      <c r="AI49" s="77">
        <f t="shared" si="44"/>
        <v>76.961939732501776</v>
      </c>
      <c r="AJ49" s="77">
        <f t="shared" si="44"/>
        <v>76.961939732501776</v>
      </c>
      <c r="AK49" s="77">
        <f t="shared" si="44"/>
        <v>76.961939732501776</v>
      </c>
      <c r="AL49" s="77">
        <f t="shared" si="44"/>
        <v>78.501178527151808</v>
      </c>
      <c r="AM49" s="77">
        <f t="shared" si="44"/>
        <v>78.501178527151808</v>
      </c>
      <c r="AN49" s="77">
        <f t="shared" si="44"/>
        <v>78.501178527151808</v>
      </c>
      <c r="AO49" s="77">
        <f t="shared" si="44"/>
        <v>78.501178527151808</v>
      </c>
      <c r="AP49" s="77">
        <f t="shared" si="44"/>
        <v>80.071202097694851</v>
      </c>
      <c r="AQ49" s="77">
        <f t="shared" si="44"/>
        <v>80.071202097694851</v>
      </c>
      <c r="AR49" s="77">
        <f t="shared" si="44"/>
        <v>80.071202097694851</v>
      </c>
      <c r="AS49" s="77">
        <f t="shared" si="44"/>
        <v>80.071202097694851</v>
      </c>
      <c r="AT49" s="11"/>
      <c r="AU49" s="11"/>
      <c r="AV49" s="8"/>
      <c r="AW49" s="21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</row>
    <row r="50" spans="1:60" ht="15.75" customHeight="1" x14ac:dyDescent="0.25">
      <c r="A50" s="2"/>
      <c r="B50" s="16"/>
      <c r="C50" s="39"/>
      <c r="D50" s="80" t="str">
        <f>CONCATENATE("  ", D39)</f>
        <v xml:space="preserve">  Fees</v>
      </c>
      <c r="E50" s="79"/>
      <c r="F50" s="77">
        <f t="shared" ref="F50:AS50" si="45">F44</f>
        <v>158.38287500000001</v>
      </c>
      <c r="G50" s="77">
        <f t="shared" si="45"/>
        <v>158.38287500000001</v>
      </c>
      <c r="H50" s="77">
        <f t="shared" si="45"/>
        <v>158.38287500000001</v>
      </c>
      <c r="I50" s="77">
        <f t="shared" si="45"/>
        <v>158.38287500000001</v>
      </c>
      <c r="J50" s="77">
        <f t="shared" si="45"/>
        <v>316.76575000000003</v>
      </c>
      <c r="K50" s="77">
        <f t="shared" si="45"/>
        <v>316.76575000000003</v>
      </c>
      <c r="L50" s="77">
        <f t="shared" si="45"/>
        <v>316.76575000000003</v>
      </c>
      <c r="M50" s="77">
        <f t="shared" si="45"/>
        <v>950.29724999999996</v>
      </c>
      <c r="N50" s="77">
        <f t="shared" si="45"/>
        <v>950.29724999999996</v>
      </c>
      <c r="O50" s="77">
        <f t="shared" si="45"/>
        <v>497.77474999999998</v>
      </c>
      <c r="P50" s="77">
        <f t="shared" si="45"/>
        <v>497.77474999999998</v>
      </c>
      <c r="Q50" s="77">
        <f t="shared" si="45"/>
        <v>497.77474999999998</v>
      </c>
      <c r="R50" s="77">
        <f t="shared" si="45"/>
        <v>497.77474999999998</v>
      </c>
      <c r="S50" s="77">
        <f t="shared" si="45"/>
        <v>497.77474999999998</v>
      </c>
      <c r="T50" s="77">
        <f t="shared" si="45"/>
        <v>859.79274999999996</v>
      </c>
      <c r="U50" s="77">
        <f t="shared" si="45"/>
        <v>859.79274999999996</v>
      </c>
      <c r="V50" s="77">
        <f t="shared" si="45"/>
        <v>859.79274999999996</v>
      </c>
      <c r="W50" s="77">
        <f t="shared" si="45"/>
        <v>859.79274999999996</v>
      </c>
      <c r="X50" s="77">
        <f t="shared" si="45"/>
        <v>905.04499999999996</v>
      </c>
      <c r="Y50" s="77">
        <f t="shared" si="45"/>
        <v>905.04499999999996</v>
      </c>
      <c r="Z50" s="77">
        <f t="shared" si="45"/>
        <v>905.04499999999996</v>
      </c>
      <c r="AA50" s="77">
        <f t="shared" si="45"/>
        <v>905.04499999999996</v>
      </c>
      <c r="AB50" s="77">
        <f t="shared" si="45"/>
        <v>905.04499999999996</v>
      </c>
      <c r="AC50" s="77">
        <f t="shared" si="45"/>
        <v>905.04499999999996</v>
      </c>
      <c r="AD50" s="77">
        <f t="shared" si="45"/>
        <v>905.04499999999996</v>
      </c>
      <c r="AE50" s="77">
        <f t="shared" si="45"/>
        <v>905.04499999999996</v>
      </c>
      <c r="AF50" s="77">
        <f t="shared" si="45"/>
        <v>995.54949999999997</v>
      </c>
      <c r="AG50" s="77">
        <f t="shared" si="45"/>
        <v>995.54949999999997</v>
      </c>
      <c r="AH50" s="77">
        <f t="shared" si="45"/>
        <v>905.04499999999996</v>
      </c>
      <c r="AI50" s="77">
        <f t="shared" si="45"/>
        <v>905.04499999999996</v>
      </c>
      <c r="AJ50" s="77">
        <f t="shared" si="45"/>
        <v>905.04499999999996</v>
      </c>
      <c r="AK50" s="77">
        <f t="shared" si="45"/>
        <v>678.78375000000005</v>
      </c>
      <c r="AL50" s="77">
        <f t="shared" si="45"/>
        <v>678.78375000000005</v>
      </c>
      <c r="AM50" s="77">
        <f t="shared" si="45"/>
        <v>678.78375000000005</v>
      </c>
      <c r="AN50" s="77">
        <f t="shared" si="45"/>
        <v>678.78375000000005</v>
      </c>
      <c r="AO50" s="77">
        <f t="shared" si="45"/>
        <v>543.02700000000004</v>
      </c>
      <c r="AP50" s="77">
        <f t="shared" si="45"/>
        <v>543.02700000000004</v>
      </c>
      <c r="AQ50" s="77">
        <f t="shared" si="45"/>
        <v>543.02700000000004</v>
      </c>
      <c r="AR50" s="77">
        <f t="shared" si="45"/>
        <v>543.02700000000004</v>
      </c>
      <c r="AS50" s="77">
        <f t="shared" si="45"/>
        <v>543.02700000000004</v>
      </c>
      <c r="AT50" s="57"/>
      <c r="AU50" s="57"/>
      <c r="AV50" s="8"/>
      <c r="AW50" s="21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</row>
    <row r="51" spans="1:60" ht="15.75" customHeight="1" x14ac:dyDescent="0.25">
      <c r="A51" s="2"/>
      <c r="B51" s="16"/>
      <c r="C51" s="39"/>
      <c r="D51" s="79" t="s">
        <v>24</v>
      </c>
      <c r="E51" s="79"/>
      <c r="F51" s="78">
        <f t="shared" ref="F51:AS51" si="46">SUM(F47:F50)</f>
        <v>326.38287500000001</v>
      </c>
      <c r="G51" s="78">
        <f t="shared" si="46"/>
        <v>326.38287500000001</v>
      </c>
      <c r="H51" s="78">
        <f t="shared" si="46"/>
        <v>326.38287500000001</v>
      </c>
      <c r="I51" s="78">
        <f t="shared" si="46"/>
        <v>326.38287500000001</v>
      </c>
      <c r="J51" s="78">
        <f t="shared" si="46"/>
        <v>488.12575000000004</v>
      </c>
      <c r="K51" s="78">
        <f t="shared" si="46"/>
        <v>488.12575000000004</v>
      </c>
      <c r="L51" s="78">
        <f t="shared" si="46"/>
        <v>488.12575000000004</v>
      </c>
      <c r="M51" s="78">
        <f t="shared" si="46"/>
        <v>1121.65725</v>
      </c>
      <c r="N51" s="78">
        <f t="shared" si="46"/>
        <v>1125.0844500000001</v>
      </c>
      <c r="O51" s="78">
        <f t="shared" si="46"/>
        <v>672.56195000000002</v>
      </c>
      <c r="P51" s="78">
        <f t="shared" si="46"/>
        <v>672.56195000000002</v>
      </c>
      <c r="Q51" s="78">
        <f t="shared" si="46"/>
        <v>672.56195000000002</v>
      </c>
      <c r="R51" s="78">
        <f t="shared" si="46"/>
        <v>676.05769399999997</v>
      </c>
      <c r="S51" s="78">
        <f t="shared" si="46"/>
        <v>676.05769399999997</v>
      </c>
      <c r="T51" s="78">
        <f t="shared" si="46"/>
        <v>1038.0756939999999</v>
      </c>
      <c r="U51" s="78">
        <f t="shared" si="46"/>
        <v>1038.0756939999999</v>
      </c>
      <c r="V51" s="78">
        <f t="shared" si="46"/>
        <v>1041.6413528799999</v>
      </c>
      <c r="W51" s="78">
        <f t="shared" si="46"/>
        <v>1041.6413528799999</v>
      </c>
      <c r="X51" s="78">
        <f t="shared" si="46"/>
        <v>1086.8936028799999</v>
      </c>
      <c r="Y51" s="78">
        <f t="shared" si="46"/>
        <v>1086.8936028799999</v>
      </c>
      <c r="Z51" s="78">
        <f t="shared" si="46"/>
        <v>1090.5305749376</v>
      </c>
      <c r="AA51" s="78">
        <f t="shared" si="46"/>
        <v>1090.5305749376</v>
      </c>
      <c r="AB51" s="78">
        <f t="shared" si="46"/>
        <v>1090.5305749376</v>
      </c>
      <c r="AC51" s="78">
        <f t="shared" si="46"/>
        <v>1090.5305749376</v>
      </c>
      <c r="AD51" s="78">
        <f t="shared" si="46"/>
        <v>1094.2402864363521</v>
      </c>
      <c r="AE51" s="78">
        <f t="shared" si="46"/>
        <v>1094.2402864363521</v>
      </c>
      <c r="AF51" s="78">
        <f t="shared" si="46"/>
        <v>1184.7447864363521</v>
      </c>
      <c r="AG51" s="78">
        <f t="shared" si="46"/>
        <v>1184.7447864363521</v>
      </c>
      <c r="AH51" s="78">
        <f t="shared" si="46"/>
        <v>1098.0241921650791</v>
      </c>
      <c r="AI51" s="78">
        <f t="shared" si="46"/>
        <v>1098.0241921650791</v>
      </c>
      <c r="AJ51" s="78">
        <f t="shared" si="46"/>
        <v>1098.0241921650791</v>
      </c>
      <c r="AK51" s="78">
        <f t="shared" si="46"/>
        <v>871.76294216507915</v>
      </c>
      <c r="AL51" s="78">
        <f t="shared" si="46"/>
        <v>875.62252600838065</v>
      </c>
      <c r="AM51" s="78">
        <f t="shared" si="46"/>
        <v>875.62252600838065</v>
      </c>
      <c r="AN51" s="78">
        <f t="shared" si="46"/>
        <v>875.62252600838065</v>
      </c>
      <c r="AO51" s="78">
        <f t="shared" si="46"/>
        <v>739.86577600838064</v>
      </c>
      <c r="AP51" s="78">
        <f t="shared" si="46"/>
        <v>743.80255152854829</v>
      </c>
      <c r="AQ51" s="78">
        <f t="shared" si="46"/>
        <v>743.80255152854829</v>
      </c>
      <c r="AR51" s="78">
        <f t="shared" si="46"/>
        <v>743.80255152854829</v>
      </c>
      <c r="AS51" s="78">
        <f t="shared" si="46"/>
        <v>743.80255152854829</v>
      </c>
      <c r="AT51" s="57"/>
      <c r="AU51" s="57"/>
      <c r="AV51" s="8"/>
      <c r="AW51" s="21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</row>
    <row r="52" spans="1:60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</row>
    <row r="53" spans="1:60" ht="15.75" customHeight="1" x14ac:dyDescent="0.25">
      <c r="A53" s="2"/>
      <c r="B53" s="57"/>
      <c r="C53" s="2"/>
      <c r="D53" s="79"/>
      <c r="E53" s="79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11"/>
      <c r="Y53" s="11"/>
      <c r="Z53" s="11"/>
      <c r="AA53" s="11"/>
      <c r="AB53" s="11"/>
      <c r="AC53" s="11"/>
      <c r="AD53" s="11"/>
      <c r="AE53" s="11"/>
      <c r="AF53" s="11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</row>
    <row r="54" spans="1:60" ht="15.75" customHeight="1" x14ac:dyDescent="0.25">
      <c r="A54" s="2"/>
      <c r="B54" s="16"/>
      <c r="C54" s="39"/>
      <c r="D54" s="20" t="s">
        <v>126</v>
      </c>
      <c r="E54" s="20"/>
      <c r="F54" s="72">
        <f>Information!$F$9</f>
        <v>2024</v>
      </c>
      <c r="G54" s="2"/>
      <c r="H54" s="2"/>
      <c r="I54" s="2"/>
      <c r="J54" s="72">
        <f>F54+1</f>
        <v>2025</v>
      </c>
      <c r="K54" s="2"/>
      <c r="L54" s="2"/>
      <c r="M54" s="2"/>
      <c r="N54" s="72">
        <f>J54+1</f>
        <v>2026</v>
      </c>
      <c r="O54" s="2"/>
      <c r="P54" s="2"/>
      <c r="Q54" s="2"/>
      <c r="R54" s="72">
        <f>N54+1</f>
        <v>2027</v>
      </c>
      <c r="S54" s="2"/>
      <c r="T54" s="2"/>
      <c r="U54" s="2"/>
      <c r="V54" s="72">
        <f>R54+1</f>
        <v>2028</v>
      </c>
      <c r="W54" s="2"/>
      <c r="X54" s="39"/>
      <c r="Y54" s="39"/>
      <c r="Z54" s="72">
        <f>V54+1</f>
        <v>2029</v>
      </c>
      <c r="AA54" s="39"/>
      <c r="AB54" s="39"/>
      <c r="AC54" s="39"/>
      <c r="AD54" s="72">
        <f>Z54+1</f>
        <v>2030</v>
      </c>
      <c r="AE54" s="39"/>
      <c r="AF54" s="39"/>
      <c r="AG54" s="39"/>
      <c r="AH54" s="72">
        <f>AD54+1</f>
        <v>2031</v>
      </c>
      <c r="AI54" s="39"/>
      <c r="AJ54" s="39"/>
      <c r="AK54" s="39"/>
      <c r="AL54" s="72">
        <f>AH54+1</f>
        <v>2032</v>
      </c>
      <c r="AM54" s="39"/>
      <c r="AN54" s="39"/>
      <c r="AO54" s="39"/>
      <c r="AP54" s="72">
        <f>AL54+1</f>
        <v>2033</v>
      </c>
      <c r="AQ54" s="39"/>
      <c r="AR54" s="39"/>
      <c r="AS54" s="39"/>
      <c r="AT54" s="11"/>
      <c r="AU54" s="11"/>
      <c r="AV54" s="8"/>
      <c r="AW54" s="91" t="s">
        <v>8</v>
      </c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</row>
    <row r="55" spans="1:60" ht="15.75" customHeight="1" x14ac:dyDescent="0.25">
      <c r="A55" s="2"/>
      <c r="B55" s="16"/>
      <c r="C55" s="39"/>
      <c r="D55" s="79" t="str">
        <f t="shared" ref="D55:D58" si="47">D21</f>
        <v>Cost of Goods Sold (COGS)</v>
      </c>
      <c r="E55" s="80"/>
      <c r="F55" s="55" t="s">
        <v>55</v>
      </c>
      <c r="G55" s="55" t="s">
        <v>56</v>
      </c>
      <c r="H55" s="55" t="s">
        <v>57</v>
      </c>
      <c r="I55" s="55" t="s">
        <v>58</v>
      </c>
      <c r="J55" s="55" t="s">
        <v>55</v>
      </c>
      <c r="K55" s="55" t="s">
        <v>56</v>
      </c>
      <c r="L55" s="55" t="s">
        <v>57</v>
      </c>
      <c r="M55" s="55" t="s">
        <v>58</v>
      </c>
      <c r="N55" s="55" t="s">
        <v>55</v>
      </c>
      <c r="O55" s="55" t="s">
        <v>56</v>
      </c>
      <c r="P55" s="55" t="s">
        <v>57</v>
      </c>
      <c r="Q55" s="55" t="s">
        <v>58</v>
      </c>
      <c r="R55" s="55" t="s">
        <v>55</v>
      </c>
      <c r="S55" s="55" t="s">
        <v>56</v>
      </c>
      <c r="T55" s="55" t="s">
        <v>57</v>
      </c>
      <c r="U55" s="55" t="s">
        <v>58</v>
      </c>
      <c r="V55" s="55" t="s">
        <v>55</v>
      </c>
      <c r="W55" s="55" t="s">
        <v>56</v>
      </c>
      <c r="X55" s="55" t="s">
        <v>57</v>
      </c>
      <c r="Y55" s="55" t="s">
        <v>58</v>
      </c>
      <c r="Z55" s="55" t="s">
        <v>55</v>
      </c>
      <c r="AA55" s="55" t="s">
        <v>56</v>
      </c>
      <c r="AB55" s="55" t="s">
        <v>57</v>
      </c>
      <c r="AC55" s="55" t="s">
        <v>58</v>
      </c>
      <c r="AD55" s="55" t="s">
        <v>55</v>
      </c>
      <c r="AE55" s="55" t="s">
        <v>56</v>
      </c>
      <c r="AF55" s="55" t="s">
        <v>57</v>
      </c>
      <c r="AG55" s="55" t="s">
        <v>58</v>
      </c>
      <c r="AH55" s="55" t="s">
        <v>55</v>
      </c>
      <c r="AI55" s="55" t="s">
        <v>56</v>
      </c>
      <c r="AJ55" s="55" t="s">
        <v>57</v>
      </c>
      <c r="AK55" s="55" t="s">
        <v>58</v>
      </c>
      <c r="AL55" s="55" t="s">
        <v>55</v>
      </c>
      <c r="AM55" s="55" t="s">
        <v>56</v>
      </c>
      <c r="AN55" s="55" t="s">
        <v>57</v>
      </c>
      <c r="AO55" s="55" t="s">
        <v>58</v>
      </c>
      <c r="AP55" s="55" t="s">
        <v>55</v>
      </c>
      <c r="AQ55" s="55" t="s">
        <v>56</v>
      </c>
      <c r="AR55" s="55" t="s">
        <v>57</v>
      </c>
      <c r="AS55" s="55" t="s">
        <v>58</v>
      </c>
      <c r="AT55" s="11"/>
      <c r="AU55" s="11"/>
      <c r="AV55" s="8"/>
      <c r="AW55" s="21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</row>
    <row r="56" spans="1:60" ht="15.75" customHeight="1" x14ac:dyDescent="0.25">
      <c r="A56" s="2"/>
      <c r="B56" s="16"/>
      <c r="C56" s="39"/>
      <c r="D56" s="26" t="str">
        <f t="shared" si="47"/>
        <v xml:space="preserve">  Part A</v>
      </c>
      <c r="E56" s="80"/>
      <c r="F56" s="77">
        <f t="shared" ref="F56:AS56" si="48">F22*F$16</f>
        <v>15000</v>
      </c>
      <c r="G56" s="77">
        <f t="shared" si="48"/>
        <v>15000</v>
      </c>
      <c r="H56" s="77">
        <f t="shared" si="48"/>
        <v>15000</v>
      </c>
      <c r="I56" s="77">
        <f t="shared" si="48"/>
        <v>35000</v>
      </c>
      <c r="J56" s="77">
        <f t="shared" si="48"/>
        <v>35700</v>
      </c>
      <c r="K56" s="77">
        <f t="shared" si="48"/>
        <v>35700</v>
      </c>
      <c r="L56" s="77">
        <f t="shared" si="48"/>
        <v>122399.99999999999</v>
      </c>
      <c r="M56" s="77">
        <f t="shared" si="48"/>
        <v>122399.99999999999</v>
      </c>
      <c r="N56" s="77">
        <f t="shared" si="48"/>
        <v>156060</v>
      </c>
      <c r="O56" s="77">
        <f t="shared" si="48"/>
        <v>156060</v>
      </c>
      <c r="P56" s="77">
        <f t="shared" si="48"/>
        <v>156060</v>
      </c>
      <c r="Q56" s="77">
        <f t="shared" si="48"/>
        <v>156060</v>
      </c>
      <c r="R56" s="77">
        <f t="shared" si="48"/>
        <v>159181.20000000001</v>
      </c>
      <c r="S56" s="77">
        <f t="shared" si="48"/>
        <v>291832.2</v>
      </c>
      <c r="T56" s="77">
        <f t="shared" si="48"/>
        <v>291832.2</v>
      </c>
      <c r="U56" s="77">
        <f t="shared" si="48"/>
        <v>291832.2</v>
      </c>
      <c r="V56" s="77">
        <f t="shared" si="48"/>
        <v>297668.84400000004</v>
      </c>
      <c r="W56" s="77">
        <f t="shared" si="48"/>
        <v>324729.64800000004</v>
      </c>
      <c r="X56" s="77">
        <f t="shared" si="48"/>
        <v>324729.64800000004</v>
      </c>
      <c r="Y56" s="77">
        <f t="shared" si="48"/>
        <v>324729.64800000004</v>
      </c>
      <c r="Z56" s="77">
        <f t="shared" si="48"/>
        <v>331224.24096000002</v>
      </c>
      <c r="AA56" s="77">
        <f t="shared" si="48"/>
        <v>331224.24096000002</v>
      </c>
      <c r="AB56" s="77">
        <f t="shared" si="48"/>
        <v>331224.24096000002</v>
      </c>
      <c r="AC56" s="77">
        <f t="shared" si="48"/>
        <v>331224.24096000002</v>
      </c>
      <c r="AD56" s="77">
        <f t="shared" si="48"/>
        <v>337848.72577920003</v>
      </c>
      <c r="AE56" s="77">
        <f t="shared" si="48"/>
        <v>337848.72577920003</v>
      </c>
      <c r="AF56" s="77">
        <f t="shared" si="48"/>
        <v>337848.72577920003</v>
      </c>
      <c r="AG56" s="77">
        <f t="shared" si="48"/>
        <v>253386.54433440004</v>
      </c>
      <c r="AH56" s="77">
        <f t="shared" si="48"/>
        <v>258454.27522108803</v>
      </c>
      <c r="AI56" s="77">
        <f t="shared" si="48"/>
        <v>258454.27522108803</v>
      </c>
      <c r="AJ56" s="77">
        <f t="shared" si="48"/>
        <v>166559.4218091456</v>
      </c>
      <c r="AK56" s="77">
        <f t="shared" si="48"/>
        <v>166559.4218091456</v>
      </c>
      <c r="AL56" s="77">
        <f t="shared" si="48"/>
        <v>169890.61024532851</v>
      </c>
      <c r="AM56" s="77">
        <f t="shared" si="48"/>
        <v>169890.61024532851</v>
      </c>
      <c r="AN56" s="77">
        <f t="shared" si="48"/>
        <v>146457.42262528322</v>
      </c>
      <c r="AO56" s="77">
        <f t="shared" si="48"/>
        <v>146457.42262528322</v>
      </c>
      <c r="AP56" s="77">
        <f t="shared" si="48"/>
        <v>149386.57107778889</v>
      </c>
      <c r="AQ56" s="77">
        <f t="shared" si="48"/>
        <v>149386.57107778889</v>
      </c>
      <c r="AR56" s="77">
        <f t="shared" si="48"/>
        <v>149386.57107778889</v>
      </c>
      <c r="AS56" s="77">
        <f t="shared" si="48"/>
        <v>149386.57107778889</v>
      </c>
      <c r="AT56" s="11"/>
      <c r="AU56" s="11"/>
      <c r="AV56" s="8"/>
      <c r="AW56" s="21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</row>
    <row r="57" spans="1:60" ht="15.75" customHeight="1" x14ac:dyDescent="0.25">
      <c r="A57" s="2"/>
      <c r="B57" s="16"/>
      <c r="C57" s="39"/>
      <c r="D57" s="26" t="str">
        <f t="shared" si="47"/>
        <v xml:space="preserve">  Part B</v>
      </c>
      <c r="E57" s="80"/>
      <c r="F57" s="77">
        <f t="shared" ref="F57:AS57" si="49">F23*F$16</f>
        <v>30000</v>
      </c>
      <c r="G57" s="77">
        <f t="shared" si="49"/>
        <v>30000</v>
      </c>
      <c r="H57" s="77">
        <f t="shared" si="49"/>
        <v>30000</v>
      </c>
      <c r="I57" s="77">
        <f t="shared" si="49"/>
        <v>70000</v>
      </c>
      <c r="J57" s="77">
        <f t="shared" si="49"/>
        <v>71400</v>
      </c>
      <c r="K57" s="77">
        <f t="shared" si="49"/>
        <v>71400</v>
      </c>
      <c r="L57" s="77">
        <f t="shared" si="49"/>
        <v>244799.99999999997</v>
      </c>
      <c r="M57" s="77">
        <f t="shared" si="49"/>
        <v>244799.99999999997</v>
      </c>
      <c r="N57" s="77">
        <f t="shared" si="49"/>
        <v>312120</v>
      </c>
      <c r="O57" s="77">
        <f t="shared" si="49"/>
        <v>312120</v>
      </c>
      <c r="P57" s="77">
        <f t="shared" si="49"/>
        <v>312120</v>
      </c>
      <c r="Q57" s="77">
        <f t="shared" si="49"/>
        <v>312120</v>
      </c>
      <c r="R57" s="77">
        <f t="shared" si="49"/>
        <v>318362.40000000002</v>
      </c>
      <c r="S57" s="77">
        <f t="shared" si="49"/>
        <v>583664.4</v>
      </c>
      <c r="T57" s="77">
        <f t="shared" si="49"/>
        <v>583664.4</v>
      </c>
      <c r="U57" s="77">
        <f t="shared" si="49"/>
        <v>583664.4</v>
      </c>
      <c r="V57" s="77">
        <f t="shared" si="49"/>
        <v>595337.68800000008</v>
      </c>
      <c r="W57" s="77">
        <f t="shared" si="49"/>
        <v>649459.29600000009</v>
      </c>
      <c r="X57" s="77">
        <f t="shared" si="49"/>
        <v>649459.29600000009</v>
      </c>
      <c r="Y57" s="77">
        <f t="shared" si="49"/>
        <v>649459.29600000009</v>
      </c>
      <c r="Z57" s="77">
        <f t="shared" si="49"/>
        <v>662448.48192000005</v>
      </c>
      <c r="AA57" s="77">
        <f t="shared" si="49"/>
        <v>662448.48192000005</v>
      </c>
      <c r="AB57" s="77">
        <f t="shared" si="49"/>
        <v>662448.48192000005</v>
      </c>
      <c r="AC57" s="77">
        <f t="shared" si="49"/>
        <v>662448.48192000005</v>
      </c>
      <c r="AD57" s="77">
        <f t="shared" si="49"/>
        <v>675697.45155840006</v>
      </c>
      <c r="AE57" s="77">
        <f t="shared" si="49"/>
        <v>675697.45155840006</v>
      </c>
      <c r="AF57" s="77">
        <f t="shared" si="49"/>
        <v>675697.45155840006</v>
      </c>
      <c r="AG57" s="77">
        <f t="shared" si="49"/>
        <v>506773.08866880008</v>
      </c>
      <c r="AH57" s="77">
        <f t="shared" si="49"/>
        <v>516908.55044217606</v>
      </c>
      <c r="AI57" s="77">
        <f t="shared" si="49"/>
        <v>516908.55044217606</v>
      </c>
      <c r="AJ57" s="77">
        <f t="shared" si="49"/>
        <v>333118.8436182912</v>
      </c>
      <c r="AK57" s="77">
        <f t="shared" si="49"/>
        <v>333118.8436182912</v>
      </c>
      <c r="AL57" s="77">
        <f t="shared" si="49"/>
        <v>339781.22049065703</v>
      </c>
      <c r="AM57" s="77">
        <f t="shared" si="49"/>
        <v>339781.22049065703</v>
      </c>
      <c r="AN57" s="77">
        <f t="shared" si="49"/>
        <v>292914.84525056643</v>
      </c>
      <c r="AO57" s="77">
        <f t="shared" si="49"/>
        <v>292914.84525056643</v>
      </c>
      <c r="AP57" s="77">
        <f t="shared" si="49"/>
        <v>298773.14215557778</v>
      </c>
      <c r="AQ57" s="77">
        <f t="shared" si="49"/>
        <v>298773.14215557778</v>
      </c>
      <c r="AR57" s="77">
        <f t="shared" si="49"/>
        <v>298773.14215557778</v>
      </c>
      <c r="AS57" s="77">
        <f t="shared" si="49"/>
        <v>298773.14215557778</v>
      </c>
      <c r="AT57" s="11"/>
      <c r="AU57" s="11"/>
      <c r="AV57" s="8"/>
      <c r="AW57" s="21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</row>
    <row r="58" spans="1:60" ht="15.75" customHeight="1" x14ac:dyDescent="0.25">
      <c r="A58" s="2"/>
      <c r="B58" s="16"/>
      <c r="C58" s="39"/>
      <c r="D58" s="26" t="str">
        <f t="shared" si="47"/>
        <v xml:space="preserve">  Part C</v>
      </c>
      <c r="E58" s="80"/>
      <c r="F58" s="77">
        <f t="shared" ref="F58:AS58" si="50">F24*F$16</f>
        <v>135000</v>
      </c>
      <c r="G58" s="77">
        <f t="shared" si="50"/>
        <v>135000</v>
      </c>
      <c r="H58" s="77">
        <f t="shared" si="50"/>
        <v>135000</v>
      </c>
      <c r="I58" s="77">
        <f t="shared" si="50"/>
        <v>315000</v>
      </c>
      <c r="J58" s="77">
        <f t="shared" si="50"/>
        <v>321300</v>
      </c>
      <c r="K58" s="77">
        <f t="shared" si="50"/>
        <v>321300</v>
      </c>
      <c r="L58" s="77">
        <f t="shared" si="50"/>
        <v>1101600</v>
      </c>
      <c r="M58" s="77">
        <f t="shared" si="50"/>
        <v>1101600</v>
      </c>
      <c r="N58" s="77">
        <f t="shared" si="50"/>
        <v>1404540</v>
      </c>
      <c r="O58" s="77">
        <f t="shared" si="50"/>
        <v>1404540</v>
      </c>
      <c r="P58" s="77">
        <f t="shared" si="50"/>
        <v>1404540</v>
      </c>
      <c r="Q58" s="77">
        <f t="shared" si="50"/>
        <v>1404540</v>
      </c>
      <c r="R58" s="77">
        <f t="shared" si="50"/>
        <v>1432630.8</v>
      </c>
      <c r="S58" s="77">
        <f t="shared" si="50"/>
        <v>2626489.7999999998</v>
      </c>
      <c r="T58" s="77">
        <f t="shared" si="50"/>
        <v>2626489.7999999998</v>
      </c>
      <c r="U58" s="77">
        <f t="shared" si="50"/>
        <v>2626489.7999999998</v>
      </c>
      <c r="V58" s="77">
        <f t="shared" si="50"/>
        <v>2679019.5959999999</v>
      </c>
      <c r="W58" s="77">
        <f t="shared" si="50"/>
        <v>2922566.8319999999</v>
      </c>
      <c r="X58" s="77">
        <f t="shared" si="50"/>
        <v>2922566.8319999999</v>
      </c>
      <c r="Y58" s="77">
        <f t="shared" si="50"/>
        <v>2922566.8319999999</v>
      </c>
      <c r="Z58" s="77">
        <f t="shared" si="50"/>
        <v>2981018.1686399998</v>
      </c>
      <c r="AA58" s="77">
        <f t="shared" si="50"/>
        <v>2981018.1686399998</v>
      </c>
      <c r="AB58" s="77">
        <f t="shared" si="50"/>
        <v>2981018.1686399998</v>
      </c>
      <c r="AC58" s="77">
        <f t="shared" si="50"/>
        <v>2981018.1686399998</v>
      </c>
      <c r="AD58" s="77">
        <f t="shared" si="50"/>
        <v>3040638.5320127998</v>
      </c>
      <c r="AE58" s="77">
        <f t="shared" si="50"/>
        <v>3040638.5320127998</v>
      </c>
      <c r="AF58" s="77">
        <f t="shared" si="50"/>
        <v>3040638.5320127998</v>
      </c>
      <c r="AG58" s="77">
        <f t="shared" si="50"/>
        <v>2280478.8990095998</v>
      </c>
      <c r="AH58" s="77">
        <f t="shared" si="50"/>
        <v>2326088.4769897922</v>
      </c>
      <c r="AI58" s="77">
        <f t="shared" si="50"/>
        <v>2326088.4769897922</v>
      </c>
      <c r="AJ58" s="77">
        <f t="shared" si="50"/>
        <v>1499034.7962823103</v>
      </c>
      <c r="AK58" s="77">
        <f t="shared" si="50"/>
        <v>1499034.7962823103</v>
      </c>
      <c r="AL58" s="77">
        <f t="shared" si="50"/>
        <v>1529015.4922079567</v>
      </c>
      <c r="AM58" s="77">
        <f t="shared" si="50"/>
        <v>1529015.4922079567</v>
      </c>
      <c r="AN58" s="77">
        <f t="shared" si="50"/>
        <v>1318116.803627549</v>
      </c>
      <c r="AO58" s="77">
        <f t="shared" si="50"/>
        <v>1318116.803627549</v>
      </c>
      <c r="AP58" s="77">
        <f t="shared" si="50"/>
        <v>1344479.1397001001</v>
      </c>
      <c r="AQ58" s="77">
        <f t="shared" si="50"/>
        <v>1344479.1397001001</v>
      </c>
      <c r="AR58" s="77">
        <f t="shared" si="50"/>
        <v>1344479.1397001001</v>
      </c>
      <c r="AS58" s="77">
        <f t="shared" si="50"/>
        <v>1344479.1397001001</v>
      </c>
      <c r="AT58" s="11"/>
      <c r="AU58" s="11"/>
      <c r="AV58" s="8"/>
      <c r="AW58" s="21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</row>
    <row r="59" spans="1:60" ht="15.75" customHeight="1" x14ac:dyDescent="0.25">
      <c r="A59" s="2"/>
      <c r="B59" s="16"/>
      <c r="C59" s="39"/>
      <c r="D59" s="29" t="s">
        <v>24</v>
      </c>
      <c r="E59" s="80"/>
      <c r="F59" s="78">
        <f t="shared" ref="F59:AS59" si="51">SUM(F56:F58)</f>
        <v>180000</v>
      </c>
      <c r="G59" s="78">
        <f t="shared" si="51"/>
        <v>180000</v>
      </c>
      <c r="H59" s="78">
        <f t="shared" si="51"/>
        <v>180000</v>
      </c>
      <c r="I59" s="78">
        <f t="shared" si="51"/>
        <v>420000</v>
      </c>
      <c r="J59" s="78">
        <f t="shared" si="51"/>
        <v>428400</v>
      </c>
      <c r="K59" s="78">
        <f t="shared" si="51"/>
        <v>428400</v>
      </c>
      <c r="L59" s="78">
        <f t="shared" si="51"/>
        <v>1468800</v>
      </c>
      <c r="M59" s="78">
        <f t="shared" si="51"/>
        <v>1468800</v>
      </c>
      <c r="N59" s="78">
        <f t="shared" si="51"/>
        <v>1872720</v>
      </c>
      <c r="O59" s="78">
        <f t="shared" si="51"/>
        <v>1872720</v>
      </c>
      <c r="P59" s="78">
        <f t="shared" si="51"/>
        <v>1872720</v>
      </c>
      <c r="Q59" s="78">
        <f t="shared" si="51"/>
        <v>1872720</v>
      </c>
      <c r="R59" s="78">
        <f t="shared" si="51"/>
        <v>1910174.4000000001</v>
      </c>
      <c r="S59" s="78">
        <f t="shared" si="51"/>
        <v>3501986.4</v>
      </c>
      <c r="T59" s="78">
        <f t="shared" si="51"/>
        <v>3501986.4</v>
      </c>
      <c r="U59" s="78">
        <f t="shared" si="51"/>
        <v>3501986.4</v>
      </c>
      <c r="V59" s="78">
        <f t="shared" si="51"/>
        <v>3572026.128</v>
      </c>
      <c r="W59" s="78">
        <f t="shared" si="51"/>
        <v>3896755.7760000001</v>
      </c>
      <c r="X59" s="78">
        <f t="shared" si="51"/>
        <v>3896755.7760000001</v>
      </c>
      <c r="Y59" s="78">
        <f t="shared" si="51"/>
        <v>3896755.7760000001</v>
      </c>
      <c r="Z59" s="78">
        <f t="shared" si="51"/>
        <v>3974690.8915200001</v>
      </c>
      <c r="AA59" s="78">
        <f t="shared" si="51"/>
        <v>3974690.8915200001</v>
      </c>
      <c r="AB59" s="78">
        <f t="shared" si="51"/>
        <v>3974690.8915200001</v>
      </c>
      <c r="AC59" s="78">
        <f t="shared" si="51"/>
        <v>3974690.8915200001</v>
      </c>
      <c r="AD59" s="78">
        <f t="shared" si="51"/>
        <v>4054184.7093503997</v>
      </c>
      <c r="AE59" s="78">
        <f t="shared" si="51"/>
        <v>4054184.7093503997</v>
      </c>
      <c r="AF59" s="78">
        <f t="shared" si="51"/>
        <v>4054184.7093503997</v>
      </c>
      <c r="AG59" s="78">
        <f t="shared" si="51"/>
        <v>3040638.5320127998</v>
      </c>
      <c r="AH59" s="78">
        <f t="shared" si="51"/>
        <v>3101451.3026530566</v>
      </c>
      <c r="AI59" s="78">
        <f t="shared" si="51"/>
        <v>3101451.3026530566</v>
      </c>
      <c r="AJ59" s="78">
        <f t="shared" si="51"/>
        <v>1998713.0617097472</v>
      </c>
      <c r="AK59" s="78">
        <f t="shared" si="51"/>
        <v>1998713.0617097472</v>
      </c>
      <c r="AL59" s="78">
        <f t="shared" si="51"/>
        <v>2038687.3229439422</v>
      </c>
      <c r="AM59" s="78">
        <f t="shared" si="51"/>
        <v>2038687.3229439422</v>
      </c>
      <c r="AN59" s="78">
        <f t="shared" si="51"/>
        <v>1757489.0715033985</v>
      </c>
      <c r="AO59" s="78">
        <f t="shared" si="51"/>
        <v>1757489.0715033985</v>
      </c>
      <c r="AP59" s="78">
        <f t="shared" si="51"/>
        <v>1792638.8529334667</v>
      </c>
      <c r="AQ59" s="78">
        <f t="shared" si="51"/>
        <v>1792638.8529334667</v>
      </c>
      <c r="AR59" s="78">
        <f t="shared" si="51"/>
        <v>1792638.8529334667</v>
      </c>
      <c r="AS59" s="78">
        <f t="shared" si="51"/>
        <v>1792638.8529334667</v>
      </c>
      <c r="AT59" s="11"/>
      <c r="AU59" s="11"/>
      <c r="AV59" s="8"/>
      <c r="AW59" s="21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</row>
    <row r="60" spans="1:60" ht="15.75" customHeight="1" x14ac:dyDescent="0.25">
      <c r="A60" s="2"/>
      <c r="B60" s="16"/>
      <c r="C60" s="39"/>
      <c r="D60" s="2"/>
      <c r="E60" s="80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11"/>
      <c r="AU60" s="11"/>
      <c r="AV60" s="8"/>
      <c r="AW60" s="21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</row>
    <row r="61" spans="1:60" ht="15.75" customHeight="1" x14ac:dyDescent="0.25">
      <c r="A61" s="2"/>
      <c r="B61" s="16"/>
      <c r="C61" s="39"/>
      <c r="D61" s="79" t="str">
        <f t="shared" ref="D61:D64" si="52">D27</f>
        <v xml:space="preserve">Operations </v>
      </c>
      <c r="E61" s="80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11"/>
      <c r="AU61" s="11"/>
      <c r="AV61" s="8"/>
      <c r="AW61" s="21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</row>
    <row r="62" spans="1:60" ht="15.75" customHeight="1" x14ac:dyDescent="0.25">
      <c r="A62" s="2"/>
      <c r="B62" s="16"/>
      <c r="C62" s="39"/>
      <c r="D62" s="26" t="str">
        <f t="shared" si="52"/>
        <v xml:space="preserve">  Processing</v>
      </c>
      <c r="E62" s="80"/>
      <c r="F62" s="77">
        <f t="shared" ref="F62:AS62" si="53">F28*F$16</f>
        <v>18000</v>
      </c>
      <c r="G62" s="77">
        <f t="shared" si="53"/>
        <v>18000</v>
      </c>
      <c r="H62" s="77">
        <f t="shared" si="53"/>
        <v>18000</v>
      </c>
      <c r="I62" s="77">
        <f t="shared" si="53"/>
        <v>42000</v>
      </c>
      <c r="J62" s="77">
        <f t="shared" si="53"/>
        <v>42840</v>
      </c>
      <c r="K62" s="77">
        <f t="shared" si="53"/>
        <v>42840</v>
      </c>
      <c r="L62" s="77">
        <f t="shared" si="53"/>
        <v>146880</v>
      </c>
      <c r="M62" s="77">
        <f t="shared" si="53"/>
        <v>146880</v>
      </c>
      <c r="N62" s="77">
        <f t="shared" si="53"/>
        <v>187272</v>
      </c>
      <c r="O62" s="77">
        <f t="shared" si="53"/>
        <v>187272</v>
      </c>
      <c r="P62" s="77">
        <f t="shared" si="53"/>
        <v>187272</v>
      </c>
      <c r="Q62" s="77">
        <f t="shared" si="53"/>
        <v>187272</v>
      </c>
      <c r="R62" s="77">
        <f t="shared" si="53"/>
        <v>191017.44</v>
      </c>
      <c r="S62" s="77">
        <f t="shared" si="53"/>
        <v>350198.64</v>
      </c>
      <c r="T62" s="77">
        <f t="shared" si="53"/>
        <v>350198.64</v>
      </c>
      <c r="U62" s="77">
        <f t="shared" si="53"/>
        <v>350198.64</v>
      </c>
      <c r="V62" s="77">
        <f t="shared" si="53"/>
        <v>357202.6128</v>
      </c>
      <c r="W62" s="77">
        <f t="shared" si="53"/>
        <v>389675.57760000002</v>
      </c>
      <c r="X62" s="77">
        <f t="shared" si="53"/>
        <v>389675.57760000002</v>
      </c>
      <c r="Y62" s="77">
        <f t="shared" si="53"/>
        <v>389675.57760000002</v>
      </c>
      <c r="Z62" s="77">
        <f t="shared" si="53"/>
        <v>397469.08915200003</v>
      </c>
      <c r="AA62" s="77">
        <f t="shared" si="53"/>
        <v>397469.08915200003</v>
      </c>
      <c r="AB62" s="77">
        <f t="shared" si="53"/>
        <v>397469.08915200003</v>
      </c>
      <c r="AC62" s="77">
        <f t="shared" si="53"/>
        <v>397469.08915200003</v>
      </c>
      <c r="AD62" s="77">
        <f t="shared" si="53"/>
        <v>405418.47093503998</v>
      </c>
      <c r="AE62" s="77">
        <f t="shared" si="53"/>
        <v>405418.47093503998</v>
      </c>
      <c r="AF62" s="77">
        <f t="shared" si="53"/>
        <v>405418.47093503998</v>
      </c>
      <c r="AG62" s="77">
        <f t="shared" si="53"/>
        <v>304063.85320128</v>
      </c>
      <c r="AH62" s="77">
        <f t="shared" si="53"/>
        <v>310145.13026530558</v>
      </c>
      <c r="AI62" s="77">
        <f t="shared" si="53"/>
        <v>310145.13026530558</v>
      </c>
      <c r="AJ62" s="77">
        <f t="shared" si="53"/>
        <v>199871.30617097471</v>
      </c>
      <c r="AK62" s="77">
        <f t="shared" si="53"/>
        <v>199871.30617097471</v>
      </c>
      <c r="AL62" s="77">
        <f t="shared" si="53"/>
        <v>203868.73229439423</v>
      </c>
      <c r="AM62" s="77">
        <f t="shared" si="53"/>
        <v>203868.73229439423</v>
      </c>
      <c r="AN62" s="77">
        <f t="shared" si="53"/>
        <v>175748.90715033983</v>
      </c>
      <c r="AO62" s="77">
        <f t="shared" si="53"/>
        <v>175748.90715033983</v>
      </c>
      <c r="AP62" s="77">
        <f t="shared" si="53"/>
        <v>179263.88529334666</v>
      </c>
      <c r="AQ62" s="77">
        <f t="shared" si="53"/>
        <v>179263.88529334666</v>
      </c>
      <c r="AR62" s="77">
        <f t="shared" si="53"/>
        <v>179263.88529334666</v>
      </c>
      <c r="AS62" s="77">
        <f t="shared" si="53"/>
        <v>179263.88529334666</v>
      </c>
      <c r="AT62" s="11"/>
      <c r="AU62" s="11"/>
      <c r="AV62" s="8"/>
      <c r="AW62" s="21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</row>
    <row r="63" spans="1:60" ht="15.75" customHeight="1" x14ac:dyDescent="0.25">
      <c r="A63" s="2"/>
      <c r="B63" s="16"/>
      <c r="C63" s="39"/>
      <c r="D63" s="26" t="str">
        <f t="shared" si="52"/>
        <v xml:space="preserve">  Packaging</v>
      </c>
      <c r="E63" s="80"/>
      <c r="F63" s="77">
        <f t="shared" ref="F63:AS63" si="54">F29*F$16</f>
        <v>30000</v>
      </c>
      <c r="G63" s="77">
        <f t="shared" si="54"/>
        <v>30000</v>
      </c>
      <c r="H63" s="77">
        <f t="shared" si="54"/>
        <v>30000</v>
      </c>
      <c r="I63" s="77">
        <f t="shared" si="54"/>
        <v>70000</v>
      </c>
      <c r="J63" s="77">
        <f t="shared" si="54"/>
        <v>71400</v>
      </c>
      <c r="K63" s="77">
        <f t="shared" si="54"/>
        <v>71400</v>
      </c>
      <c r="L63" s="77">
        <f t="shared" si="54"/>
        <v>244799.99999999997</v>
      </c>
      <c r="M63" s="77">
        <f t="shared" si="54"/>
        <v>244799.99999999997</v>
      </c>
      <c r="N63" s="77">
        <f t="shared" si="54"/>
        <v>312120</v>
      </c>
      <c r="O63" s="77">
        <f t="shared" si="54"/>
        <v>312120</v>
      </c>
      <c r="P63" s="77">
        <f t="shared" si="54"/>
        <v>312120</v>
      </c>
      <c r="Q63" s="77">
        <f t="shared" si="54"/>
        <v>312120</v>
      </c>
      <c r="R63" s="77">
        <f t="shared" si="54"/>
        <v>318362.40000000002</v>
      </c>
      <c r="S63" s="77">
        <f t="shared" si="54"/>
        <v>583664.4</v>
      </c>
      <c r="T63" s="77">
        <f t="shared" si="54"/>
        <v>583664.4</v>
      </c>
      <c r="U63" s="77">
        <f t="shared" si="54"/>
        <v>583664.4</v>
      </c>
      <c r="V63" s="77">
        <f t="shared" si="54"/>
        <v>595337.68800000008</v>
      </c>
      <c r="W63" s="77">
        <f t="shared" si="54"/>
        <v>649459.29600000009</v>
      </c>
      <c r="X63" s="77">
        <f t="shared" si="54"/>
        <v>649459.29600000009</v>
      </c>
      <c r="Y63" s="77">
        <f t="shared" si="54"/>
        <v>649459.29600000009</v>
      </c>
      <c r="Z63" s="77">
        <f t="shared" si="54"/>
        <v>662448.48192000005</v>
      </c>
      <c r="AA63" s="77">
        <f t="shared" si="54"/>
        <v>662448.48192000005</v>
      </c>
      <c r="AB63" s="77">
        <f t="shared" si="54"/>
        <v>662448.48192000005</v>
      </c>
      <c r="AC63" s="77">
        <f t="shared" si="54"/>
        <v>662448.48192000005</v>
      </c>
      <c r="AD63" s="77">
        <f t="shared" si="54"/>
        <v>675697.45155840006</v>
      </c>
      <c r="AE63" s="77">
        <f t="shared" si="54"/>
        <v>675697.45155840006</v>
      </c>
      <c r="AF63" s="77">
        <f t="shared" si="54"/>
        <v>675697.45155840006</v>
      </c>
      <c r="AG63" s="77">
        <f t="shared" si="54"/>
        <v>506773.08866880008</v>
      </c>
      <c r="AH63" s="77">
        <f t="shared" si="54"/>
        <v>516908.55044217606</v>
      </c>
      <c r="AI63" s="77">
        <f t="shared" si="54"/>
        <v>516908.55044217606</v>
      </c>
      <c r="AJ63" s="77">
        <f t="shared" si="54"/>
        <v>333118.8436182912</v>
      </c>
      <c r="AK63" s="77">
        <f t="shared" si="54"/>
        <v>333118.8436182912</v>
      </c>
      <c r="AL63" s="77">
        <f t="shared" si="54"/>
        <v>339781.22049065703</v>
      </c>
      <c r="AM63" s="77">
        <f t="shared" si="54"/>
        <v>339781.22049065703</v>
      </c>
      <c r="AN63" s="77">
        <f t="shared" si="54"/>
        <v>292914.84525056643</v>
      </c>
      <c r="AO63" s="77">
        <f t="shared" si="54"/>
        <v>292914.84525056643</v>
      </c>
      <c r="AP63" s="77">
        <f t="shared" si="54"/>
        <v>298773.14215557778</v>
      </c>
      <c r="AQ63" s="77">
        <f t="shared" si="54"/>
        <v>298773.14215557778</v>
      </c>
      <c r="AR63" s="77">
        <f t="shared" si="54"/>
        <v>298773.14215557778</v>
      </c>
      <c r="AS63" s="77">
        <f t="shared" si="54"/>
        <v>298773.14215557778</v>
      </c>
      <c r="AT63" s="11"/>
      <c r="AU63" s="11"/>
      <c r="AV63" s="8"/>
      <c r="AW63" s="21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</row>
    <row r="64" spans="1:60" ht="15.75" customHeight="1" x14ac:dyDescent="0.25">
      <c r="A64" s="2"/>
      <c r="B64" s="16"/>
      <c r="C64" s="39"/>
      <c r="D64" s="26" t="str">
        <f t="shared" si="52"/>
        <v xml:space="preserve">  Shipping</v>
      </c>
      <c r="E64" s="80"/>
      <c r="F64" s="77">
        <f t="shared" ref="F64:AS64" si="55">F30*F$16</f>
        <v>75000</v>
      </c>
      <c r="G64" s="77">
        <f t="shared" si="55"/>
        <v>75000</v>
      </c>
      <c r="H64" s="77">
        <f t="shared" si="55"/>
        <v>75000</v>
      </c>
      <c r="I64" s="77">
        <f t="shared" si="55"/>
        <v>175000</v>
      </c>
      <c r="J64" s="77">
        <f t="shared" si="55"/>
        <v>178500</v>
      </c>
      <c r="K64" s="77">
        <f t="shared" si="55"/>
        <v>178500</v>
      </c>
      <c r="L64" s="77">
        <f t="shared" si="55"/>
        <v>612000</v>
      </c>
      <c r="M64" s="77">
        <f t="shared" si="55"/>
        <v>612000</v>
      </c>
      <c r="N64" s="77">
        <f t="shared" si="55"/>
        <v>780300</v>
      </c>
      <c r="O64" s="77">
        <f t="shared" si="55"/>
        <v>780300</v>
      </c>
      <c r="P64" s="77">
        <f t="shared" si="55"/>
        <v>780300</v>
      </c>
      <c r="Q64" s="77">
        <f t="shared" si="55"/>
        <v>780300</v>
      </c>
      <c r="R64" s="77">
        <f t="shared" si="55"/>
        <v>795906</v>
      </c>
      <c r="S64" s="77">
        <f t="shared" si="55"/>
        <v>1459161</v>
      </c>
      <c r="T64" s="77">
        <f t="shared" si="55"/>
        <v>1459161</v>
      </c>
      <c r="U64" s="77">
        <f t="shared" si="55"/>
        <v>1459161</v>
      </c>
      <c r="V64" s="77">
        <f t="shared" si="55"/>
        <v>1488344.22</v>
      </c>
      <c r="W64" s="77">
        <f t="shared" si="55"/>
        <v>1623648.24</v>
      </c>
      <c r="X64" s="77">
        <f t="shared" si="55"/>
        <v>1623648.24</v>
      </c>
      <c r="Y64" s="77">
        <f t="shared" si="55"/>
        <v>1623648.24</v>
      </c>
      <c r="Z64" s="77">
        <f t="shared" si="55"/>
        <v>1656121.2048000002</v>
      </c>
      <c r="AA64" s="77">
        <f t="shared" si="55"/>
        <v>1656121.2048000002</v>
      </c>
      <c r="AB64" s="77">
        <f t="shared" si="55"/>
        <v>1656121.2048000002</v>
      </c>
      <c r="AC64" s="77">
        <f t="shared" si="55"/>
        <v>1656121.2048000002</v>
      </c>
      <c r="AD64" s="77">
        <f t="shared" si="55"/>
        <v>1689243.6288960001</v>
      </c>
      <c r="AE64" s="77">
        <f t="shared" si="55"/>
        <v>1689243.6288960001</v>
      </c>
      <c r="AF64" s="77">
        <f t="shared" si="55"/>
        <v>1689243.6288960001</v>
      </c>
      <c r="AG64" s="77">
        <f t="shared" si="55"/>
        <v>1266932.7216720001</v>
      </c>
      <c r="AH64" s="77">
        <f t="shared" si="55"/>
        <v>1292271.3761054401</v>
      </c>
      <c r="AI64" s="77">
        <f t="shared" si="55"/>
        <v>1292271.3761054401</v>
      </c>
      <c r="AJ64" s="77">
        <f t="shared" si="55"/>
        <v>832797.10904572799</v>
      </c>
      <c r="AK64" s="77">
        <f t="shared" si="55"/>
        <v>832797.10904572799</v>
      </c>
      <c r="AL64" s="77">
        <f t="shared" si="55"/>
        <v>849453.05122664268</v>
      </c>
      <c r="AM64" s="77">
        <f t="shared" si="55"/>
        <v>849453.05122664268</v>
      </c>
      <c r="AN64" s="77">
        <f t="shared" si="55"/>
        <v>732287.11312641611</v>
      </c>
      <c r="AO64" s="77">
        <f t="shared" si="55"/>
        <v>732287.11312641611</v>
      </c>
      <c r="AP64" s="77">
        <f t="shared" si="55"/>
        <v>746932.85538894439</v>
      </c>
      <c r="AQ64" s="77">
        <f t="shared" si="55"/>
        <v>746932.85538894439</v>
      </c>
      <c r="AR64" s="77">
        <f t="shared" si="55"/>
        <v>746932.85538894439</v>
      </c>
      <c r="AS64" s="77">
        <f t="shared" si="55"/>
        <v>746932.85538894439</v>
      </c>
      <c r="AT64" s="11"/>
      <c r="AU64" s="11"/>
      <c r="AV64" s="8"/>
      <c r="AW64" s="21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</row>
    <row r="65" spans="1:60" ht="15.75" customHeight="1" x14ac:dyDescent="0.25">
      <c r="A65" s="2"/>
      <c r="B65" s="16"/>
      <c r="C65" s="39"/>
      <c r="D65" s="29" t="s">
        <v>24</v>
      </c>
      <c r="E65" s="80"/>
      <c r="F65" s="78">
        <f t="shared" ref="F65:AS65" si="56">SUM(F62:F64)</f>
        <v>123000</v>
      </c>
      <c r="G65" s="78">
        <f t="shared" si="56"/>
        <v>123000</v>
      </c>
      <c r="H65" s="78">
        <f t="shared" si="56"/>
        <v>123000</v>
      </c>
      <c r="I65" s="78">
        <f t="shared" si="56"/>
        <v>287000</v>
      </c>
      <c r="J65" s="78">
        <f t="shared" si="56"/>
        <v>292740</v>
      </c>
      <c r="K65" s="78">
        <f t="shared" si="56"/>
        <v>292740</v>
      </c>
      <c r="L65" s="78">
        <f t="shared" si="56"/>
        <v>1003680</v>
      </c>
      <c r="M65" s="78">
        <f t="shared" si="56"/>
        <v>1003680</v>
      </c>
      <c r="N65" s="78">
        <f t="shared" si="56"/>
        <v>1279692</v>
      </c>
      <c r="O65" s="78">
        <f t="shared" si="56"/>
        <v>1279692</v>
      </c>
      <c r="P65" s="78">
        <f t="shared" si="56"/>
        <v>1279692</v>
      </c>
      <c r="Q65" s="78">
        <f t="shared" si="56"/>
        <v>1279692</v>
      </c>
      <c r="R65" s="78">
        <f t="shared" si="56"/>
        <v>1305285.8400000001</v>
      </c>
      <c r="S65" s="78">
        <f t="shared" si="56"/>
        <v>2393024.04</v>
      </c>
      <c r="T65" s="78">
        <f t="shared" si="56"/>
        <v>2393024.04</v>
      </c>
      <c r="U65" s="78">
        <f t="shared" si="56"/>
        <v>2393024.04</v>
      </c>
      <c r="V65" s="78">
        <f t="shared" si="56"/>
        <v>2440884.5208000001</v>
      </c>
      <c r="W65" s="78">
        <f t="shared" si="56"/>
        <v>2662783.1135999998</v>
      </c>
      <c r="X65" s="78">
        <f t="shared" si="56"/>
        <v>2662783.1135999998</v>
      </c>
      <c r="Y65" s="78">
        <f t="shared" si="56"/>
        <v>2662783.1135999998</v>
      </c>
      <c r="Z65" s="78">
        <f t="shared" si="56"/>
        <v>2716038.7758720005</v>
      </c>
      <c r="AA65" s="78">
        <f t="shared" si="56"/>
        <v>2716038.7758720005</v>
      </c>
      <c r="AB65" s="78">
        <f t="shared" si="56"/>
        <v>2716038.7758720005</v>
      </c>
      <c r="AC65" s="78">
        <f t="shared" si="56"/>
        <v>2716038.7758720005</v>
      </c>
      <c r="AD65" s="78">
        <f t="shared" si="56"/>
        <v>2770359.55138944</v>
      </c>
      <c r="AE65" s="78">
        <f t="shared" si="56"/>
        <v>2770359.55138944</v>
      </c>
      <c r="AF65" s="78">
        <f t="shared" si="56"/>
        <v>2770359.55138944</v>
      </c>
      <c r="AG65" s="78">
        <f t="shared" si="56"/>
        <v>2077769.6635420802</v>
      </c>
      <c r="AH65" s="78">
        <f t="shared" si="56"/>
        <v>2119325.0568129215</v>
      </c>
      <c r="AI65" s="78">
        <f t="shared" si="56"/>
        <v>2119325.0568129215</v>
      </c>
      <c r="AJ65" s="78">
        <f t="shared" si="56"/>
        <v>1365787.2588349939</v>
      </c>
      <c r="AK65" s="78">
        <f t="shared" si="56"/>
        <v>1365787.2588349939</v>
      </c>
      <c r="AL65" s="78">
        <f t="shared" si="56"/>
        <v>1393103.0040116939</v>
      </c>
      <c r="AM65" s="78">
        <f t="shared" si="56"/>
        <v>1393103.0040116939</v>
      </c>
      <c r="AN65" s="78">
        <f t="shared" si="56"/>
        <v>1200950.8655273225</v>
      </c>
      <c r="AO65" s="78">
        <f t="shared" si="56"/>
        <v>1200950.8655273225</v>
      </c>
      <c r="AP65" s="78">
        <f t="shared" si="56"/>
        <v>1224969.8828378688</v>
      </c>
      <c r="AQ65" s="78">
        <f t="shared" si="56"/>
        <v>1224969.8828378688</v>
      </c>
      <c r="AR65" s="78">
        <f t="shared" si="56"/>
        <v>1224969.8828378688</v>
      </c>
      <c r="AS65" s="78">
        <f t="shared" si="56"/>
        <v>1224969.8828378688</v>
      </c>
      <c r="AT65" s="11"/>
      <c r="AU65" s="11"/>
      <c r="AV65" s="8"/>
      <c r="AW65" s="21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</row>
    <row r="66" spans="1:60" ht="15.75" customHeight="1" x14ac:dyDescent="0.25">
      <c r="A66" s="2"/>
      <c r="B66" s="16"/>
      <c r="C66" s="39"/>
      <c r="D66" s="80"/>
      <c r="E66" s="80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11"/>
      <c r="AU66" s="11"/>
      <c r="AV66" s="8"/>
      <c r="AW66" s="21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</row>
    <row r="67" spans="1:60" ht="15.75" customHeight="1" x14ac:dyDescent="0.25">
      <c r="A67" s="2"/>
      <c r="B67" s="16"/>
      <c r="C67" s="39"/>
      <c r="D67" s="79" t="str">
        <f t="shared" ref="D67:D70" si="57">D33</f>
        <v xml:space="preserve">Marketing </v>
      </c>
      <c r="E67" s="80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11"/>
      <c r="AU67" s="11"/>
      <c r="AV67" s="8"/>
      <c r="AW67" s="21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</row>
    <row r="68" spans="1:60" ht="15.75" customHeight="1" x14ac:dyDescent="0.25">
      <c r="A68" s="2"/>
      <c r="B68" s="16"/>
      <c r="C68" s="39"/>
      <c r="D68" s="80" t="str">
        <f t="shared" si="57"/>
        <v xml:space="preserve">  Social media</v>
      </c>
      <c r="E68" s="80"/>
      <c r="F68" s="77">
        <f t="shared" ref="F68:AS68" si="58">F34*F$16</f>
        <v>45000</v>
      </c>
      <c r="G68" s="77">
        <f t="shared" si="58"/>
        <v>45000</v>
      </c>
      <c r="H68" s="77">
        <f t="shared" si="58"/>
        <v>45000</v>
      </c>
      <c r="I68" s="77">
        <f t="shared" si="58"/>
        <v>105000</v>
      </c>
      <c r="J68" s="77">
        <f t="shared" si="58"/>
        <v>107100</v>
      </c>
      <c r="K68" s="77">
        <f t="shared" si="58"/>
        <v>107100</v>
      </c>
      <c r="L68" s="77">
        <f t="shared" si="58"/>
        <v>367200</v>
      </c>
      <c r="M68" s="77">
        <f t="shared" si="58"/>
        <v>367200</v>
      </c>
      <c r="N68" s="77">
        <f t="shared" si="58"/>
        <v>468180.00000000006</v>
      </c>
      <c r="O68" s="77">
        <f t="shared" si="58"/>
        <v>468180.00000000006</v>
      </c>
      <c r="P68" s="77">
        <f t="shared" si="58"/>
        <v>468180.00000000006</v>
      </c>
      <c r="Q68" s="77">
        <f t="shared" si="58"/>
        <v>468180.00000000006</v>
      </c>
      <c r="R68" s="77">
        <f t="shared" si="58"/>
        <v>477543.60000000003</v>
      </c>
      <c r="S68" s="77">
        <f t="shared" si="58"/>
        <v>875496.60000000009</v>
      </c>
      <c r="T68" s="77">
        <f t="shared" si="58"/>
        <v>875496.60000000009</v>
      </c>
      <c r="U68" s="77">
        <f t="shared" si="58"/>
        <v>875496.60000000009</v>
      </c>
      <c r="V68" s="77">
        <f t="shared" si="58"/>
        <v>893006.53200000024</v>
      </c>
      <c r="W68" s="77">
        <f t="shared" si="58"/>
        <v>974188.94400000025</v>
      </c>
      <c r="X68" s="77">
        <f t="shared" si="58"/>
        <v>974188.94400000025</v>
      </c>
      <c r="Y68" s="77">
        <f t="shared" si="58"/>
        <v>974188.94400000025</v>
      </c>
      <c r="Z68" s="77">
        <f t="shared" si="58"/>
        <v>993672.72288000036</v>
      </c>
      <c r="AA68" s="77">
        <f t="shared" si="58"/>
        <v>993672.72288000036</v>
      </c>
      <c r="AB68" s="77">
        <f t="shared" si="58"/>
        <v>993672.72288000036</v>
      </c>
      <c r="AC68" s="77">
        <f t="shared" si="58"/>
        <v>993672.72288000036</v>
      </c>
      <c r="AD68" s="77">
        <f t="shared" si="58"/>
        <v>1013546.1773376004</v>
      </c>
      <c r="AE68" s="77">
        <f t="shared" si="58"/>
        <v>1013546.1773376004</v>
      </c>
      <c r="AF68" s="77">
        <f t="shared" si="58"/>
        <v>1013546.1773376004</v>
      </c>
      <c r="AG68" s="77">
        <f t="shared" si="58"/>
        <v>760159.63300320029</v>
      </c>
      <c r="AH68" s="77">
        <f t="shared" si="58"/>
        <v>775362.82566326426</v>
      </c>
      <c r="AI68" s="77">
        <f t="shared" si="58"/>
        <v>775362.82566326426</v>
      </c>
      <c r="AJ68" s="77">
        <f t="shared" si="58"/>
        <v>499678.26542743697</v>
      </c>
      <c r="AK68" s="77">
        <f t="shared" si="58"/>
        <v>499678.26542743697</v>
      </c>
      <c r="AL68" s="77">
        <f t="shared" si="58"/>
        <v>509671.83073598571</v>
      </c>
      <c r="AM68" s="77">
        <f t="shared" si="58"/>
        <v>509671.83073598571</v>
      </c>
      <c r="AN68" s="77">
        <f t="shared" si="58"/>
        <v>439372.26787584979</v>
      </c>
      <c r="AO68" s="77">
        <f t="shared" si="58"/>
        <v>439372.26787584979</v>
      </c>
      <c r="AP68" s="77">
        <f t="shared" si="58"/>
        <v>448159.71323336673</v>
      </c>
      <c r="AQ68" s="77">
        <f t="shared" si="58"/>
        <v>448159.71323336673</v>
      </c>
      <c r="AR68" s="77">
        <f t="shared" si="58"/>
        <v>448159.71323336673</v>
      </c>
      <c r="AS68" s="77">
        <f t="shared" si="58"/>
        <v>448159.71323336673</v>
      </c>
      <c r="AT68" s="11"/>
      <c r="AU68" s="11"/>
      <c r="AV68" s="8"/>
      <c r="AW68" s="21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</row>
    <row r="69" spans="1:60" ht="15.75" customHeight="1" x14ac:dyDescent="0.25">
      <c r="A69" s="2"/>
      <c r="B69" s="16"/>
      <c r="C69" s="39"/>
      <c r="D69" s="80" t="str">
        <f t="shared" si="57"/>
        <v xml:space="preserve">  Email</v>
      </c>
      <c r="E69" s="80"/>
      <c r="F69" s="77">
        <f t="shared" ref="F69:AS69" si="59">F35*F$16</f>
        <v>66000</v>
      </c>
      <c r="G69" s="77">
        <f t="shared" si="59"/>
        <v>66000</v>
      </c>
      <c r="H69" s="77">
        <f t="shared" si="59"/>
        <v>66000</v>
      </c>
      <c r="I69" s="77">
        <f t="shared" si="59"/>
        <v>154000</v>
      </c>
      <c r="J69" s="77">
        <f t="shared" si="59"/>
        <v>157080</v>
      </c>
      <c r="K69" s="77">
        <f t="shared" si="59"/>
        <v>157080</v>
      </c>
      <c r="L69" s="77">
        <f t="shared" si="59"/>
        <v>538560</v>
      </c>
      <c r="M69" s="77">
        <f t="shared" si="59"/>
        <v>538560</v>
      </c>
      <c r="N69" s="77">
        <f t="shared" si="59"/>
        <v>686664.00000000012</v>
      </c>
      <c r="O69" s="77">
        <f t="shared" si="59"/>
        <v>686664.00000000012</v>
      </c>
      <c r="P69" s="77">
        <f t="shared" si="59"/>
        <v>686664.00000000012</v>
      </c>
      <c r="Q69" s="77">
        <f t="shared" si="59"/>
        <v>686664.00000000012</v>
      </c>
      <c r="R69" s="77">
        <f t="shared" si="59"/>
        <v>700397.28</v>
      </c>
      <c r="S69" s="77">
        <f t="shared" si="59"/>
        <v>1284061.6800000002</v>
      </c>
      <c r="T69" s="77">
        <f t="shared" si="59"/>
        <v>1284061.6800000002</v>
      </c>
      <c r="U69" s="77">
        <f t="shared" si="59"/>
        <v>1284061.6800000002</v>
      </c>
      <c r="V69" s="77">
        <f t="shared" si="59"/>
        <v>1309742.9136000001</v>
      </c>
      <c r="W69" s="77">
        <f t="shared" si="59"/>
        <v>1428810.4512</v>
      </c>
      <c r="X69" s="77">
        <f t="shared" si="59"/>
        <v>1428810.4512</v>
      </c>
      <c r="Y69" s="77">
        <f t="shared" si="59"/>
        <v>1428810.4512</v>
      </c>
      <c r="Z69" s="77">
        <f t="shared" si="59"/>
        <v>1457386.6602240002</v>
      </c>
      <c r="AA69" s="77">
        <f t="shared" si="59"/>
        <v>1457386.6602240002</v>
      </c>
      <c r="AB69" s="77">
        <f t="shared" si="59"/>
        <v>1457386.6602240002</v>
      </c>
      <c r="AC69" s="77">
        <f t="shared" si="59"/>
        <v>1457386.6602240002</v>
      </c>
      <c r="AD69" s="77">
        <f t="shared" si="59"/>
        <v>1486534.3934284803</v>
      </c>
      <c r="AE69" s="77">
        <f t="shared" si="59"/>
        <v>1486534.3934284803</v>
      </c>
      <c r="AF69" s="77">
        <f t="shared" si="59"/>
        <v>1486534.3934284803</v>
      </c>
      <c r="AG69" s="77">
        <f t="shared" si="59"/>
        <v>1114900.7950713602</v>
      </c>
      <c r="AH69" s="77">
        <f t="shared" si="59"/>
        <v>1137198.8109727872</v>
      </c>
      <c r="AI69" s="77">
        <f t="shared" si="59"/>
        <v>1137198.8109727872</v>
      </c>
      <c r="AJ69" s="77">
        <f t="shared" si="59"/>
        <v>732861.45596024068</v>
      </c>
      <c r="AK69" s="77">
        <f t="shared" si="59"/>
        <v>732861.45596024068</v>
      </c>
      <c r="AL69" s="77">
        <f t="shared" si="59"/>
        <v>747518.68507944548</v>
      </c>
      <c r="AM69" s="77">
        <f t="shared" si="59"/>
        <v>747518.68507944548</v>
      </c>
      <c r="AN69" s="77">
        <f t="shared" si="59"/>
        <v>644412.65955124609</v>
      </c>
      <c r="AO69" s="77">
        <f t="shared" si="59"/>
        <v>644412.65955124609</v>
      </c>
      <c r="AP69" s="77">
        <f t="shared" si="59"/>
        <v>657300.91274227109</v>
      </c>
      <c r="AQ69" s="77">
        <f t="shared" si="59"/>
        <v>657300.91274227109</v>
      </c>
      <c r="AR69" s="77">
        <f t="shared" si="59"/>
        <v>657300.91274227109</v>
      </c>
      <c r="AS69" s="77">
        <f t="shared" si="59"/>
        <v>657300.91274227109</v>
      </c>
      <c r="AT69" s="11"/>
      <c r="AU69" s="11"/>
      <c r="AV69" s="8"/>
      <c r="AW69" s="21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</row>
    <row r="70" spans="1:60" ht="15.75" customHeight="1" x14ac:dyDescent="0.25">
      <c r="A70" s="2"/>
      <c r="B70" s="16"/>
      <c r="C70" s="39"/>
      <c r="D70" s="80" t="str">
        <f t="shared" si="57"/>
        <v xml:space="preserve">  SEO</v>
      </c>
      <c r="E70" s="80"/>
      <c r="F70" s="77">
        <f t="shared" ref="F70:AS70" si="60">F36*F$16</f>
        <v>90000</v>
      </c>
      <c r="G70" s="77">
        <f t="shared" si="60"/>
        <v>90000</v>
      </c>
      <c r="H70" s="77">
        <f t="shared" si="60"/>
        <v>90000</v>
      </c>
      <c r="I70" s="77">
        <f t="shared" si="60"/>
        <v>210000</v>
      </c>
      <c r="J70" s="77">
        <f t="shared" si="60"/>
        <v>214200</v>
      </c>
      <c r="K70" s="77">
        <f t="shared" si="60"/>
        <v>214200</v>
      </c>
      <c r="L70" s="77">
        <f t="shared" si="60"/>
        <v>734400</v>
      </c>
      <c r="M70" s="77">
        <f t="shared" si="60"/>
        <v>734400</v>
      </c>
      <c r="N70" s="77">
        <f t="shared" si="60"/>
        <v>936360.00000000012</v>
      </c>
      <c r="O70" s="77">
        <f t="shared" si="60"/>
        <v>936360.00000000012</v>
      </c>
      <c r="P70" s="77">
        <f t="shared" si="60"/>
        <v>936360.00000000012</v>
      </c>
      <c r="Q70" s="77">
        <f t="shared" si="60"/>
        <v>936360.00000000012</v>
      </c>
      <c r="R70" s="77">
        <f t="shared" si="60"/>
        <v>955087.20000000007</v>
      </c>
      <c r="S70" s="77">
        <f t="shared" si="60"/>
        <v>1750993.2000000002</v>
      </c>
      <c r="T70" s="77">
        <f t="shared" si="60"/>
        <v>1750993.2000000002</v>
      </c>
      <c r="U70" s="77">
        <f t="shared" si="60"/>
        <v>1750993.2000000002</v>
      </c>
      <c r="V70" s="77">
        <f t="shared" si="60"/>
        <v>1786013.0640000005</v>
      </c>
      <c r="W70" s="77">
        <f t="shared" si="60"/>
        <v>1948377.8880000005</v>
      </c>
      <c r="X70" s="77">
        <f t="shared" si="60"/>
        <v>1948377.8880000005</v>
      </c>
      <c r="Y70" s="77">
        <f t="shared" si="60"/>
        <v>1948377.8880000005</v>
      </c>
      <c r="Z70" s="77">
        <f t="shared" si="60"/>
        <v>1987345.4457600007</v>
      </c>
      <c r="AA70" s="77">
        <f t="shared" si="60"/>
        <v>1987345.4457600007</v>
      </c>
      <c r="AB70" s="77">
        <f t="shared" si="60"/>
        <v>1987345.4457600007</v>
      </c>
      <c r="AC70" s="77">
        <f t="shared" si="60"/>
        <v>1987345.4457600007</v>
      </c>
      <c r="AD70" s="77">
        <f t="shared" si="60"/>
        <v>2027092.3546752008</v>
      </c>
      <c r="AE70" s="77">
        <f t="shared" si="60"/>
        <v>2027092.3546752008</v>
      </c>
      <c r="AF70" s="77">
        <f t="shared" si="60"/>
        <v>2027092.3546752008</v>
      </c>
      <c r="AG70" s="77">
        <f t="shared" si="60"/>
        <v>1520319.2660064006</v>
      </c>
      <c r="AH70" s="77">
        <f t="shared" si="60"/>
        <v>1550725.6513265285</v>
      </c>
      <c r="AI70" s="77">
        <f t="shared" si="60"/>
        <v>1550725.6513265285</v>
      </c>
      <c r="AJ70" s="77">
        <f t="shared" si="60"/>
        <v>999356.53085487394</v>
      </c>
      <c r="AK70" s="77">
        <f t="shared" si="60"/>
        <v>999356.53085487394</v>
      </c>
      <c r="AL70" s="77">
        <f t="shared" si="60"/>
        <v>1019343.6614719714</v>
      </c>
      <c r="AM70" s="77">
        <f t="shared" si="60"/>
        <v>1019343.6614719714</v>
      </c>
      <c r="AN70" s="77">
        <f t="shared" si="60"/>
        <v>878744.53575169959</v>
      </c>
      <c r="AO70" s="77">
        <f t="shared" si="60"/>
        <v>878744.53575169959</v>
      </c>
      <c r="AP70" s="77">
        <f t="shared" si="60"/>
        <v>896319.42646673345</v>
      </c>
      <c r="AQ70" s="77">
        <f t="shared" si="60"/>
        <v>896319.42646673345</v>
      </c>
      <c r="AR70" s="77">
        <f t="shared" si="60"/>
        <v>896319.42646673345</v>
      </c>
      <c r="AS70" s="77">
        <f t="shared" si="60"/>
        <v>896319.42646673345</v>
      </c>
      <c r="AT70" s="11"/>
      <c r="AU70" s="11"/>
      <c r="AV70" s="8"/>
      <c r="AW70" s="21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</row>
    <row r="71" spans="1:60" ht="15.75" customHeight="1" x14ac:dyDescent="0.25">
      <c r="A71" s="2"/>
      <c r="B71" s="16"/>
      <c r="C71" s="39"/>
      <c r="D71" s="29" t="s">
        <v>24</v>
      </c>
      <c r="E71" s="80"/>
      <c r="F71" s="78">
        <f t="shared" ref="F71:AS71" si="61">SUM(F68:F70)</f>
        <v>201000</v>
      </c>
      <c r="G71" s="78">
        <f t="shared" si="61"/>
        <v>201000</v>
      </c>
      <c r="H71" s="78">
        <f t="shared" si="61"/>
        <v>201000</v>
      </c>
      <c r="I71" s="78">
        <f t="shared" si="61"/>
        <v>469000</v>
      </c>
      <c r="J71" s="78">
        <f t="shared" si="61"/>
        <v>478380</v>
      </c>
      <c r="K71" s="78">
        <f t="shared" si="61"/>
        <v>478380</v>
      </c>
      <c r="L71" s="78">
        <f t="shared" si="61"/>
        <v>1640160</v>
      </c>
      <c r="M71" s="78">
        <f t="shared" si="61"/>
        <v>1640160</v>
      </c>
      <c r="N71" s="78">
        <f t="shared" si="61"/>
        <v>2091204.0000000005</v>
      </c>
      <c r="O71" s="78">
        <f t="shared" si="61"/>
        <v>2091204.0000000005</v>
      </c>
      <c r="P71" s="78">
        <f t="shared" si="61"/>
        <v>2091204.0000000005</v>
      </c>
      <c r="Q71" s="78">
        <f t="shared" si="61"/>
        <v>2091204.0000000005</v>
      </c>
      <c r="R71" s="78">
        <f t="shared" si="61"/>
        <v>2133028.08</v>
      </c>
      <c r="S71" s="78">
        <f t="shared" si="61"/>
        <v>3910551.4800000004</v>
      </c>
      <c r="T71" s="78">
        <f t="shared" si="61"/>
        <v>3910551.4800000004</v>
      </c>
      <c r="U71" s="78">
        <f t="shared" si="61"/>
        <v>3910551.4800000004</v>
      </c>
      <c r="V71" s="78">
        <f t="shared" si="61"/>
        <v>3988762.5096000005</v>
      </c>
      <c r="W71" s="78">
        <f t="shared" si="61"/>
        <v>4351377.2832000004</v>
      </c>
      <c r="X71" s="78">
        <f t="shared" si="61"/>
        <v>4351377.2832000004</v>
      </c>
      <c r="Y71" s="78">
        <f t="shared" si="61"/>
        <v>4351377.2832000004</v>
      </c>
      <c r="Z71" s="78">
        <f t="shared" si="61"/>
        <v>4438404.8288640017</v>
      </c>
      <c r="AA71" s="78">
        <f t="shared" si="61"/>
        <v>4438404.8288640017</v>
      </c>
      <c r="AB71" s="78">
        <f t="shared" si="61"/>
        <v>4438404.8288640017</v>
      </c>
      <c r="AC71" s="78">
        <f t="shared" si="61"/>
        <v>4438404.8288640017</v>
      </c>
      <c r="AD71" s="78">
        <f t="shared" si="61"/>
        <v>4527172.9254412819</v>
      </c>
      <c r="AE71" s="78">
        <f t="shared" si="61"/>
        <v>4527172.9254412819</v>
      </c>
      <c r="AF71" s="78">
        <f t="shared" si="61"/>
        <v>4527172.9254412819</v>
      </c>
      <c r="AG71" s="78">
        <f t="shared" si="61"/>
        <v>3395379.6940809609</v>
      </c>
      <c r="AH71" s="78">
        <f t="shared" si="61"/>
        <v>3463287.2879625801</v>
      </c>
      <c r="AI71" s="78">
        <f t="shared" si="61"/>
        <v>3463287.2879625801</v>
      </c>
      <c r="AJ71" s="78">
        <f t="shared" si="61"/>
        <v>2231896.2522425517</v>
      </c>
      <c r="AK71" s="78">
        <f t="shared" si="61"/>
        <v>2231896.2522425517</v>
      </c>
      <c r="AL71" s="78">
        <f t="shared" si="61"/>
        <v>2276534.1772874026</v>
      </c>
      <c r="AM71" s="78">
        <f t="shared" si="61"/>
        <v>2276534.1772874026</v>
      </c>
      <c r="AN71" s="78">
        <f t="shared" si="61"/>
        <v>1962529.4631787953</v>
      </c>
      <c r="AO71" s="78">
        <f t="shared" si="61"/>
        <v>1962529.4631787953</v>
      </c>
      <c r="AP71" s="78">
        <f t="shared" si="61"/>
        <v>2001780.0524423711</v>
      </c>
      <c r="AQ71" s="78">
        <f t="shared" si="61"/>
        <v>2001780.0524423711</v>
      </c>
      <c r="AR71" s="78">
        <f t="shared" si="61"/>
        <v>2001780.0524423711</v>
      </c>
      <c r="AS71" s="78">
        <f t="shared" si="61"/>
        <v>2001780.0524423711</v>
      </c>
      <c r="AT71" s="11"/>
      <c r="AU71" s="11"/>
      <c r="AV71" s="8"/>
      <c r="AW71" s="21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</row>
    <row r="72" spans="1:60" ht="15.75" customHeight="1" x14ac:dyDescent="0.25">
      <c r="A72" s="2"/>
      <c r="B72" s="16"/>
      <c r="C72" s="39"/>
      <c r="D72" s="80"/>
      <c r="E72" s="80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11"/>
      <c r="AU72" s="11"/>
      <c r="AV72" s="8"/>
      <c r="AW72" s="21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</row>
    <row r="73" spans="1:60" ht="15.75" customHeight="1" x14ac:dyDescent="0.25">
      <c r="A73" s="2"/>
      <c r="B73" s="16"/>
      <c r="C73" s="39"/>
      <c r="D73" s="79" t="str">
        <f>D39</f>
        <v>Fees</v>
      </c>
      <c r="E73" s="79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11"/>
      <c r="Y73" s="11"/>
      <c r="Z73" s="11"/>
      <c r="AA73" s="11"/>
      <c r="AB73" s="11"/>
      <c r="AC73" s="11"/>
      <c r="AD73" s="11"/>
      <c r="AE73" s="11"/>
      <c r="AF73" s="11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8"/>
      <c r="AW73" s="21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</row>
    <row r="74" spans="1:60" ht="15.75" customHeight="1" x14ac:dyDescent="0.25">
      <c r="A74" s="2"/>
      <c r="B74" s="16"/>
      <c r="C74" s="39"/>
      <c r="D74" s="80" t="s">
        <v>171</v>
      </c>
      <c r="E74" s="80"/>
      <c r="F74" s="77">
        <f t="shared" ref="F74:AS74" si="62">F40*F$16</f>
        <v>315000</v>
      </c>
      <c r="G74" s="77">
        <f t="shared" si="62"/>
        <v>315000</v>
      </c>
      <c r="H74" s="77">
        <f t="shared" si="62"/>
        <v>315000</v>
      </c>
      <c r="I74" s="77">
        <f t="shared" si="62"/>
        <v>735000</v>
      </c>
      <c r="J74" s="77">
        <f t="shared" si="62"/>
        <v>1470000</v>
      </c>
      <c r="K74" s="77">
        <f t="shared" si="62"/>
        <v>1470000</v>
      </c>
      <c r="L74" s="77">
        <f t="shared" si="62"/>
        <v>5040000</v>
      </c>
      <c r="M74" s="77">
        <f t="shared" si="62"/>
        <v>15120000</v>
      </c>
      <c r="N74" s="77">
        <f t="shared" si="62"/>
        <v>18900000</v>
      </c>
      <c r="O74" s="77">
        <f t="shared" si="62"/>
        <v>9900000</v>
      </c>
      <c r="P74" s="77">
        <f t="shared" si="62"/>
        <v>9900000</v>
      </c>
      <c r="Q74" s="77">
        <f t="shared" si="62"/>
        <v>9900000</v>
      </c>
      <c r="R74" s="77">
        <f t="shared" si="62"/>
        <v>9900000</v>
      </c>
      <c r="S74" s="77">
        <f t="shared" si="62"/>
        <v>18150000</v>
      </c>
      <c r="T74" s="77">
        <f t="shared" si="62"/>
        <v>31350000</v>
      </c>
      <c r="U74" s="77">
        <f t="shared" si="62"/>
        <v>31350000</v>
      </c>
      <c r="V74" s="77">
        <f t="shared" si="62"/>
        <v>31350000</v>
      </c>
      <c r="W74" s="77">
        <f t="shared" si="62"/>
        <v>34200000</v>
      </c>
      <c r="X74" s="77">
        <f t="shared" si="62"/>
        <v>36000000</v>
      </c>
      <c r="Y74" s="77">
        <f t="shared" si="62"/>
        <v>36000000</v>
      </c>
      <c r="Z74" s="77">
        <f t="shared" si="62"/>
        <v>36000000</v>
      </c>
      <c r="AA74" s="77">
        <f t="shared" si="62"/>
        <v>36000000</v>
      </c>
      <c r="AB74" s="77">
        <f t="shared" si="62"/>
        <v>36000000</v>
      </c>
      <c r="AC74" s="77">
        <f t="shared" si="62"/>
        <v>36000000</v>
      </c>
      <c r="AD74" s="77">
        <f t="shared" si="62"/>
        <v>36000000</v>
      </c>
      <c r="AE74" s="77">
        <f t="shared" si="62"/>
        <v>36000000</v>
      </c>
      <c r="AF74" s="77">
        <f t="shared" si="62"/>
        <v>39600000</v>
      </c>
      <c r="AG74" s="77">
        <f t="shared" si="62"/>
        <v>29700000</v>
      </c>
      <c r="AH74" s="77">
        <f t="shared" si="62"/>
        <v>27000000</v>
      </c>
      <c r="AI74" s="77">
        <f t="shared" si="62"/>
        <v>27000000</v>
      </c>
      <c r="AJ74" s="77">
        <f t="shared" si="62"/>
        <v>17400000</v>
      </c>
      <c r="AK74" s="77">
        <f t="shared" si="62"/>
        <v>13050000</v>
      </c>
      <c r="AL74" s="77">
        <f t="shared" si="62"/>
        <v>13050000</v>
      </c>
      <c r="AM74" s="77">
        <f t="shared" si="62"/>
        <v>13050000</v>
      </c>
      <c r="AN74" s="77">
        <f t="shared" si="62"/>
        <v>11250000</v>
      </c>
      <c r="AO74" s="77">
        <f t="shared" si="62"/>
        <v>9000000</v>
      </c>
      <c r="AP74" s="77">
        <f t="shared" si="62"/>
        <v>9000000</v>
      </c>
      <c r="AQ74" s="77">
        <f t="shared" si="62"/>
        <v>9000000</v>
      </c>
      <c r="AR74" s="77">
        <f t="shared" si="62"/>
        <v>9000000</v>
      </c>
      <c r="AS74" s="77">
        <f t="shared" si="62"/>
        <v>9000000</v>
      </c>
      <c r="AT74" s="57"/>
      <c r="AU74" s="57"/>
      <c r="AV74" s="8"/>
      <c r="AW74" s="21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</row>
    <row r="75" spans="1:60" ht="15.75" customHeight="1" x14ac:dyDescent="0.25">
      <c r="A75" s="2"/>
      <c r="B75" s="16"/>
      <c r="C75" s="39"/>
      <c r="D75" s="80" t="s">
        <v>172</v>
      </c>
      <c r="E75" s="80"/>
      <c r="F75" s="77">
        <f t="shared" ref="F75:AS75" si="63">F41*F$16</f>
        <v>105000</v>
      </c>
      <c r="G75" s="77">
        <f t="shared" si="63"/>
        <v>105000</v>
      </c>
      <c r="H75" s="77">
        <f t="shared" si="63"/>
        <v>105000</v>
      </c>
      <c r="I75" s="77">
        <f t="shared" si="63"/>
        <v>245000</v>
      </c>
      <c r="J75" s="77">
        <f t="shared" si="63"/>
        <v>490000</v>
      </c>
      <c r="K75" s="77">
        <f t="shared" si="63"/>
        <v>490000</v>
      </c>
      <c r="L75" s="77">
        <f t="shared" si="63"/>
        <v>1680000</v>
      </c>
      <c r="M75" s="77">
        <f t="shared" si="63"/>
        <v>5040000</v>
      </c>
      <c r="N75" s="77">
        <f t="shared" si="63"/>
        <v>6300000</v>
      </c>
      <c r="O75" s="77">
        <f t="shared" si="63"/>
        <v>3300000</v>
      </c>
      <c r="P75" s="77">
        <f t="shared" si="63"/>
        <v>3300000</v>
      </c>
      <c r="Q75" s="77">
        <f t="shared" si="63"/>
        <v>3300000</v>
      </c>
      <c r="R75" s="77">
        <f t="shared" si="63"/>
        <v>3300000</v>
      </c>
      <c r="S75" s="77">
        <f t="shared" si="63"/>
        <v>6050000</v>
      </c>
      <c r="T75" s="77">
        <f t="shared" si="63"/>
        <v>10450000</v>
      </c>
      <c r="U75" s="77">
        <f t="shared" si="63"/>
        <v>10450000</v>
      </c>
      <c r="V75" s="77">
        <f t="shared" si="63"/>
        <v>10450000</v>
      </c>
      <c r="W75" s="77">
        <f t="shared" si="63"/>
        <v>11400000</v>
      </c>
      <c r="X75" s="77">
        <f t="shared" si="63"/>
        <v>12000000</v>
      </c>
      <c r="Y75" s="77">
        <f t="shared" si="63"/>
        <v>12000000</v>
      </c>
      <c r="Z75" s="77">
        <f t="shared" si="63"/>
        <v>12000000</v>
      </c>
      <c r="AA75" s="77">
        <f t="shared" si="63"/>
        <v>12000000</v>
      </c>
      <c r="AB75" s="77">
        <f t="shared" si="63"/>
        <v>12000000</v>
      </c>
      <c r="AC75" s="77">
        <f t="shared" si="63"/>
        <v>12000000</v>
      </c>
      <c r="AD75" s="77">
        <f t="shared" si="63"/>
        <v>12000000</v>
      </c>
      <c r="AE75" s="77">
        <f t="shared" si="63"/>
        <v>12000000</v>
      </c>
      <c r="AF75" s="77">
        <f t="shared" si="63"/>
        <v>13200000</v>
      </c>
      <c r="AG75" s="77">
        <f t="shared" si="63"/>
        <v>9900000</v>
      </c>
      <c r="AH75" s="77">
        <f t="shared" si="63"/>
        <v>9000000</v>
      </c>
      <c r="AI75" s="77">
        <f t="shared" si="63"/>
        <v>9000000</v>
      </c>
      <c r="AJ75" s="77">
        <f t="shared" si="63"/>
        <v>5800000</v>
      </c>
      <c r="AK75" s="77">
        <f t="shared" si="63"/>
        <v>4350000</v>
      </c>
      <c r="AL75" s="77">
        <f t="shared" si="63"/>
        <v>4350000</v>
      </c>
      <c r="AM75" s="77">
        <f t="shared" si="63"/>
        <v>4350000</v>
      </c>
      <c r="AN75" s="77">
        <f t="shared" si="63"/>
        <v>3750000</v>
      </c>
      <c r="AO75" s="77">
        <f t="shared" si="63"/>
        <v>3000000</v>
      </c>
      <c r="AP75" s="77">
        <f t="shared" si="63"/>
        <v>3000000</v>
      </c>
      <c r="AQ75" s="77">
        <f t="shared" si="63"/>
        <v>3000000</v>
      </c>
      <c r="AR75" s="77">
        <f t="shared" si="63"/>
        <v>3000000</v>
      </c>
      <c r="AS75" s="77">
        <f t="shared" si="63"/>
        <v>3000000</v>
      </c>
      <c r="AT75" s="57"/>
      <c r="AU75" s="57"/>
      <c r="AV75" s="8"/>
      <c r="AW75" s="21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</row>
    <row r="76" spans="1:60" ht="15.75" customHeight="1" x14ac:dyDescent="0.25">
      <c r="A76" s="2"/>
      <c r="B76" s="16"/>
      <c r="C76" s="39"/>
      <c r="D76" s="80" t="s">
        <v>173</v>
      </c>
      <c r="E76" s="80"/>
      <c r="F76" s="77">
        <f t="shared" ref="F76:AS76" si="64">F42*F$16</f>
        <v>31500</v>
      </c>
      <c r="G76" s="77">
        <f t="shared" si="64"/>
        <v>31500</v>
      </c>
      <c r="H76" s="77">
        <f t="shared" si="64"/>
        <v>31500</v>
      </c>
      <c r="I76" s="77">
        <f t="shared" si="64"/>
        <v>73500</v>
      </c>
      <c r="J76" s="77">
        <f t="shared" si="64"/>
        <v>147000</v>
      </c>
      <c r="K76" s="77">
        <f t="shared" si="64"/>
        <v>147000</v>
      </c>
      <c r="L76" s="77">
        <f t="shared" si="64"/>
        <v>504000</v>
      </c>
      <c r="M76" s="77">
        <f t="shared" si="64"/>
        <v>1512000</v>
      </c>
      <c r="N76" s="77">
        <f t="shared" si="64"/>
        <v>1890000</v>
      </c>
      <c r="O76" s="77">
        <f t="shared" si="64"/>
        <v>990000</v>
      </c>
      <c r="P76" s="77">
        <f t="shared" si="64"/>
        <v>990000</v>
      </c>
      <c r="Q76" s="77">
        <f t="shared" si="64"/>
        <v>990000</v>
      </c>
      <c r="R76" s="77">
        <f t="shared" si="64"/>
        <v>990000</v>
      </c>
      <c r="S76" s="77">
        <f t="shared" si="64"/>
        <v>1815000</v>
      </c>
      <c r="T76" s="77">
        <f t="shared" si="64"/>
        <v>3135000</v>
      </c>
      <c r="U76" s="77">
        <f t="shared" si="64"/>
        <v>3135000</v>
      </c>
      <c r="V76" s="77">
        <f t="shared" si="64"/>
        <v>3135000</v>
      </c>
      <c r="W76" s="77">
        <f t="shared" si="64"/>
        <v>3420000</v>
      </c>
      <c r="X76" s="77">
        <f t="shared" si="64"/>
        <v>3600000</v>
      </c>
      <c r="Y76" s="77">
        <f t="shared" si="64"/>
        <v>3600000</v>
      </c>
      <c r="Z76" s="77">
        <f t="shared" si="64"/>
        <v>3600000</v>
      </c>
      <c r="AA76" s="77">
        <f t="shared" si="64"/>
        <v>3600000</v>
      </c>
      <c r="AB76" s="77">
        <f t="shared" si="64"/>
        <v>3600000</v>
      </c>
      <c r="AC76" s="77">
        <f t="shared" si="64"/>
        <v>3600000</v>
      </c>
      <c r="AD76" s="77">
        <f t="shared" si="64"/>
        <v>3600000</v>
      </c>
      <c r="AE76" s="77">
        <f t="shared" si="64"/>
        <v>3600000</v>
      </c>
      <c r="AF76" s="77">
        <f t="shared" si="64"/>
        <v>3960000</v>
      </c>
      <c r="AG76" s="77">
        <f t="shared" si="64"/>
        <v>2970000</v>
      </c>
      <c r="AH76" s="77">
        <f t="shared" si="64"/>
        <v>2700000</v>
      </c>
      <c r="AI76" s="77">
        <f t="shared" si="64"/>
        <v>2700000</v>
      </c>
      <c r="AJ76" s="77">
        <f t="shared" si="64"/>
        <v>1740000</v>
      </c>
      <c r="AK76" s="77">
        <f t="shared" si="64"/>
        <v>1305000</v>
      </c>
      <c r="AL76" s="77">
        <f t="shared" si="64"/>
        <v>1305000</v>
      </c>
      <c r="AM76" s="77">
        <f t="shared" si="64"/>
        <v>1305000</v>
      </c>
      <c r="AN76" s="77">
        <f t="shared" si="64"/>
        <v>1125000</v>
      </c>
      <c r="AO76" s="77">
        <f t="shared" si="64"/>
        <v>900000</v>
      </c>
      <c r="AP76" s="77">
        <f t="shared" si="64"/>
        <v>900000</v>
      </c>
      <c r="AQ76" s="77">
        <f t="shared" si="64"/>
        <v>900000</v>
      </c>
      <c r="AR76" s="77">
        <f t="shared" si="64"/>
        <v>900000</v>
      </c>
      <c r="AS76" s="77">
        <f t="shared" si="64"/>
        <v>900000</v>
      </c>
      <c r="AT76" s="57"/>
      <c r="AU76" s="57"/>
      <c r="AV76" s="8"/>
      <c r="AW76" s="21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</row>
    <row r="77" spans="1:60" ht="15.75" customHeight="1" x14ac:dyDescent="0.25">
      <c r="A77" s="2"/>
      <c r="B77" s="16"/>
      <c r="C77" s="39"/>
      <c r="D77" s="80" t="s">
        <v>174</v>
      </c>
      <c r="E77" s="80"/>
      <c r="F77" s="77">
        <f t="shared" ref="F77:AS77" si="65">F$43*F$16</f>
        <v>23648.625</v>
      </c>
      <c r="G77" s="77">
        <f t="shared" si="65"/>
        <v>23648.625</v>
      </c>
      <c r="H77" s="77">
        <f t="shared" si="65"/>
        <v>23648.625</v>
      </c>
      <c r="I77" s="77">
        <f t="shared" si="65"/>
        <v>55180.124999999993</v>
      </c>
      <c r="J77" s="77">
        <f t="shared" si="65"/>
        <v>110360.24999999999</v>
      </c>
      <c r="K77" s="77">
        <f t="shared" si="65"/>
        <v>110360.24999999999</v>
      </c>
      <c r="L77" s="77">
        <f t="shared" si="65"/>
        <v>378378</v>
      </c>
      <c r="M77" s="77">
        <f t="shared" si="65"/>
        <v>1135133.9999999998</v>
      </c>
      <c r="N77" s="77">
        <f t="shared" si="65"/>
        <v>1418917.4999999998</v>
      </c>
      <c r="O77" s="77">
        <f t="shared" si="65"/>
        <v>743242.49999999988</v>
      </c>
      <c r="P77" s="77">
        <f t="shared" si="65"/>
        <v>743242.49999999988</v>
      </c>
      <c r="Q77" s="77">
        <f t="shared" si="65"/>
        <v>743242.49999999988</v>
      </c>
      <c r="R77" s="77">
        <f t="shared" si="65"/>
        <v>743242.49999999988</v>
      </c>
      <c r="S77" s="77">
        <f t="shared" si="65"/>
        <v>1362611.2499999998</v>
      </c>
      <c r="T77" s="77">
        <f t="shared" si="65"/>
        <v>2353601.25</v>
      </c>
      <c r="U77" s="77">
        <f t="shared" si="65"/>
        <v>2353601.25</v>
      </c>
      <c r="V77" s="77">
        <f t="shared" si="65"/>
        <v>2353601.25</v>
      </c>
      <c r="W77" s="77">
        <f t="shared" si="65"/>
        <v>2567565</v>
      </c>
      <c r="X77" s="77">
        <f t="shared" si="65"/>
        <v>2702700</v>
      </c>
      <c r="Y77" s="77">
        <f t="shared" si="65"/>
        <v>2702700</v>
      </c>
      <c r="Z77" s="77">
        <f t="shared" si="65"/>
        <v>2702700</v>
      </c>
      <c r="AA77" s="77">
        <f t="shared" si="65"/>
        <v>2702700</v>
      </c>
      <c r="AB77" s="77">
        <f t="shared" si="65"/>
        <v>2702700</v>
      </c>
      <c r="AC77" s="77">
        <f t="shared" si="65"/>
        <v>2702700</v>
      </c>
      <c r="AD77" s="77">
        <f t="shared" si="65"/>
        <v>2702700</v>
      </c>
      <c r="AE77" s="77">
        <f t="shared" si="65"/>
        <v>2702700</v>
      </c>
      <c r="AF77" s="77">
        <f t="shared" si="65"/>
        <v>2972969.9999999995</v>
      </c>
      <c r="AG77" s="77">
        <f t="shared" si="65"/>
        <v>2229727.4999999995</v>
      </c>
      <c r="AH77" s="77">
        <f t="shared" si="65"/>
        <v>2027025</v>
      </c>
      <c r="AI77" s="77">
        <f t="shared" si="65"/>
        <v>2027025</v>
      </c>
      <c r="AJ77" s="77">
        <f t="shared" si="65"/>
        <v>1306305</v>
      </c>
      <c r="AK77" s="77">
        <f t="shared" si="65"/>
        <v>979728.74999999988</v>
      </c>
      <c r="AL77" s="77">
        <f t="shared" si="65"/>
        <v>979728.74999999988</v>
      </c>
      <c r="AM77" s="77">
        <f t="shared" si="65"/>
        <v>979728.74999999988</v>
      </c>
      <c r="AN77" s="77">
        <f t="shared" si="65"/>
        <v>844593.75</v>
      </c>
      <c r="AO77" s="77">
        <f t="shared" si="65"/>
        <v>675674.99999999988</v>
      </c>
      <c r="AP77" s="77">
        <f t="shared" si="65"/>
        <v>675674.99999999988</v>
      </c>
      <c r="AQ77" s="77">
        <f t="shared" si="65"/>
        <v>675674.99999999988</v>
      </c>
      <c r="AR77" s="77">
        <f t="shared" si="65"/>
        <v>675674.99999999988</v>
      </c>
      <c r="AS77" s="77">
        <f t="shared" si="65"/>
        <v>675674.99999999988</v>
      </c>
      <c r="AT77" s="57"/>
      <c r="AU77" s="57"/>
      <c r="AV77" s="8"/>
      <c r="AW77" s="21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</row>
    <row r="78" spans="1:60" ht="15.75" customHeight="1" x14ac:dyDescent="0.25">
      <c r="A78" s="2"/>
      <c r="B78" s="16"/>
      <c r="C78" s="39"/>
      <c r="D78" s="79" t="s">
        <v>24</v>
      </c>
      <c r="E78" s="79"/>
      <c r="F78" s="78">
        <f t="shared" ref="F78:AS78" si="66">SUM(F74:F77)</f>
        <v>475148.625</v>
      </c>
      <c r="G78" s="78">
        <f t="shared" si="66"/>
        <v>475148.625</v>
      </c>
      <c r="H78" s="78">
        <f t="shared" si="66"/>
        <v>475148.625</v>
      </c>
      <c r="I78" s="78">
        <f t="shared" si="66"/>
        <v>1108680.125</v>
      </c>
      <c r="J78" s="78">
        <f t="shared" si="66"/>
        <v>2217360.25</v>
      </c>
      <c r="K78" s="78">
        <f t="shared" si="66"/>
        <v>2217360.25</v>
      </c>
      <c r="L78" s="78">
        <f t="shared" si="66"/>
        <v>7602378</v>
      </c>
      <c r="M78" s="78">
        <f t="shared" si="66"/>
        <v>22807134</v>
      </c>
      <c r="N78" s="78">
        <f t="shared" si="66"/>
        <v>28508917.5</v>
      </c>
      <c r="O78" s="78">
        <f t="shared" si="66"/>
        <v>14933242.5</v>
      </c>
      <c r="P78" s="78">
        <f t="shared" si="66"/>
        <v>14933242.5</v>
      </c>
      <c r="Q78" s="78">
        <f t="shared" si="66"/>
        <v>14933242.5</v>
      </c>
      <c r="R78" s="78">
        <f t="shared" si="66"/>
        <v>14933242.5</v>
      </c>
      <c r="S78" s="78">
        <f t="shared" si="66"/>
        <v>27377611.25</v>
      </c>
      <c r="T78" s="78">
        <f t="shared" si="66"/>
        <v>47288601.25</v>
      </c>
      <c r="U78" s="78">
        <f t="shared" si="66"/>
        <v>47288601.25</v>
      </c>
      <c r="V78" s="78">
        <f t="shared" si="66"/>
        <v>47288601.25</v>
      </c>
      <c r="W78" s="78">
        <f t="shared" si="66"/>
        <v>51587565</v>
      </c>
      <c r="X78" s="78">
        <f t="shared" si="66"/>
        <v>54302700</v>
      </c>
      <c r="Y78" s="78">
        <f t="shared" si="66"/>
        <v>54302700</v>
      </c>
      <c r="Z78" s="78">
        <f t="shared" si="66"/>
        <v>54302700</v>
      </c>
      <c r="AA78" s="78">
        <f t="shared" si="66"/>
        <v>54302700</v>
      </c>
      <c r="AB78" s="78">
        <f t="shared" si="66"/>
        <v>54302700</v>
      </c>
      <c r="AC78" s="78">
        <f t="shared" si="66"/>
        <v>54302700</v>
      </c>
      <c r="AD78" s="78">
        <f t="shared" si="66"/>
        <v>54302700</v>
      </c>
      <c r="AE78" s="78">
        <f t="shared" si="66"/>
        <v>54302700</v>
      </c>
      <c r="AF78" s="78">
        <f t="shared" si="66"/>
        <v>59732970</v>
      </c>
      <c r="AG78" s="78">
        <f t="shared" si="66"/>
        <v>44799727.5</v>
      </c>
      <c r="AH78" s="78">
        <f t="shared" si="66"/>
        <v>40727025</v>
      </c>
      <c r="AI78" s="78">
        <f t="shared" si="66"/>
        <v>40727025</v>
      </c>
      <c r="AJ78" s="78">
        <f t="shared" si="66"/>
        <v>26246305</v>
      </c>
      <c r="AK78" s="78">
        <f t="shared" si="66"/>
        <v>19684728.75</v>
      </c>
      <c r="AL78" s="78">
        <f t="shared" si="66"/>
        <v>19684728.75</v>
      </c>
      <c r="AM78" s="78">
        <f t="shared" si="66"/>
        <v>19684728.75</v>
      </c>
      <c r="AN78" s="78">
        <f t="shared" si="66"/>
        <v>16969593.75</v>
      </c>
      <c r="AO78" s="78">
        <f t="shared" si="66"/>
        <v>13575675</v>
      </c>
      <c r="AP78" s="78">
        <f t="shared" si="66"/>
        <v>13575675</v>
      </c>
      <c r="AQ78" s="78">
        <f t="shared" si="66"/>
        <v>13575675</v>
      </c>
      <c r="AR78" s="78">
        <f t="shared" si="66"/>
        <v>13575675</v>
      </c>
      <c r="AS78" s="78">
        <f t="shared" si="66"/>
        <v>13575675</v>
      </c>
      <c r="AT78" s="57"/>
      <c r="AU78" s="57"/>
      <c r="AV78" s="8"/>
      <c r="AW78" s="21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</row>
    <row r="79" spans="1:60" ht="15.75" customHeight="1" x14ac:dyDescent="0.25">
      <c r="A79" s="2"/>
      <c r="B79" s="16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8"/>
      <c r="AW79" s="21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</row>
    <row r="80" spans="1:60" ht="15.75" customHeight="1" x14ac:dyDescent="0.25">
      <c r="A80" s="2"/>
      <c r="B80" s="16"/>
      <c r="C80" s="39"/>
      <c r="D80" s="59" t="s">
        <v>125</v>
      </c>
      <c r="E80" s="59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11"/>
      <c r="AU80" s="11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</row>
    <row r="81" spans="1:60" ht="15.75" customHeight="1" x14ac:dyDescent="0.25">
      <c r="A81" s="2"/>
      <c r="B81" s="16"/>
      <c r="C81" s="11"/>
      <c r="D81" s="60" t="str">
        <f t="shared" ref="D81:D84" si="67">CONCATENATE("  ", D47)</f>
        <v xml:space="preserve">    Cost of Goods Sold (COGS)</v>
      </c>
      <c r="E81" s="59"/>
      <c r="F81" s="77">
        <f t="shared" ref="F81:AS81" si="68">F59</f>
        <v>180000</v>
      </c>
      <c r="G81" s="77">
        <f t="shared" si="68"/>
        <v>180000</v>
      </c>
      <c r="H81" s="77">
        <f t="shared" si="68"/>
        <v>180000</v>
      </c>
      <c r="I81" s="77">
        <f t="shared" si="68"/>
        <v>420000</v>
      </c>
      <c r="J81" s="77">
        <f t="shared" si="68"/>
        <v>428400</v>
      </c>
      <c r="K81" s="77">
        <f t="shared" si="68"/>
        <v>428400</v>
      </c>
      <c r="L81" s="77">
        <f t="shared" si="68"/>
        <v>1468800</v>
      </c>
      <c r="M81" s="77">
        <f t="shared" si="68"/>
        <v>1468800</v>
      </c>
      <c r="N81" s="77">
        <f t="shared" si="68"/>
        <v>1872720</v>
      </c>
      <c r="O81" s="77">
        <f t="shared" si="68"/>
        <v>1872720</v>
      </c>
      <c r="P81" s="77">
        <f t="shared" si="68"/>
        <v>1872720</v>
      </c>
      <c r="Q81" s="77">
        <f t="shared" si="68"/>
        <v>1872720</v>
      </c>
      <c r="R81" s="77">
        <f t="shared" si="68"/>
        <v>1910174.4000000001</v>
      </c>
      <c r="S81" s="77">
        <f t="shared" si="68"/>
        <v>3501986.4</v>
      </c>
      <c r="T81" s="77">
        <f t="shared" si="68"/>
        <v>3501986.4</v>
      </c>
      <c r="U81" s="77">
        <f t="shared" si="68"/>
        <v>3501986.4</v>
      </c>
      <c r="V81" s="77">
        <f t="shared" si="68"/>
        <v>3572026.128</v>
      </c>
      <c r="W81" s="77">
        <f t="shared" si="68"/>
        <v>3896755.7760000001</v>
      </c>
      <c r="X81" s="77">
        <f t="shared" si="68"/>
        <v>3896755.7760000001</v>
      </c>
      <c r="Y81" s="77">
        <f t="shared" si="68"/>
        <v>3896755.7760000001</v>
      </c>
      <c r="Z81" s="77">
        <f t="shared" si="68"/>
        <v>3974690.8915200001</v>
      </c>
      <c r="AA81" s="77">
        <f t="shared" si="68"/>
        <v>3974690.8915200001</v>
      </c>
      <c r="AB81" s="77">
        <f t="shared" si="68"/>
        <v>3974690.8915200001</v>
      </c>
      <c r="AC81" s="77">
        <f t="shared" si="68"/>
        <v>3974690.8915200001</v>
      </c>
      <c r="AD81" s="77">
        <f t="shared" si="68"/>
        <v>4054184.7093503997</v>
      </c>
      <c r="AE81" s="77">
        <f t="shared" si="68"/>
        <v>4054184.7093503997</v>
      </c>
      <c r="AF81" s="77">
        <f t="shared" si="68"/>
        <v>4054184.7093503997</v>
      </c>
      <c r="AG81" s="77">
        <f t="shared" si="68"/>
        <v>3040638.5320127998</v>
      </c>
      <c r="AH81" s="77">
        <f t="shared" si="68"/>
        <v>3101451.3026530566</v>
      </c>
      <c r="AI81" s="77">
        <f t="shared" si="68"/>
        <v>3101451.3026530566</v>
      </c>
      <c r="AJ81" s="77">
        <f t="shared" si="68"/>
        <v>1998713.0617097472</v>
      </c>
      <c r="AK81" s="77">
        <f t="shared" si="68"/>
        <v>1998713.0617097472</v>
      </c>
      <c r="AL81" s="77">
        <f t="shared" si="68"/>
        <v>2038687.3229439422</v>
      </c>
      <c r="AM81" s="77">
        <f t="shared" si="68"/>
        <v>2038687.3229439422</v>
      </c>
      <c r="AN81" s="77">
        <f t="shared" si="68"/>
        <v>1757489.0715033985</v>
      </c>
      <c r="AO81" s="77">
        <f t="shared" si="68"/>
        <v>1757489.0715033985</v>
      </c>
      <c r="AP81" s="77">
        <f t="shared" si="68"/>
        <v>1792638.8529334667</v>
      </c>
      <c r="AQ81" s="77">
        <f t="shared" si="68"/>
        <v>1792638.8529334667</v>
      </c>
      <c r="AR81" s="77">
        <f t="shared" si="68"/>
        <v>1792638.8529334667</v>
      </c>
      <c r="AS81" s="77">
        <f t="shared" si="68"/>
        <v>1792638.8529334667</v>
      </c>
      <c r="AT81" s="11"/>
      <c r="AU81" s="11"/>
      <c r="AV81" s="8"/>
      <c r="AW81" s="21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</row>
    <row r="82" spans="1:60" ht="15.75" customHeight="1" x14ac:dyDescent="0.25">
      <c r="A82" s="2"/>
      <c r="B82" s="16"/>
      <c r="C82" s="11"/>
      <c r="D82" s="60" t="str">
        <f t="shared" si="67"/>
        <v xml:space="preserve">    Operations </v>
      </c>
      <c r="E82" s="20"/>
      <c r="F82" s="77">
        <f t="shared" ref="F82:AS82" si="69">F65</f>
        <v>123000</v>
      </c>
      <c r="G82" s="77">
        <f t="shared" si="69"/>
        <v>123000</v>
      </c>
      <c r="H82" s="77">
        <f t="shared" si="69"/>
        <v>123000</v>
      </c>
      <c r="I82" s="77">
        <f t="shared" si="69"/>
        <v>287000</v>
      </c>
      <c r="J82" s="77">
        <f t="shared" si="69"/>
        <v>292740</v>
      </c>
      <c r="K82" s="77">
        <f t="shared" si="69"/>
        <v>292740</v>
      </c>
      <c r="L82" s="77">
        <f t="shared" si="69"/>
        <v>1003680</v>
      </c>
      <c r="M82" s="77">
        <f t="shared" si="69"/>
        <v>1003680</v>
      </c>
      <c r="N82" s="77">
        <f t="shared" si="69"/>
        <v>1279692</v>
      </c>
      <c r="O82" s="77">
        <f t="shared" si="69"/>
        <v>1279692</v>
      </c>
      <c r="P82" s="77">
        <f t="shared" si="69"/>
        <v>1279692</v>
      </c>
      <c r="Q82" s="77">
        <f t="shared" si="69"/>
        <v>1279692</v>
      </c>
      <c r="R82" s="77">
        <f t="shared" si="69"/>
        <v>1305285.8400000001</v>
      </c>
      <c r="S82" s="77">
        <f t="shared" si="69"/>
        <v>2393024.04</v>
      </c>
      <c r="T82" s="77">
        <f t="shared" si="69"/>
        <v>2393024.04</v>
      </c>
      <c r="U82" s="77">
        <f t="shared" si="69"/>
        <v>2393024.04</v>
      </c>
      <c r="V82" s="77">
        <f t="shared" si="69"/>
        <v>2440884.5208000001</v>
      </c>
      <c r="W82" s="77">
        <f t="shared" si="69"/>
        <v>2662783.1135999998</v>
      </c>
      <c r="X82" s="77">
        <f t="shared" si="69"/>
        <v>2662783.1135999998</v>
      </c>
      <c r="Y82" s="77">
        <f t="shared" si="69"/>
        <v>2662783.1135999998</v>
      </c>
      <c r="Z82" s="77">
        <f t="shared" si="69"/>
        <v>2716038.7758720005</v>
      </c>
      <c r="AA82" s="77">
        <f t="shared" si="69"/>
        <v>2716038.7758720005</v>
      </c>
      <c r="AB82" s="77">
        <f t="shared" si="69"/>
        <v>2716038.7758720005</v>
      </c>
      <c r="AC82" s="77">
        <f t="shared" si="69"/>
        <v>2716038.7758720005</v>
      </c>
      <c r="AD82" s="77">
        <f t="shared" si="69"/>
        <v>2770359.55138944</v>
      </c>
      <c r="AE82" s="77">
        <f t="shared" si="69"/>
        <v>2770359.55138944</v>
      </c>
      <c r="AF82" s="77">
        <f t="shared" si="69"/>
        <v>2770359.55138944</v>
      </c>
      <c r="AG82" s="77">
        <f t="shared" si="69"/>
        <v>2077769.6635420802</v>
      </c>
      <c r="AH82" s="77">
        <f t="shared" si="69"/>
        <v>2119325.0568129215</v>
      </c>
      <c r="AI82" s="77">
        <f t="shared" si="69"/>
        <v>2119325.0568129215</v>
      </c>
      <c r="AJ82" s="77">
        <f t="shared" si="69"/>
        <v>1365787.2588349939</v>
      </c>
      <c r="AK82" s="77">
        <f t="shared" si="69"/>
        <v>1365787.2588349939</v>
      </c>
      <c r="AL82" s="77">
        <f t="shared" si="69"/>
        <v>1393103.0040116939</v>
      </c>
      <c r="AM82" s="77">
        <f t="shared" si="69"/>
        <v>1393103.0040116939</v>
      </c>
      <c r="AN82" s="77">
        <f t="shared" si="69"/>
        <v>1200950.8655273225</v>
      </c>
      <c r="AO82" s="77">
        <f t="shared" si="69"/>
        <v>1200950.8655273225</v>
      </c>
      <c r="AP82" s="77">
        <f t="shared" si="69"/>
        <v>1224969.8828378688</v>
      </c>
      <c r="AQ82" s="77">
        <f t="shared" si="69"/>
        <v>1224969.8828378688</v>
      </c>
      <c r="AR82" s="77">
        <f t="shared" si="69"/>
        <v>1224969.8828378688</v>
      </c>
      <c r="AS82" s="77">
        <f t="shared" si="69"/>
        <v>1224969.8828378688</v>
      </c>
      <c r="AT82" s="11"/>
      <c r="AU82" s="11"/>
      <c r="AV82" s="8"/>
      <c r="AW82" s="21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</row>
    <row r="83" spans="1:60" ht="15.75" customHeight="1" x14ac:dyDescent="0.25">
      <c r="A83" s="2"/>
      <c r="B83" s="16"/>
      <c r="C83" s="11"/>
      <c r="D83" s="60" t="str">
        <f t="shared" si="67"/>
        <v xml:space="preserve">    Marketing </v>
      </c>
      <c r="E83" s="20"/>
      <c r="F83" s="77">
        <f t="shared" ref="F83:AS83" si="70">F71</f>
        <v>201000</v>
      </c>
      <c r="G83" s="77">
        <f t="shared" si="70"/>
        <v>201000</v>
      </c>
      <c r="H83" s="77">
        <f t="shared" si="70"/>
        <v>201000</v>
      </c>
      <c r="I83" s="77">
        <f t="shared" si="70"/>
        <v>469000</v>
      </c>
      <c r="J83" s="77">
        <f t="shared" si="70"/>
        <v>478380</v>
      </c>
      <c r="K83" s="77">
        <f t="shared" si="70"/>
        <v>478380</v>
      </c>
      <c r="L83" s="77">
        <f t="shared" si="70"/>
        <v>1640160</v>
      </c>
      <c r="M83" s="77">
        <f t="shared" si="70"/>
        <v>1640160</v>
      </c>
      <c r="N83" s="77">
        <f t="shared" si="70"/>
        <v>2091204.0000000005</v>
      </c>
      <c r="O83" s="77">
        <f t="shared" si="70"/>
        <v>2091204.0000000005</v>
      </c>
      <c r="P83" s="77">
        <f t="shared" si="70"/>
        <v>2091204.0000000005</v>
      </c>
      <c r="Q83" s="77">
        <f t="shared" si="70"/>
        <v>2091204.0000000005</v>
      </c>
      <c r="R83" s="77">
        <f t="shared" si="70"/>
        <v>2133028.08</v>
      </c>
      <c r="S83" s="77">
        <f t="shared" si="70"/>
        <v>3910551.4800000004</v>
      </c>
      <c r="T83" s="77">
        <f t="shared" si="70"/>
        <v>3910551.4800000004</v>
      </c>
      <c r="U83" s="77">
        <f t="shared" si="70"/>
        <v>3910551.4800000004</v>
      </c>
      <c r="V83" s="77">
        <f t="shared" si="70"/>
        <v>3988762.5096000005</v>
      </c>
      <c r="W83" s="77">
        <f t="shared" si="70"/>
        <v>4351377.2832000004</v>
      </c>
      <c r="X83" s="77">
        <f t="shared" si="70"/>
        <v>4351377.2832000004</v>
      </c>
      <c r="Y83" s="77">
        <f t="shared" si="70"/>
        <v>4351377.2832000004</v>
      </c>
      <c r="Z83" s="77">
        <f t="shared" si="70"/>
        <v>4438404.8288640017</v>
      </c>
      <c r="AA83" s="77">
        <f t="shared" si="70"/>
        <v>4438404.8288640017</v>
      </c>
      <c r="AB83" s="77">
        <f t="shared" si="70"/>
        <v>4438404.8288640017</v>
      </c>
      <c r="AC83" s="77">
        <f t="shared" si="70"/>
        <v>4438404.8288640017</v>
      </c>
      <c r="AD83" s="77">
        <f t="shared" si="70"/>
        <v>4527172.9254412819</v>
      </c>
      <c r="AE83" s="77">
        <f t="shared" si="70"/>
        <v>4527172.9254412819</v>
      </c>
      <c r="AF83" s="77">
        <f t="shared" si="70"/>
        <v>4527172.9254412819</v>
      </c>
      <c r="AG83" s="77">
        <f t="shared" si="70"/>
        <v>3395379.6940809609</v>
      </c>
      <c r="AH83" s="77">
        <f t="shared" si="70"/>
        <v>3463287.2879625801</v>
      </c>
      <c r="AI83" s="77">
        <f t="shared" si="70"/>
        <v>3463287.2879625801</v>
      </c>
      <c r="AJ83" s="77">
        <f t="shared" si="70"/>
        <v>2231896.2522425517</v>
      </c>
      <c r="AK83" s="77">
        <f t="shared" si="70"/>
        <v>2231896.2522425517</v>
      </c>
      <c r="AL83" s="77">
        <f t="shared" si="70"/>
        <v>2276534.1772874026</v>
      </c>
      <c r="AM83" s="77">
        <f t="shared" si="70"/>
        <v>2276534.1772874026</v>
      </c>
      <c r="AN83" s="77">
        <f t="shared" si="70"/>
        <v>1962529.4631787953</v>
      </c>
      <c r="AO83" s="77">
        <f t="shared" si="70"/>
        <v>1962529.4631787953</v>
      </c>
      <c r="AP83" s="77">
        <f t="shared" si="70"/>
        <v>2001780.0524423711</v>
      </c>
      <c r="AQ83" s="77">
        <f t="shared" si="70"/>
        <v>2001780.0524423711</v>
      </c>
      <c r="AR83" s="77">
        <f t="shared" si="70"/>
        <v>2001780.0524423711</v>
      </c>
      <c r="AS83" s="77">
        <f t="shared" si="70"/>
        <v>2001780.0524423711</v>
      </c>
      <c r="AT83" s="11"/>
      <c r="AU83" s="11"/>
      <c r="AV83" s="8"/>
      <c r="AW83" s="21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</row>
    <row r="84" spans="1:60" ht="15.75" customHeight="1" x14ac:dyDescent="0.25">
      <c r="A84" s="2"/>
      <c r="B84" s="16"/>
      <c r="C84" s="2"/>
      <c r="D84" s="60" t="str">
        <f t="shared" si="67"/>
        <v xml:space="preserve">    Fees</v>
      </c>
      <c r="E84" s="2"/>
      <c r="F84" s="77">
        <f t="shared" ref="F84:AS84" si="71">F78</f>
        <v>475148.625</v>
      </c>
      <c r="G84" s="77">
        <f t="shared" si="71"/>
        <v>475148.625</v>
      </c>
      <c r="H84" s="77">
        <f t="shared" si="71"/>
        <v>475148.625</v>
      </c>
      <c r="I84" s="77">
        <f t="shared" si="71"/>
        <v>1108680.125</v>
      </c>
      <c r="J84" s="77">
        <f t="shared" si="71"/>
        <v>2217360.25</v>
      </c>
      <c r="K84" s="77">
        <f t="shared" si="71"/>
        <v>2217360.25</v>
      </c>
      <c r="L84" s="77">
        <f t="shared" si="71"/>
        <v>7602378</v>
      </c>
      <c r="M84" s="77">
        <f t="shared" si="71"/>
        <v>22807134</v>
      </c>
      <c r="N84" s="77">
        <f t="shared" si="71"/>
        <v>28508917.5</v>
      </c>
      <c r="O84" s="77">
        <f t="shared" si="71"/>
        <v>14933242.5</v>
      </c>
      <c r="P84" s="77">
        <f t="shared" si="71"/>
        <v>14933242.5</v>
      </c>
      <c r="Q84" s="77">
        <f t="shared" si="71"/>
        <v>14933242.5</v>
      </c>
      <c r="R84" s="77">
        <f t="shared" si="71"/>
        <v>14933242.5</v>
      </c>
      <c r="S84" s="77">
        <f t="shared" si="71"/>
        <v>27377611.25</v>
      </c>
      <c r="T84" s="77">
        <f t="shared" si="71"/>
        <v>47288601.25</v>
      </c>
      <c r="U84" s="77">
        <f t="shared" si="71"/>
        <v>47288601.25</v>
      </c>
      <c r="V84" s="77">
        <f t="shared" si="71"/>
        <v>47288601.25</v>
      </c>
      <c r="W84" s="77">
        <f t="shared" si="71"/>
        <v>51587565</v>
      </c>
      <c r="X84" s="77">
        <f t="shared" si="71"/>
        <v>54302700</v>
      </c>
      <c r="Y84" s="77">
        <f t="shared" si="71"/>
        <v>54302700</v>
      </c>
      <c r="Z84" s="77">
        <f t="shared" si="71"/>
        <v>54302700</v>
      </c>
      <c r="AA84" s="77">
        <f t="shared" si="71"/>
        <v>54302700</v>
      </c>
      <c r="AB84" s="77">
        <f t="shared" si="71"/>
        <v>54302700</v>
      </c>
      <c r="AC84" s="77">
        <f t="shared" si="71"/>
        <v>54302700</v>
      </c>
      <c r="AD84" s="77">
        <f t="shared" si="71"/>
        <v>54302700</v>
      </c>
      <c r="AE84" s="77">
        <f t="shared" si="71"/>
        <v>54302700</v>
      </c>
      <c r="AF84" s="77">
        <f t="shared" si="71"/>
        <v>59732970</v>
      </c>
      <c r="AG84" s="77">
        <f t="shared" si="71"/>
        <v>44799727.5</v>
      </c>
      <c r="AH84" s="77">
        <f t="shared" si="71"/>
        <v>40727025</v>
      </c>
      <c r="AI84" s="77">
        <f t="shared" si="71"/>
        <v>40727025</v>
      </c>
      <c r="AJ84" s="77">
        <f t="shared" si="71"/>
        <v>26246305</v>
      </c>
      <c r="AK84" s="77">
        <f t="shared" si="71"/>
        <v>19684728.75</v>
      </c>
      <c r="AL84" s="77">
        <f t="shared" si="71"/>
        <v>19684728.75</v>
      </c>
      <c r="AM84" s="77">
        <f t="shared" si="71"/>
        <v>19684728.75</v>
      </c>
      <c r="AN84" s="77">
        <f t="shared" si="71"/>
        <v>16969593.75</v>
      </c>
      <c r="AO84" s="77">
        <f t="shared" si="71"/>
        <v>13575675</v>
      </c>
      <c r="AP84" s="77">
        <f t="shared" si="71"/>
        <v>13575675</v>
      </c>
      <c r="AQ84" s="77">
        <f t="shared" si="71"/>
        <v>13575675</v>
      </c>
      <c r="AR84" s="77">
        <f t="shared" si="71"/>
        <v>13575675</v>
      </c>
      <c r="AS84" s="77">
        <f t="shared" si="71"/>
        <v>13575675</v>
      </c>
      <c r="AT84" s="2"/>
      <c r="AU84" s="2"/>
      <c r="AV84" s="8"/>
      <c r="AW84" s="21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</row>
    <row r="85" spans="1:60" ht="15.75" customHeight="1" x14ac:dyDescent="0.25">
      <c r="A85" s="2"/>
      <c r="B85" s="16"/>
      <c r="C85" s="11"/>
      <c r="D85" s="59" t="s">
        <v>24</v>
      </c>
      <c r="E85" s="20"/>
      <c r="F85" s="78">
        <f t="shared" ref="F85:AS85" si="72">SUM(F81:F84)</f>
        <v>979148.625</v>
      </c>
      <c r="G85" s="78">
        <f t="shared" si="72"/>
        <v>979148.625</v>
      </c>
      <c r="H85" s="78">
        <f t="shared" si="72"/>
        <v>979148.625</v>
      </c>
      <c r="I85" s="78">
        <f t="shared" si="72"/>
        <v>2284680.125</v>
      </c>
      <c r="J85" s="78">
        <f t="shared" si="72"/>
        <v>3416880.25</v>
      </c>
      <c r="K85" s="78">
        <f t="shared" si="72"/>
        <v>3416880.25</v>
      </c>
      <c r="L85" s="78">
        <f t="shared" si="72"/>
        <v>11715018</v>
      </c>
      <c r="M85" s="78">
        <f t="shared" si="72"/>
        <v>26919774</v>
      </c>
      <c r="N85" s="78">
        <f t="shared" si="72"/>
        <v>33752533.5</v>
      </c>
      <c r="O85" s="78">
        <f t="shared" si="72"/>
        <v>20176858.5</v>
      </c>
      <c r="P85" s="78">
        <f t="shared" si="72"/>
        <v>20176858.5</v>
      </c>
      <c r="Q85" s="78">
        <f t="shared" si="72"/>
        <v>20176858.5</v>
      </c>
      <c r="R85" s="78">
        <f t="shared" si="72"/>
        <v>20281730.82</v>
      </c>
      <c r="S85" s="78">
        <f t="shared" si="72"/>
        <v>37183173.170000002</v>
      </c>
      <c r="T85" s="78">
        <f t="shared" si="72"/>
        <v>57094163.170000002</v>
      </c>
      <c r="U85" s="78">
        <f t="shared" si="72"/>
        <v>57094163.170000002</v>
      </c>
      <c r="V85" s="78">
        <f t="shared" si="72"/>
        <v>57290274.408399999</v>
      </c>
      <c r="W85" s="78">
        <f t="shared" si="72"/>
        <v>62498481.172800004</v>
      </c>
      <c r="X85" s="78">
        <f t="shared" si="72"/>
        <v>65213616.172800004</v>
      </c>
      <c r="Y85" s="78">
        <f t="shared" si="72"/>
        <v>65213616.172800004</v>
      </c>
      <c r="Z85" s="78">
        <f t="shared" si="72"/>
        <v>65431834.496256001</v>
      </c>
      <c r="AA85" s="78">
        <f t="shared" si="72"/>
        <v>65431834.496256001</v>
      </c>
      <c r="AB85" s="78">
        <f t="shared" si="72"/>
        <v>65431834.496256001</v>
      </c>
      <c r="AC85" s="78">
        <f t="shared" si="72"/>
        <v>65431834.496256001</v>
      </c>
      <c r="AD85" s="78">
        <f t="shared" si="72"/>
        <v>65654417.186181121</v>
      </c>
      <c r="AE85" s="78">
        <f t="shared" si="72"/>
        <v>65654417.186181121</v>
      </c>
      <c r="AF85" s="78">
        <f t="shared" si="72"/>
        <v>71084687.186181128</v>
      </c>
      <c r="AG85" s="78">
        <f t="shared" si="72"/>
        <v>53313515.389635846</v>
      </c>
      <c r="AH85" s="78">
        <f t="shared" si="72"/>
        <v>49411088.647428557</v>
      </c>
      <c r="AI85" s="78">
        <f t="shared" si="72"/>
        <v>49411088.647428557</v>
      </c>
      <c r="AJ85" s="78">
        <f t="shared" si="72"/>
        <v>31842701.572787292</v>
      </c>
      <c r="AK85" s="78">
        <f t="shared" si="72"/>
        <v>25281125.322787292</v>
      </c>
      <c r="AL85" s="78">
        <f t="shared" si="72"/>
        <v>25393053.254243039</v>
      </c>
      <c r="AM85" s="78">
        <f t="shared" si="72"/>
        <v>25393053.254243039</v>
      </c>
      <c r="AN85" s="78">
        <f t="shared" si="72"/>
        <v>21890563.150209516</v>
      </c>
      <c r="AO85" s="78">
        <f t="shared" si="72"/>
        <v>18496644.400209516</v>
      </c>
      <c r="AP85" s="78">
        <f t="shared" si="72"/>
        <v>18595063.788213708</v>
      </c>
      <c r="AQ85" s="78">
        <f t="shared" si="72"/>
        <v>18595063.788213708</v>
      </c>
      <c r="AR85" s="78">
        <f t="shared" si="72"/>
        <v>18595063.788213708</v>
      </c>
      <c r="AS85" s="78">
        <f t="shared" si="72"/>
        <v>18595063.788213708</v>
      </c>
      <c r="AT85" s="11"/>
      <c r="AU85" s="11"/>
      <c r="AV85" s="8"/>
      <c r="AW85" s="21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</row>
    <row r="86" spans="1:60" ht="15.75" customHeight="1" x14ac:dyDescent="0.25">
      <c r="A86" s="2"/>
      <c r="B86" s="11"/>
      <c r="C86" s="39"/>
      <c r="D86" s="20"/>
      <c r="E86" s="20"/>
      <c r="F86" s="61"/>
      <c r="G86" s="61"/>
      <c r="H86" s="61"/>
      <c r="I86" s="61"/>
      <c r="J86" s="61"/>
      <c r="K86" s="61"/>
      <c r="L86" s="61"/>
      <c r="M86" s="61"/>
      <c r="N86" s="11"/>
      <c r="O86" s="11"/>
      <c r="P86" s="61"/>
      <c r="Q86" s="61"/>
      <c r="R86" s="61"/>
      <c r="S86" s="61"/>
      <c r="T86" s="61"/>
      <c r="U86" s="61"/>
      <c r="V86" s="61"/>
      <c r="W86" s="6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</row>
    <row r="87" spans="1:60" ht="15.75" customHeight="1" x14ac:dyDescent="0.25">
      <c r="A87" s="2"/>
      <c r="B87" s="39"/>
      <c r="C87" s="39"/>
      <c r="D87" s="20"/>
      <c r="E87" s="20"/>
      <c r="F87" s="61"/>
      <c r="G87" s="61"/>
      <c r="H87" s="61"/>
      <c r="I87" s="61"/>
      <c r="J87" s="61"/>
      <c r="K87" s="61"/>
      <c r="L87" s="61"/>
      <c r="M87" s="61"/>
      <c r="N87" s="11"/>
      <c r="O87" s="11"/>
      <c r="P87" s="61"/>
      <c r="Q87" s="61"/>
      <c r="R87" s="61"/>
      <c r="S87" s="61"/>
      <c r="T87" s="61"/>
      <c r="U87" s="61"/>
      <c r="V87" s="61"/>
      <c r="W87" s="6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</row>
    <row r="88" spans="1:60" ht="15.75" customHeight="1" x14ac:dyDescent="0.25">
      <c r="A88" s="2"/>
      <c r="B88" s="16"/>
      <c r="C88" s="39"/>
      <c r="D88" s="20" t="s">
        <v>175</v>
      </c>
      <c r="E88" s="20"/>
      <c r="F88" s="61"/>
      <c r="G88" s="61"/>
      <c r="H88" s="61"/>
      <c r="I88" s="61"/>
      <c r="J88" s="61"/>
      <c r="K88" s="61"/>
      <c r="L88" s="61"/>
      <c r="M88" s="61"/>
      <c r="N88" s="11"/>
      <c r="O88" s="11"/>
      <c r="P88" s="61"/>
      <c r="Q88" s="61"/>
      <c r="R88" s="61"/>
      <c r="S88" s="61"/>
      <c r="T88" s="61"/>
      <c r="U88" s="61"/>
      <c r="V88" s="61"/>
      <c r="W88" s="6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8"/>
      <c r="AW88" s="91" t="s">
        <v>8</v>
      </c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</row>
    <row r="89" spans="1:60" ht="15.75" customHeight="1" x14ac:dyDescent="0.25">
      <c r="A89" s="2"/>
      <c r="B89" s="16"/>
      <c r="C89" s="39"/>
      <c r="D89" s="80" t="s">
        <v>176</v>
      </c>
      <c r="E89" s="30">
        <v>5.0000000000000001E-3</v>
      </c>
      <c r="F89" s="35">
        <f>$E$89</f>
        <v>5.0000000000000001E-3</v>
      </c>
      <c r="G89" s="35">
        <f t="shared" ref="G89:AS89" si="73">F89</f>
        <v>5.0000000000000001E-3</v>
      </c>
      <c r="H89" s="35">
        <f t="shared" si="73"/>
        <v>5.0000000000000001E-3</v>
      </c>
      <c r="I89" s="35">
        <f t="shared" si="73"/>
        <v>5.0000000000000001E-3</v>
      </c>
      <c r="J89" s="35">
        <f t="shared" si="73"/>
        <v>5.0000000000000001E-3</v>
      </c>
      <c r="K89" s="35">
        <f t="shared" si="73"/>
        <v>5.0000000000000001E-3</v>
      </c>
      <c r="L89" s="35">
        <f t="shared" si="73"/>
        <v>5.0000000000000001E-3</v>
      </c>
      <c r="M89" s="35">
        <f t="shared" si="73"/>
        <v>5.0000000000000001E-3</v>
      </c>
      <c r="N89" s="35">
        <f t="shared" si="73"/>
        <v>5.0000000000000001E-3</v>
      </c>
      <c r="O89" s="35">
        <f t="shared" si="73"/>
        <v>5.0000000000000001E-3</v>
      </c>
      <c r="P89" s="35">
        <f t="shared" si="73"/>
        <v>5.0000000000000001E-3</v>
      </c>
      <c r="Q89" s="35">
        <f t="shared" si="73"/>
        <v>5.0000000000000001E-3</v>
      </c>
      <c r="R89" s="35">
        <f t="shared" si="73"/>
        <v>5.0000000000000001E-3</v>
      </c>
      <c r="S89" s="35">
        <f t="shared" si="73"/>
        <v>5.0000000000000001E-3</v>
      </c>
      <c r="T89" s="35">
        <f t="shared" si="73"/>
        <v>5.0000000000000001E-3</v>
      </c>
      <c r="U89" s="35">
        <f t="shared" si="73"/>
        <v>5.0000000000000001E-3</v>
      </c>
      <c r="V89" s="35">
        <f t="shared" si="73"/>
        <v>5.0000000000000001E-3</v>
      </c>
      <c r="W89" s="35">
        <f t="shared" si="73"/>
        <v>5.0000000000000001E-3</v>
      </c>
      <c r="X89" s="35">
        <f t="shared" si="73"/>
        <v>5.0000000000000001E-3</v>
      </c>
      <c r="Y89" s="35">
        <f t="shared" si="73"/>
        <v>5.0000000000000001E-3</v>
      </c>
      <c r="Z89" s="35">
        <f t="shared" si="73"/>
        <v>5.0000000000000001E-3</v>
      </c>
      <c r="AA89" s="35">
        <f t="shared" si="73"/>
        <v>5.0000000000000001E-3</v>
      </c>
      <c r="AB89" s="35">
        <f t="shared" si="73"/>
        <v>5.0000000000000001E-3</v>
      </c>
      <c r="AC89" s="35">
        <f t="shared" si="73"/>
        <v>5.0000000000000001E-3</v>
      </c>
      <c r="AD89" s="35">
        <f t="shared" si="73"/>
        <v>5.0000000000000001E-3</v>
      </c>
      <c r="AE89" s="35">
        <f t="shared" si="73"/>
        <v>5.0000000000000001E-3</v>
      </c>
      <c r="AF89" s="35">
        <f t="shared" si="73"/>
        <v>5.0000000000000001E-3</v>
      </c>
      <c r="AG89" s="35">
        <f t="shared" si="73"/>
        <v>5.0000000000000001E-3</v>
      </c>
      <c r="AH89" s="35">
        <f t="shared" si="73"/>
        <v>5.0000000000000001E-3</v>
      </c>
      <c r="AI89" s="35">
        <f t="shared" si="73"/>
        <v>5.0000000000000001E-3</v>
      </c>
      <c r="AJ89" s="35">
        <f t="shared" si="73"/>
        <v>5.0000000000000001E-3</v>
      </c>
      <c r="AK89" s="35">
        <f t="shared" si="73"/>
        <v>5.0000000000000001E-3</v>
      </c>
      <c r="AL89" s="35">
        <f t="shared" si="73"/>
        <v>5.0000000000000001E-3</v>
      </c>
      <c r="AM89" s="35">
        <f t="shared" si="73"/>
        <v>5.0000000000000001E-3</v>
      </c>
      <c r="AN89" s="35">
        <f t="shared" si="73"/>
        <v>5.0000000000000001E-3</v>
      </c>
      <c r="AO89" s="35">
        <f t="shared" si="73"/>
        <v>5.0000000000000001E-3</v>
      </c>
      <c r="AP89" s="35">
        <f t="shared" si="73"/>
        <v>5.0000000000000001E-3</v>
      </c>
      <c r="AQ89" s="35">
        <f t="shared" si="73"/>
        <v>5.0000000000000001E-3</v>
      </c>
      <c r="AR89" s="35">
        <f t="shared" si="73"/>
        <v>5.0000000000000001E-3</v>
      </c>
      <c r="AS89" s="35">
        <f t="shared" si="73"/>
        <v>5.0000000000000001E-3</v>
      </c>
      <c r="AT89" s="11"/>
      <c r="AU89" s="11"/>
      <c r="AV89" s="8"/>
      <c r="AW89" s="21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</row>
    <row r="90" spans="1:60" ht="15.75" customHeight="1" x14ac:dyDescent="0.25">
      <c r="A90" s="2"/>
      <c r="B90" s="16"/>
      <c r="C90" s="39"/>
      <c r="D90" s="80" t="s">
        <v>177</v>
      </c>
      <c r="E90" s="80"/>
      <c r="F90" s="77">
        <f t="shared" ref="F90:AS90" si="74">F89*F16*$P$8</f>
        <v>450</v>
      </c>
      <c r="G90" s="77">
        <f t="shared" si="74"/>
        <v>450</v>
      </c>
      <c r="H90" s="77">
        <f t="shared" si="74"/>
        <v>450</v>
      </c>
      <c r="I90" s="77">
        <f t="shared" si="74"/>
        <v>1050</v>
      </c>
      <c r="J90" s="77">
        <f t="shared" si="74"/>
        <v>1050</v>
      </c>
      <c r="K90" s="77">
        <f t="shared" si="74"/>
        <v>1050</v>
      </c>
      <c r="L90" s="77">
        <f t="shared" si="74"/>
        <v>3600</v>
      </c>
      <c r="M90" s="77">
        <f t="shared" si="74"/>
        <v>3600</v>
      </c>
      <c r="N90" s="77">
        <f t="shared" si="74"/>
        <v>4500</v>
      </c>
      <c r="O90" s="77">
        <f t="shared" si="74"/>
        <v>4500</v>
      </c>
      <c r="P90" s="77">
        <f t="shared" si="74"/>
        <v>4500</v>
      </c>
      <c r="Q90" s="77">
        <f t="shared" si="74"/>
        <v>4500</v>
      </c>
      <c r="R90" s="77">
        <f t="shared" si="74"/>
        <v>4500</v>
      </c>
      <c r="S90" s="77">
        <f t="shared" si="74"/>
        <v>8250</v>
      </c>
      <c r="T90" s="77">
        <f t="shared" si="74"/>
        <v>8250</v>
      </c>
      <c r="U90" s="77">
        <f t="shared" si="74"/>
        <v>8250</v>
      </c>
      <c r="V90" s="77">
        <f t="shared" si="74"/>
        <v>8250</v>
      </c>
      <c r="W90" s="77">
        <f t="shared" si="74"/>
        <v>9000</v>
      </c>
      <c r="X90" s="77">
        <f t="shared" si="74"/>
        <v>9000</v>
      </c>
      <c r="Y90" s="77">
        <f t="shared" si="74"/>
        <v>9000</v>
      </c>
      <c r="Z90" s="77">
        <f t="shared" si="74"/>
        <v>9000</v>
      </c>
      <c r="AA90" s="77">
        <f t="shared" si="74"/>
        <v>9000</v>
      </c>
      <c r="AB90" s="77">
        <f t="shared" si="74"/>
        <v>9000</v>
      </c>
      <c r="AC90" s="77">
        <f t="shared" si="74"/>
        <v>9000</v>
      </c>
      <c r="AD90" s="77">
        <f t="shared" si="74"/>
        <v>9000</v>
      </c>
      <c r="AE90" s="77">
        <f t="shared" si="74"/>
        <v>9000</v>
      </c>
      <c r="AF90" s="77">
        <f t="shared" si="74"/>
        <v>9000</v>
      </c>
      <c r="AG90" s="77">
        <f t="shared" si="74"/>
        <v>6750</v>
      </c>
      <c r="AH90" s="77">
        <f t="shared" si="74"/>
        <v>6750</v>
      </c>
      <c r="AI90" s="77">
        <f t="shared" si="74"/>
        <v>6750</v>
      </c>
      <c r="AJ90" s="77">
        <f t="shared" si="74"/>
        <v>4350</v>
      </c>
      <c r="AK90" s="77">
        <f t="shared" si="74"/>
        <v>4350</v>
      </c>
      <c r="AL90" s="77">
        <f t="shared" si="74"/>
        <v>4350</v>
      </c>
      <c r="AM90" s="77">
        <f t="shared" si="74"/>
        <v>4350</v>
      </c>
      <c r="AN90" s="77">
        <f t="shared" si="74"/>
        <v>3750</v>
      </c>
      <c r="AO90" s="77">
        <f t="shared" si="74"/>
        <v>3750</v>
      </c>
      <c r="AP90" s="77">
        <f t="shared" si="74"/>
        <v>3750</v>
      </c>
      <c r="AQ90" s="77">
        <f t="shared" si="74"/>
        <v>3750</v>
      </c>
      <c r="AR90" s="77">
        <f t="shared" si="74"/>
        <v>3750</v>
      </c>
      <c r="AS90" s="77">
        <f t="shared" si="74"/>
        <v>3750</v>
      </c>
      <c r="AT90" s="11"/>
      <c r="AU90" s="11"/>
      <c r="AV90" s="8"/>
      <c r="AW90" s="21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</row>
    <row r="91" spans="1:60" ht="15.75" customHeight="1" x14ac:dyDescent="0.25">
      <c r="A91" s="2"/>
      <c r="B91" s="16"/>
      <c r="C91" s="39"/>
      <c r="D91" s="80" t="s">
        <v>178</v>
      </c>
      <c r="E91" s="80"/>
      <c r="F91" s="77">
        <f t="shared" ref="F91:AS91" si="75">(F16*F15)*F89*(1-$P$7)</f>
        <v>3150</v>
      </c>
      <c r="G91" s="77">
        <f t="shared" si="75"/>
        <v>3150</v>
      </c>
      <c r="H91" s="77">
        <f t="shared" si="75"/>
        <v>3150</v>
      </c>
      <c r="I91" s="77">
        <f t="shared" si="75"/>
        <v>7350</v>
      </c>
      <c r="J91" s="77">
        <f t="shared" si="75"/>
        <v>14700</v>
      </c>
      <c r="K91" s="77">
        <f t="shared" si="75"/>
        <v>14700</v>
      </c>
      <c r="L91" s="77">
        <f t="shared" si="75"/>
        <v>50400</v>
      </c>
      <c r="M91" s="77">
        <f t="shared" si="75"/>
        <v>151200</v>
      </c>
      <c r="N91" s="77">
        <f t="shared" si="75"/>
        <v>189000</v>
      </c>
      <c r="O91" s="77">
        <f t="shared" si="75"/>
        <v>99000</v>
      </c>
      <c r="P91" s="77">
        <f t="shared" si="75"/>
        <v>99000</v>
      </c>
      <c r="Q91" s="77">
        <f t="shared" si="75"/>
        <v>99000</v>
      </c>
      <c r="R91" s="77">
        <f t="shared" si="75"/>
        <v>99000</v>
      </c>
      <c r="S91" s="77">
        <f t="shared" si="75"/>
        <v>181500</v>
      </c>
      <c r="T91" s="77">
        <f t="shared" si="75"/>
        <v>313500</v>
      </c>
      <c r="U91" s="77">
        <f t="shared" si="75"/>
        <v>313500</v>
      </c>
      <c r="V91" s="77">
        <f t="shared" si="75"/>
        <v>313500</v>
      </c>
      <c r="W91" s="77">
        <f t="shared" si="75"/>
        <v>342000</v>
      </c>
      <c r="X91" s="77">
        <f t="shared" si="75"/>
        <v>360000</v>
      </c>
      <c r="Y91" s="77">
        <f t="shared" si="75"/>
        <v>360000</v>
      </c>
      <c r="Z91" s="77">
        <f t="shared" si="75"/>
        <v>360000</v>
      </c>
      <c r="AA91" s="77">
        <f t="shared" si="75"/>
        <v>360000</v>
      </c>
      <c r="AB91" s="77">
        <f t="shared" si="75"/>
        <v>360000</v>
      </c>
      <c r="AC91" s="77">
        <f t="shared" si="75"/>
        <v>360000</v>
      </c>
      <c r="AD91" s="77">
        <f t="shared" si="75"/>
        <v>360000</v>
      </c>
      <c r="AE91" s="77">
        <f t="shared" si="75"/>
        <v>360000</v>
      </c>
      <c r="AF91" s="77">
        <f t="shared" si="75"/>
        <v>396000</v>
      </c>
      <c r="AG91" s="77">
        <f t="shared" si="75"/>
        <v>297000</v>
      </c>
      <c r="AH91" s="77">
        <f t="shared" si="75"/>
        <v>270000</v>
      </c>
      <c r="AI91" s="77">
        <f t="shared" si="75"/>
        <v>270000</v>
      </c>
      <c r="AJ91" s="77">
        <f t="shared" si="75"/>
        <v>174000</v>
      </c>
      <c r="AK91" s="77">
        <f t="shared" si="75"/>
        <v>130500</v>
      </c>
      <c r="AL91" s="77">
        <f t="shared" si="75"/>
        <v>130500</v>
      </c>
      <c r="AM91" s="77">
        <f t="shared" si="75"/>
        <v>130500</v>
      </c>
      <c r="AN91" s="77">
        <f t="shared" si="75"/>
        <v>112500</v>
      </c>
      <c r="AO91" s="77">
        <f t="shared" si="75"/>
        <v>90000</v>
      </c>
      <c r="AP91" s="77">
        <f t="shared" si="75"/>
        <v>90000</v>
      </c>
      <c r="AQ91" s="77">
        <f t="shared" si="75"/>
        <v>90000</v>
      </c>
      <c r="AR91" s="77">
        <f t="shared" si="75"/>
        <v>90000</v>
      </c>
      <c r="AS91" s="77">
        <f t="shared" si="75"/>
        <v>90000</v>
      </c>
      <c r="AT91" s="11"/>
      <c r="AU91" s="11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</row>
    <row r="92" spans="1:60" ht="15.75" customHeight="1" x14ac:dyDescent="0.25">
      <c r="A92" s="2"/>
      <c r="B92" s="16"/>
      <c r="C92" s="39"/>
      <c r="D92" s="79" t="s">
        <v>179</v>
      </c>
      <c r="E92" s="79"/>
      <c r="F92" s="78">
        <f t="shared" ref="F92:AS92" si="76">SUM(F90:F91)</f>
        <v>3600</v>
      </c>
      <c r="G92" s="78">
        <f t="shared" si="76"/>
        <v>3600</v>
      </c>
      <c r="H92" s="78">
        <f t="shared" si="76"/>
        <v>3600</v>
      </c>
      <c r="I92" s="78">
        <f t="shared" si="76"/>
        <v>8400</v>
      </c>
      <c r="J92" s="78">
        <f t="shared" si="76"/>
        <v>15750</v>
      </c>
      <c r="K92" s="78">
        <f t="shared" si="76"/>
        <v>15750</v>
      </c>
      <c r="L92" s="78">
        <f t="shared" si="76"/>
        <v>54000</v>
      </c>
      <c r="M92" s="78">
        <f t="shared" si="76"/>
        <v>154800</v>
      </c>
      <c r="N92" s="78">
        <f t="shared" si="76"/>
        <v>193500</v>
      </c>
      <c r="O92" s="78">
        <f t="shared" si="76"/>
        <v>103500</v>
      </c>
      <c r="P92" s="78">
        <f t="shared" si="76"/>
        <v>103500</v>
      </c>
      <c r="Q92" s="78">
        <f t="shared" si="76"/>
        <v>103500</v>
      </c>
      <c r="R92" s="78">
        <f t="shared" si="76"/>
        <v>103500</v>
      </c>
      <c r="S92" s="78">
        <f t="shared" si="76"/>
        <v>189750</v>
      </c>
      <c r="T92" s="78">
        <f t="shared" si="76"/>
        <v>321750</v>
      </c>
      <c r="U92" s="78">
        <f t="shared" si="76"/>
        <v>321750</v>
      </c>
      <c r="V92" s="78">
        <f t="shared" si="76"/>
        <v>321750</v>
      </c>
      <c r="W92" s="78">
        <f t="shared" si="76"/>
        <v>351000</v>
      </c>
      <c r="X92" s="78">
        <f t="shared" si="76"/>
        <v>369000</v>
      </c>
      <c r="Y92" s="78">
        <f t="shared" si="76"/>
        <v>369000</v>
      </c>
      <c r="Z92" s="78">
        <f t="shared" si="76"/>
        <v>369000</v>
      </c>
      <c r="AA92" s="78">
        <f t="shared" si="76"/>
        <v>369000</v>
      </c>
      <c r="AB92" s="78">
        <f t="shared" si="76"/>
        <v>369000</v>
      </c>
      <c r="AC92" s="78">
        <f t="shared" si="76"/>
        <v>369000</v>
      </c>
      <c r="AD92" s="78">
        <f t="shared" si="76"/>
        <v>369000</v>
      </c>
      <c r="AE92" s="78">
        <f t="shared" si="76"/>
        <v>369000</v>
      </c>
      <c r="AF92" s="78">
        <f t="shared" si="76"/>
        <v>405000</v>
      </c>
      <c r="AG92" s="78">
        <f t="shared" si="76"/>
        <v>303750</v>
      </c>
      <c r="AH92" s="78">
        <f t="shared" si="76"/>
        <v>276750</v>
      </c>
      <c r="AI92" s="78">
        <f t="shared" si="76"/>
        <v>276750</v>
      </c>
      <c r="AJ92" s="78">
        <f t="shared" si="76"/>
        <v>178350</v>
      </c>
      <c r="AK92" s="78">
        <f t="shared" si="76"/>
        <v>134850</v>
      </c>
      <c r="AL92" s="78">
        <f t="shared" si="76"/>
        <v>134850</v>
      </c>
      <c r="AM92" s="78">
        <f t="shared" si="76"/>
        <v>134850</v>
      </c>
      <c r="AN92" s="78">
        <f t="shared" si="76"/>
        <v>116250</v>
      </c>
      <c r="AO92" s="78">
        <f t="shared" si="76"/>
        <v>93750</v>
      </c>
      <c r="AP92" s="78">
        <f t="shared" si="76"/>
        <v>93750</v>
      </c>
      <c r="AQ92" s="78">
        <f t="shared" si="76"/>
        <v>93750</v>
      </c>
      <c r="AR92" s="78">
        <f t="shared" si="76"/>
        <v>93750</v>
      </c>
      <c r="AS92" s="78">
        <f t="shared" si="76"/>
        <v>93750</v>
      </c>
      <c r="AT92" s="11"/>
      <c r="AU92" s="11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</row>
    <row r="93" spans="1:60" ht="15.75" customHeight="1" x14ac:dyDescent="0.25">
      <c r="A93" s="2"/>
      <c r="B93" s="11"/>
      <c r="C93" s="11"/>
      <c r="D93" s="20"/>
      <c r="E93" s="20"/>
      <c r="F93" s="61"/>
      <c r="G93" s="61"/>
      <c r="H93" s="61"/>
      <c r="I93" s="61"/>
      <c r="J93" s="61"/>
      <c r="K93" s="61"/>
      <c r="L93" s="61"/>
      <c r="M93" s="61"/>
      <c r="N93" s="11"/>
      <c r="O93" s="11"/>
      <c r="P93" s="61"/>
      <c r="Q93" s="61"/>
      <c r="R93" s="61"/>
      <c r="S93" s="61"/>
      <c r="T93" s="61"/>
      <c r="U93" s="61"/>
      <c r="V93" s="61"/>
      <c r="W93" s="6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</row>
    <row r="94" spans="1:60" ht="15.75" customHeight="1" x14ac:dyDescent="0.25">
      <c r="A94" s="1"/>
      <c r="B94" s="11"/>
      <c r="C94" s="39"/>
      <c r="D94" s="20"/>
      <c r="E94" s="20"/>
      <c r="F94" s="61"/>
      <c r="G94" s="61"/>
      <c r="H94" s="61"/>
      <c r="I94" s="61"/>
      <c r="J94" s="61"/>
      <c r="K94" s="61"/>
      <c r="L94" s="61"/>
      <c r="M94" s="61"/>
      <c r="N94" s="11"/>
      <c r="O94" s="11"/>
      <c r="P94" s="61"/>
      <c r="Q94" s="61"/>
      <c r="R94" s="61"/>
      <c r="S94" s="61"/>
      <c r="T94" s="61"/>
      <c r="U94" s="61"/>
      <c r="V94" s="61"/>
      <c r="W94" s="6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</row>
    <row r="95" spans="1:60" ht="15.75" customHeight="1" x14ac:dyDescent="0.25">
      <c r="A95" s="1"/>
      <c r="B95" s="16"/>
      <c r="C95" s="39"/>
      <c r="D95" s="32" t="s">
        <v>129</v>
      </c>
      <c r="E95" s="79"/>
      <c r="F95" s="78">
        <f t="shared" ref="F95:AS95" si="77">F17-F85-F92</f>
        <v>67251.375</v>
      </c>
      <c r="G95" s="78">
        <f t="shared" si="77"/>
        <v>67251.375</v>
      </c>
      <c r="H95" s="78">
        <f t="shared" si="77"/>
        <v>67251.375</v>
      </c>
      <c r="I95" s="78">
        <f t="shared" si="77"/>
        <v>156919.875</v>
      </c>
      <c r="J95" s="78">
        <f t="shared" si="77"/>
        <v>1467369.75</v>
      </c>
      <c r="K95" s="78">
        <f t="shared" si="77"/>
        <v>1467369.75</v>
      </c>
      <c r="L95" s="78">
        <f t="shared" si="77"/>
        <v>5030982</v>
      </c>
      <c r="M95" s="78">
        <f t="shared" si="77"/>
        <v>23325426</v>
      </c>
      <c r="N95" s="78">
        <f t="shared" si="77"/>
        <v>29053966.5</v>
      </c>
      <c r="O95" s="78">
        <f t="shared" si="77"/>
        <v>12719641.5</v>
      </c>
      <c r="P95" s="78">
        <f t="shared" si="77"/>
        <v>12719641.5</v>
      </c>
      <c r="Q95" s="78">
        <f t="shared" si="77"/>
        <v>12719641.5</v>
      </c>
      <c r="R95" s="78">
        <f t="shared" si="77"/>
        <v>12614769.18</v>
      </c>
      <c r="S95" s="78">
        <f t="shared" si="77"/>
        <v>23127076.829999998</v>
      </c>
      <c r="T95" s="78">
        <f t="shared" si="77"/>
        <v>47084086.829999998</v>
      </c>
      <c r="U95" s="78">
        <f t="shared" si="77"/>
        <v>47084086.829999998</v>
      </c>
      <c r="V95" s="78">
        <f t="shared" si="77"/>
        <v>46887975.591600001</v>
      </c>
      <c r="W95" s="78">
        <f t="shared" si="77"/>
        <v>51150518.827199996</v>
      </c>
      <c r="X95" s="78">
        <f t="shared" si="77"/>
        <v>54417383.827199996</v>
      </c>
      <c r="Y95" s="78">
        <f t="shared" si="77"/>
        <v>54417383.827199996</v>
      </c>
      <c r="Z95" s="78">
        <f t="shared" si="77"/>
        <v>54199165.503743999</v>
      </c>
      <c r="AA95" s="78">
        <f t="shared" si="77"/>
        <v>54199165.503743999</v>
      </c>
      <c r="AB95" s="78">
        <f t="shared" si="77"/>
        <v>54199165.503743999</v>
      </c>
      <c r="AC95" s="78">
        <f t="shared" si="77"/>
        <v>54199165.503743999</v>
      </c>
      <c r="AD95" s="78">
        <f t="shared" si="77"/>
        <v>53976582.813818879</v>
      </c>
      <c r="AE95" s="78">
        <f t="shared" si="77"/>
        <v>53976582.813818879</v>
      </c>
      <c r="AF95" s="78">
        <f t="shared" si="77"/>
        <v>60510312.813818872</v>
      </c>
      <c r="AG95" s="78">
        <f t="shared" si="77"/>
        <v>45382734.610364154</v>
      </c>
      <c r="AH95" s="78">
        <f t="shared" si="77"/>
        <v>40312161.352571443</v>
      </c>
      <c r="AI95" s="78">
        <f t="shared" si="77"/>
        <v>40312161.352571443</v>
      </c>
      <c r="AJ95" s="78">
        <f t="shared" si="77"/>
        <v>25978948.427212708</v>
      </c>
      <c r="AK95" s="78">
        <f t="shared" si="77"/>
        <v>18084024.677212708</v>
      </c>
      <c r="AL95" s="78">
        <f t="shared" si="77"/>
        <v>17972096.745756961</v>
      </c>
      <c r="AM95" s="78">
        <f t="shared" si="77"/>
        <v>17972096.745756961</v>
      </c>
      <c r="AN95" s="78">
        <f t="shared" si="77"/>
        <v>15493186.849790484</v>
      </c>
      <c r="AO95" s="78">
        <f t="shared" si="77"/>
        <v>11409605.599790484</v>
      </c>
      <c r="AP95" s="78">
        <f t="shared" si="77"/>
        <v>11311186.211786292</v>
      </c>
      <c r="AQ95" s="78">
        <f t="shared" si="77"/>
        <v>11311186.211786292</v>
      </c>
      <c r="AR95" s="78">
        <f t="shared" si="77"/>
        <v>11311186.211786292</v>
      </c>
      <c r="AS95" s="78">
        <f t="shared" si="77"/>
        <v>11311186.211786292</v>
      </c>
      <c r="AT95" s="11"/>
      <c r="AU95" s="11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</row>
    <row r="96" spans="1:60" ht="15.75" customHeight="1" x14ac:dyDescent="0.25">
      <c r="B96" s="11"/>
      <c r="C96" s="11"/>
      <c r="D96" s="60"/>
      <c r="E96" s="61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61"/>
      <c r="Q96" s="61"/>
      <c r="R96" s="61"/>
      <c r="S96" s="61"/>
      <c r="T96" s="61"/>
      <c r="U96" s="61"/>
      <c r="V96" s="61"/>
      <c r="W96" s="6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</row>
    <row r="97" spans="1:60" ht="15.75" customHeight="1" x14ac:dyDescent="0.25">
      <c r="B97" s="11"/>
      <c r="C97" s="11"/>
      <c r="D97" s="60"/>
      <c r="E97" s="61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61"/>
      <c r="Q97" s="61"/>
      <c r="R97" s="61"/>
      <c r="S97" s="61"/>
      <c r="T97" s="61"/>
      <c r="U97" s="61"/>
      <c r="V97" s="61"/>
      <c r="W97" s="6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</row>
    <row r="98" spans="1:60" ht="15.75" customHeight="1" x14ac:dyDescent="0.25">
      <c r="B98" s="11"/>
      <c r="C98" s="11"/>
      <c r="D98" s="59"/>
      <c r="E98" s="61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61"/>
      <c r="Q98" s="61"/>
      <c r="R98" s="61"/>
      <c r="S98" s="61"/>
      <c r="T98" s="61"/>
      <c r="U98" s="61"/>
      <c r="V98" s="61"/>
      <c r="W98" s="6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</row>
    <row r="99" spans="1:60" ht="15.75" customHeight="1" x14ac:dyDescent="0.25">
      <c r="B99" s="11"/>
      <c r="C99" s="1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11"/>
      <c r="O99" s="11"/>
      <c r="P99" s="61"/>
      <c r="Q99" s="61"/>
      <c r="R99" s="61"/>
      <c r="S99" s="61"/>
      <c r="T99" s="61"/>
      <c r="U99" s="61"/>
      <c r="V99" s="61"/>
      <c r="W99" s="6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</row>
    <row r="100" spans="1:60" ht="15.75" customHeight="1" x14ac:dyDescent="0.25">
      <c r="B100" s="11"/>
      <c r="C100" s="88" t="s">
        <v>131</v>
      </c>
      <c r="D100" s="2"/>
      <c r="E100" s="2"/>
      <c r="F100" s="2"/>
      <c r="G100" s="39"/>
      <c r="H100" s="39"/>
      <c r="I100" s="39"/>
      <c r="J100" s="39"/>
      <c r="K100" s="39"/>
      <c r="L100" s="39"/>
      <c r="M100" s="87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</row>
    <row r="101" spans="1:60" ht="15.75" customHeight="1" x14ac:dyDescent="0.25">
      <c r="A101" s="1"/>
      <c r="B101" s="11"/>
      <c r="C101" s="11"/>
      <c r="D101" s="79"/>
      <c r="E101" s="79"/>
      <c r="F101" s="79"/>
      <c r="G101" s="72">
        <f>Information!$F$9</f>
        <v>2024</v>
      </c>
      <c r="H101" s="2"/>
      <c r="I101" s="2"/>
      <c r="J101" s="2"/>
      <c r="K101" s="72">
        <f>G101+1</f>
        <v>2025</v>
      </c>
      <c r="L101" s="2"/>
      <c r="M101" s="2"/>
      <c r="N101" s="2"/>
      <c r="O101" s="72">
        <f>K101+1</f>
        <v>2026</v>
      </c>
      <c r="P101" s="2"/>
      <c r="Q101" s="2"/>
      <c r="R101" s="2"/>
      <c r="S101" s="72">
        <f>O101+1</f>
        <v>2027</v>
      </c>
      <c r="T101" s="2"/>
      <c r="U101" s="2"/>
      <c r="V101" s="2"/>
      <c r="W101" s="72">
        <f>S101+1</f>
        <v>2028</v>
      </c>
      <c r="X101" s="2"/>
      <c r="Y101" s="39"/>
      <c r="Z101" s="39"/>
      <c r="AA101" s="72">
        <f>W101+1</f>
        <v>2029</v>
      </c>
      <c r="AB101" s="39"/>
      <c r="AC101" s="39"/>
      <c r="AD101" s="39"/>
      <c r="AE101" s="72">
        <f>AA101+1</f>
        <v>2030</v>
      </c>
      <c r="AF101" s="39"/>
      <c r="AG101" s="39"/>
      <c r="AH101" s="39"/>
      <c r="AI101" s="72">
        <f>AE101+1</f>
        <v>2031</v>
      </c>
      <c r="AJ101" s="39"/>
      <c r="AK101" s="39"/>
      <c r="AL101" s="39"/>
      <c r="AM101" s="72">
        <f>AI101+1</f>
        <v>2032</v>
      </c>
      <c r="AN101" s="39"/>
      <c r="AO101" s="39"/>
      <c r="AP101" s="39"/>
      <c r="AQ101" s="72">
        <f>AM101+1</f>
        <v>2033</v>
      </c>
      <c r="AR101" s="39"/>
      <c r="AS101" s="39"/>
      <c r="AT101" s="39"/>
      <c r="AU101" s="77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</row>
    <row r="102" spans="1:60" ht="15.75" customHeight="1" x14ac:dyDescent="0.25">
      <c r="A102" s="1"/>
      <c r="B102" s="16"/>
      <c r="C102" s="11"/>
      <c r="D102" s="20" t="s">
        <v>132</v>
      </c>
      <c r="E102" s="82" t="s">
        <v>133</v>
      </c>
      <c r="F102" s="20"/>
      <c r="G102" s="55" t="s">
        <v>55</v>
      </c>
      <c r="H102" s="55" t="s">
        <v>56</v>
      </c>
      <c r="I102" s="55" t="s">
        <v>57</v>
      </c>
      <c r="J102" s="55" t="s">
        <v>58</v>
      </c>
      <c r="K102" s="55" t="s">
        <v>55</v>
      </c>
      <c r="L102" s="55" t="s">
        <v>56</v>
      </c>
      <c r="M102" s="55" t="s">
        <v>57</v>
      </c>
      <c r="N102" s="55" t="s">
        <v>58</v>
      </c>
      <c r="O102" s="55" t="s">
        <v>55</v>
      </c>
      <c r="P102" s="55" t="s">
        <v>56</v>
      </c>
      <c r="Q102" s="55" t="s">
        <v>57</v>
      </c>
      <c r="R102" s="55" t="s">
        <v>58</v>
      </c>
      <c r="S102" s="55" t="s">
        <v>55</v>
      </c>
      <c r="T102" s="55" t="s">
        <v>56</v>
      </c>
      <c r="U102" s="55" t="s">
        <v>57</v>
      </c>
      <c r="V102" s="55" t="s">
        <v>58</v>
      </c>
      <c r="W102" s="55" t="s">
        <v>55</v>
      </c>
      <c r="X102" s="55" t="s">
        <v>56</v>
      </c>
      <c r="Y102" s="55" t="s">
        <v>57</v>
      </c>
      <c r="Z102" s="55" t="s">
        <v>58</v>
      </c>
      <c r="AA102" s="55" t="s">
        <v>55</v>
      </c>
      <c r="AB102" s="55" t="s">
        <v>56</v>
      </c>
      <c r="AC102" s="55" t="s">
        <v>57</v>
      </c>
      <c r="AD102" s="55" t="s">
        <v>58</v>
      </c>
      <c r="AE102" s="55" t="s">
        <v>55</v>
      </c>
      <c r="AF102" s="55" t="s">
        <v>56</v>
      </c>
      <c r="AG102" s="55" t="s">
        <v>57</v>
      </c>
      <c r="AH102" s="55" t="s">
        <v>58</v>
      </c>
      <c r="AI102" s="55" t="s">
        <v>55</v>
      </c>
      <c r="AJ102" s="55" t="s">
        <v>56</v>
      </c>
      <c r="AK102" s="55" t="s">
        <v>57</v>
      </c>
      <c r="AL102" s="55" t="s">
        <v>58</v>
      </c>
      <c r="AM102" s="55" t="s">
        <v>55</v>
      </c>
      <c r="AN102" s="55" t="s">
        <v>56</v>
      </c>
      <c r="AO102" s="55" t="s">
        <v>57</v>
      </c>
      <c r="AP102" s="55" t="s">
        <v>58</v>
      </c>
      <c r="AQ102" s="55" t="s">
        <v>55</v>
      </c>
      <c r="AR102" s="55" t="s">
        <v>56</v>
      </c>
      <c r="AS102" s="55" t="s">
        <v>57</v>
      </c>
      <c r="AT102" s="55" t="s">
        <v>58</v>
      </c>
      <c r="AU102" s="77"/>
      <c r="AV102" s="21"/>
      <c r="AW102" s="91" t="s">
        <v>8</v>
      </c>
      <c r="AX102" s="8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</row>
    <row r="103" spans="1:60" ht="15.75" customHeight="1" x14ac:dyDescent="0.25">
      <c r="A103" s="1"/>
      <c r="B103" s="16"/>
      <c r="C103" s="11"/>
      <c r="D103" s="64" t="s">
        <v>180</v>
      </c>
      <c r="E103" s="76">
        <v>5000000</v>
      </c>
      <c r="F103" s="77" t="s">
        <v>65</v>
      </c>
      <c r="G103" s="77">
        <f t="shared" ref="G103:G108" si="78">$E103</f>
        <v>5000000</v>
      </c>
      <c r="H103" s="77" t="s">
        <v>65</v>
      </c>
      <c r="I103" s="77" t="s">
        <v>65</v>
      </c>
      <c r="J103" s="77" t="s">
        <v>65</v>
      </c>
      <c r="K103" s="77" t="s">
        <v>65</v>
      </c>
      <c r="L103" s="77" t="s">
        <v>65</v>
      </c>
      <c r="M103" s="77" t="s">
        <v>65</v>
      </c>
      <c r="N103" s="77" t="s">
        <v>65</v>
      </c>
      <c r="O103" s="77" t="s">
        <v>65</v>
      </c>
      <c r="P103" s="77" t="s">
        <v>65</v>
      </c>
      <c r="Q103" s="77" t="s">
        <v>65</v>
      </c>
      <c r="R103" s="77" t="s">
        <v>65</v>
      </c>
      <c r="S103" s="77" t="s">
        <v>65</v>
      </c>
      <c r="T103" s="77" t="s">
        <v>65</v>
      </c>
      <c r="U103" s="77" t="s">
        <v>65</v>
      </c>
      <c r="V103" s="77" t="s">
        <v>65</v>
      </c>
      <c r="W103" s="77" t="s">
        <v>65</v>
      </c>
      <c r="X103" s="77" t="s">
        <v>65</v>
      </c>
      <c r="Y103" s="77" t="s">
        <v>65</v>
      </c>
      <c r="Z103" s="77" t="s">
        <v>65</v>
      </c>
      <c r="AA103" s="77">
        <f t="shared" ref="AA103:AA108" si="79">$E103</f>
        <v>5000000</v>
      </c>
      <c r="AB103" s="77" t="s">
        <v>65</v>
      </c>
      <c r="AC103" s="77" t="s">
        <v>65</v>
      </c>
      <c r="AD103" s="77" t="s">
        <v>65</v>
      </c>
      <c r="AE103" s="77" t="s">
        <v>65</v>
      </c>
      <c r="AF103" s="77" t="s">
        <v>65</v>
      </c>
      <c r="AG103" s="77" t="s">
        <v>65</v>
      </c>
      <c r="AH103" s="77" t="s">
        <v>65</v>
      </c>
      <c r="AI103" s="77" t="s">
        <v>65</v>
      </c>
      <c r="AJ103" s="77" t="s">
        <v>65</v>
      </c>
      <c r="AK103" s="77" t="s">
        <v>65</v>
      </c>
      <c r="AL103" s="77" t="s">
        <v>65</v>
      </c>
      <c r="AM103" s="77" t="s">
        <v>65</v>
      </c>
      <c r="AN103" s="77" t="s">
        <v>65</v>
      </c>
      <c r="AO103" s="77" t="s">
        <v>65</v>
      </c>
      <c r="AP103" s="77" t="s">
        <v>65</v>
      </c>
      <c r="AQ103" s="77" t="s">
        <v>65</v>
      </c>
      <c r="AR103" s="77" t="s">
        <v>65</v>
      </c>
      <c r="AS103" s="77" t="str">
        <f t="shared" ref="AS103:AT103" si="80">AR103</f>
        <v>-</v>
      </c>
      <c r="AT103" s="77" t="str">
        <f t="shared" si="80"/>
        <v>-</v>
      </c>
      <c r="AU103" s="77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</row>
    <row r="104" spans="1:60" ht="15.75" customHeight="1" x14ac:dyDescent="0.25">
      <c r="A104" s="1"/>
      <c r="B104" s="16"/>
      <c r="C104" s="11"/>
      <c r="D104" s="64" t="s">
        <v>181</v>
      </c>
      <c r="E104" s="76">
        <v>4000000</v>
      </c>
      <c r="F104" s="77" t="s">
        <v>65</v>
      </c>
      <c r="G104" s="77">
        <f t="shared" si="78"/>
        <v>4000000</v>
      </c>
      <c r="H104" s="77" t="s">
        <v>65</v>
      </c>
      <c r="I104" s="77" t="s">
        <v>65</v>
      </c>
      <c r="J104" s="77" t="s">
        <v>65</v>
      </c>
      <c r="K104" s="77" t="s">
        <v>65</v>
      </c>
      <c r="L104" s="77" t="s">
        <v>65</v>
      </c>
      <c r="M104" s="77" t="s">
        <v>65</v>
      </c>
      <c r="N104" s="77" t="s">
        <v>65</v>
      </c>
      <c r="O104" s="77" t="s">
        <v>65</v>
      </c>
      <c r="P104" s="77" t="s">
        <v>65</v>
      </c>
      <c r="Q104" s="77" t="s">
        <v>65</v>
      </c>
      <c r="R104" s="77" t="s">
        <v>65</v>
      </c>
      <c r="S104" s="77" t="s">
        <v>65</v>
      </c>
      <c r="T104" s="77" t="s">
        <v>65</v>
      </c>
      <c r="U104" s="77" t="s">
        <v>65</v>
      </c>
      <c r="V104" s="77" t="s">
        <v>65</v>
      </c>
      <c r="W104" s="77" t="s">
        <v>65</v>
      </c>
      <c r="X104" s="77" t="s">
        <v>65</v>
      </c>
      <c r="Y104" s="77" t="s">
        <v>65</v>
      </c>
      <c r="Z104" s="77" t="s">
        <v>65</v>
      </c>
      <c r="AA104" s="77">
        <f t="shared" si="79"/>
        <v>4000000</v>
      </c>
      <c r="AB104" s="77" t="s">
        <v>65</v>
      </c>
      <c r="AC104" s="77" t="s">
        <v>65</v>
      </c>
      <c r="AD104" s="77" t="s">
        <v>65</v>
      </c>
      <c r="AE104" s="77" t="s">
        <v>65</v>
      </c>
      <c r="AF104" s="77" t="s">
        <v>65</v>
      </c>
      <c r="AG104" s="77" t="s">
        <v>65</v>
      </c>
      <c r="AH104" s="77" t="s">
        <v>65</v>
      </c>
      <c r="AI104" s="77" t="s">
        <v>65</v>
      </c>
      <c r="AJ104" s="77" t="s">
        <v>65</v>
      </c>
      <c r="AK104" s="77" t="s">
        <v>65</v>
      </c>
      <c r="AL104" s="77" t="s">
        <v>65</v>
      </c>
      <c r="AM104" s="77" t="s">
        <v>65</v>
      </c>
      <c r="AN104" s="77" t="s">
        <v>65</v>
      </c>
      <c r="AO104" s="77" t="s">
        <v>65</v>
      </c>
      <c r="AP104" s="77" t="s">
        <v>65</v>
      </c>
      <c r="AQ104" s="77" t="s">
        <v>65</v>
      </c>
      <c r="AR104" s="77" t="s">
        <v>65</v>
      </c>
      <c r="AS104" s="77" t="str">
        <f t="shared" ref="AS104:AT104" si="81">AR104</f>
        <v>-</v>
      </c>
      <c r="AT104" s="77" t="str">
        <f t="shared" si="81"/>
        <v>-</v>
      </c>
      <c r="AU104" s="77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</row>
    <row r="105" spans="1:60" ht="15.75" customHeight="1" x14ac:dyDescent="0.25">
      <c r="A105" s="1"/>
      <c r="B105" s="16"/>
      <c r="C105" s="11"/>
      <c r="D105" s="64" t="s">
        <v>182</v>
      </c>
      <c r="E105" s="76">
        <v>1000000</v>
      </c>
      <c r="F105" s="77" t="s">
        <v>65</v>
      </c>
      <c r="G105" s="77">
        <f t="shared" si="78"/>
        <v>1000000</v>
      </c>
      <c r="H105" s="77" t="s">
        <v>65</v>
      </c>
      <c r="I105" s="77" t="s">
        <v>65</v>
      </c>
      <c r="J105" s="77" t="s">
        <v>65</v>
      </c>
      <c r="K105" s="77" t="s">
        <v>65</v>
      </c>
      <c r="L105" s="77" t="s">
        <v>65</v>
      </c>
      <c r="M105" s="77" t="s">
        <v>65</v>
      </c>
      <c r="N105" s="77" t="s">
        <v>65</v>
      </c>
      <c r="O105" s="77" t="s">
        <v>65</v>
      </c>
      <c r="P105" s="77" t="s">
        <v>65</v>
      </c>
      <c r="Q105" s="77" t="s">
        <v>65</v>
      </c>
      <c r="R105" s="77" t="s">
        <v>65</v>
      </c>
      <c r="S105" s="77" t="s">
        <v>65</v>
      </c>
      <c r="T105" s="77" t="s">
        <v>65</v>
      </c>
      <c r="U105" s="77" t="s">
        <v>65</v>
      </c>
      <c r="V105" s="77" t="s">
        <v>65</v>
      </c>
      <c r="W105" s="77" t="s">
        <v>65</v>
      </c>
      <c r="X105" s="77" t="s">
        <v>65</v>
      </c>
      <c r="Y105" s="77" t="s">
        <v>65</v>
      </c>
      <c r="Z105" s="77" t="s">
        <v>65</v>
      </c>
      <c r="AA105" s="77">
        <f t="shared" si="79"/>
        <v>1000000</v>
      </c>
      <c r="AB105" s="77" t="s">
        <v>65</v>
      </c>
      <c r="AC105" s="77" t="s">
        <v>65</v>
      </c>
      <c r="AD105" s="77" t="s">
        <v>65</v>
      </c>
      <c r="AE105" s="77" t="s">
        <v>65</v>
      </c>
      <c r="AF105" s="77" t="s">
        <v>65</v>
      </c>
      <c r="AG105" s="77" t="s">
        <v>65</v>
      </c>
      <c r="AH105" s="77" t="s">
        <v>65</v>
      </c>
      <c r="AI105" s="77" t="s">
        <v>65</v>
      </c>
      <c r="AJ105" s="77" t="s">
        <v>65</v>
      </c>
      <c r="AK105" s="77" t="s">
        <v>65</v>
      </c>
      <c r="AL105" s="77" t="s">
        <v>65</v>
      </c>
      <c r="AM105" s="77" t="s">
        <v>65</v>
      </c>
      <c r="AN105" s="77" t="s">
        <v>65</v>
      </c>
      <c r="AO105" s="77" t="s">
        <v>65</v>
      </c>
      <c r="AP105" s="77" t="s">
        <v>65</v>
      </c>
      <c r="AQ105" s="77" t="s">
        <v>65</v>
      </c>
      <c r="AR105" s="77" t="s">
        <v>65</v>
      </c>
      <c r="AS105" s="77" t="str">
        <f t="shared" ref="AS105:AT105" si="82">AR105</f>
        <v>-</v>
      </c>
      <c r="AT105" s="77" t="str">
        <f t="shared" si="82"/>
        <v>-</v>
      </c>
      <c r="AU105" s="77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</row>
    <row r="106" spans="1:60" ht="15.75" customHeight="1" x14ac:dyDescent="0.25">
      <c r="A106" s="1"/>
      <c r="B106" s="16"/>
      <c r="C106" s="11"/>
      <c r="D106" s="64" t="s">
        <v>183</v>
      </c>
      <c r="E106" s="76">
        <v>7600000</v>
      </c>
      <c r="F106" s="77" t="s">
        <v>65</v>
      </c>
      <c r="G106" s="77">
        <f t="shared" si="78"/>
        <v>7600000</v>
      </c>
      <c r="H106" s="77" t="s">
        <v>65</v>
      </c>
      <c r="I106" s="77" t="s">
        <v>65</v>
      </c>
      <c r="J106" s="77" t="s">
        <v>65</v>
      </c>
      <c r="K106" s="77" t="s">
        <v>65</v>
      </c>
      <c r="L106" s="77" t="s">
        <v>65</v>
      </c>
      <c r="M106" s="77" t="s">
        <v>65</v>
      </c>
      <c r="N106" s="77" t="s">
        <v>65</v>
      </c>
      <c r="O106" s="77" t="s">
        <v>65</v>
      </c>
      <c r="P106" s="77" t="s">
        <v>65</v>
      </c>
      <c r="Q106" s="77" t="s">
        <v>65</v>
      </c>
      <c r="R106" s="77" t="s">
        <v>65</v>
      </c>
      <c r="S106" s="77" t="s">
        <v>65</v>
      </c>
      <c r="T106" s="77" t="s">
        <v>65</v>
      </c>
      <c r="U106" s="77" t="s">
        <v>65</v>
      </c>
      <c r="V106" s="77" t="s">
        <v>65</v>
      </c>
      <c r="W106" s="77" t="s">
        <v>65</v>
      </c>
      <c r="X106" s="77" t="s">
        <v>65</v>
      </c>
      <c r="Y106" s="77" t="s">
        <v>65</v>
      </c>
      <c r="Z106" s="77" t="s">
        <v>65</v>
      </c>
      <c r="AA106" s="77">
        <f t="shared" si="79"/>
        <v>7600000</v>
      </c>
      <c r="AB106" s="77" t="s">
        <v>65</v>
      </c>
      <c r="AC106" s="77" t="s">
        <v>65</v>
      </c>
      <c r="AD106" s="77" t="s">
        <v>65</v>
      </c>
      <c r="AE106" s="77" t="s">
        <v>65</v>
      </c>
      <c r="AF106" s="77" t="s">
        <v>65</v>
      </c>
      <c r="AG106" s="77" t="s">
        <v>65</v>
      </c>
      <c r="AH106" s="77" t="s">
        <v>65</v>
      </c>
      <c r="AI106" s="77" t="s">
        <v>65</v>
      </c>
      <c r="AJ106" s="77" t="s">
        <v>65</v>
      </c>
      <c r="AK106" s="77" t="s">
        <v>65</v>
      </c>
      <c r="AL106" s="77" t="s">
        <v>65</v>
      </c>
      <c r="AM106" s="77" t="s">
        <v>65</v>
      </c>
      <c r="AN106" s="77" t="s">
        <v>65</v>
      </c>
      <c r="AO106" s="77" t="s">
        <v>65</v>
      </c>
      <c r="AP106" s="77" t="s">
        <v>65</v>
      </c>
      <c r="AQ106" s="77" t="s">
        <v>65</v>
      </c>
      <c r="AR106" s="77" t="s">
        <v>65</v>
      </c>
      <c r="AS106" s="77" t="str">
        <f t="shared" ref="AS106:AT106" si="83">AR106</f>
        <v>-</v>
      </c>
      <c r="AT106" s="77" t="str">
        <f t="shared" si="83"/>
        <v>-</v>
      </c>
      <c r="AU106" s="77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</row>
    <row r="107" spans="1:60" ht="15.75" customHeight="1" x14ac:dyDescent="0.25">
      <c r="A107" s="1"/>
      <c r="B107" s="16"/>
      <c r="C107" s="11"/>
      <c r="D107" s="64" t="s">
        <v>184</v>
      </c>
      <c r="E107" s="76">
        <v>1000000</v>
      </c>
      <c r="F107" s="77" t="s">
        <v>65</v>
      </c>
      <c r="G107" s="77">
        <f t="shared" si="78"/>
        <v>1000000</v>
      </c>
      <c r="H107" s="77" t="s">
        <v>65</v>
      </c>
      <c r="I107" s="77" t="s">
        <v>65</v>
      </c>
      <c r="J107" s="77" t="s">
        <v>65</v>
      </c>
      <c r="K107" s="77" t="s">
        <v>65</v>
      </c>
      <c r="L107" s="77" t="s">
        <v>65</v>
      </c>
      <c r="M107" s="77" t="s">
        <v>65</v>
      </c>
      <c r="N107" s="77" t="s">
        <v>65</v>
      </c>
      <c r="O107" s="77" t="s">
        <v>65</v>
      </c>
      <c r="P107" s="77" t="s">
        <v>65</v>
      </c>
      <c r="Q107" s="77" t="s">
        <v>65</v>
      </c>
      <c r="R107" s="77" t="s">
        <v>65</v>
      </c>
      <c r="S107" s="77" t="s">
        <v>65</v>
      </c>
      <c r="T107" s="77" t="s">
        <v>65</v>
      </c>
      <c r="U107" s="77" t="s">
        <v>65</v>
      </c>
      <c r="V107" s="77" t="s">
        <v>65</v>
      </c>
      <c r="W107" s="77" t="s">
        <v>65</v>
      </c>
      <c r="X107" s="77" t="s">
        <v>65</v>
      </c>
      <c r="Y107" s="77" t="s">
        <v>65</v>
      </c>
      <c r="Z107" s="77" t="s">
        <v>65</v>
      </c>
      <c r="AA107" s="77">
        <f t="shared" si="79"/>
        <v>1000000</v>
      </c>
      <c r="AB107" s="77" t="s">
        <v>65</v>
      </c>
      <c r="AC107" s="77" t="s">
        <v>65</v>
      </c>
      <c r="AD107" s="77" t="s">
        <v>65</v>
      </c>
      <c r="AE107" s="77" t="s">
        <v>65</v>
      </c>
      <c r="AF107" s="77" t="s">
        <v>65</v>
      </c>
      <c r="AG107" s="77" t="s">
        <v>65</v>
      </c>
      <c r="AH107" s="77" t="s">
        <v>65</v>
      </c>
      <c r="AI107" s="77" t="s">
        <v>65</v>
      </c>
      <c r="AJ107" s="77" t="s">
        <v>65</v>
      </c>
      <c r="AK107" s="77" t="s">
        <v>65</v>
      </c>
      <c r="AL107" s="77" t="s">
        <v>65</v>
      </c>
      <c r="AM107" s="77" t="s">
        <v>65</v>
      </c>
      <c r="AN107" s="77" t="s">
        <v>65</v>
      </c>
      <c r="AO107" s="77" t="s">
        <v>65</v>
      </c>
      <c r="AP107" s="77" t="s">
        <v>65</v>
      </c>
      <c r="AQ107" s="77" t="s">
        <v>65</v>
      </c>
      <c r="AR107" s="77" t="s">
        <v>65</v>
      </c>
      <c r="AS107" s="77" t="str">
        <f t="shared" ref="AS107:AT107" si="84">AR107</f>
        <v>-</v>
      </c>
      <c r="AT107" s="77" t="str">
        <f t="shared" si="84"/>
        <v>-</v>
      </c>
      <c r="AU107" s="77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</row>
    <row r="108" spans="1:60" ht="15.75" customHeight="1" x14ac:dyDescent="0.25">
      <c r="A108" s="1"/>
      <c r="B108" s="16"/>
      <c r="C108" s="11"/>
      <c r="D108" s="64" t="s">
        <v>136</v>
      </c>
      <c r="E108" s="76">
        <v>2400000</v>
      </c>
      <c r="F108" s="77" t="s">
        <v>65</v>
      </c>
      <c r="G108" s="77">
        <f t="shared" si="78"/>
        <v>2400000</v>
      </c>
      <c r="H108" s="77" t="s">
        <v>65</v>
      </c>
      <c r="I108" s="77" t="s">
        <v>65</v>
      </c>
      <c r="J108" s="77" t="s">
        <v>65</v>
      </c>
      <c r="K108" s="77" t="s">
        <v>65</v>
      </c>
      <c r="L108" s="77" t="s">
        <v>65</v>
      </c>
      <c r="M108" s="77" t="s">
        <v>65</v>
      </c>
      <c r="N108" s="77" t="s">
        <v>65</v>
      </c>
      <c r="O108" s="77" t="s">
        <v>65</v>
      </c>
      <c r="P108" s="77" t="s">
        <v>65</v>
      </c>
      <c r="Q108" s="77" t="s">
        <v>65</v>
      </c>
      <c r="R108" s="77" t="s">
        <v>65</v>
      </c>
      <c r="S108" s="77" t="s">
        <v>65</v>
      </c>
      <c r="T108" s="77" t="s">
        <v>65</v>
      </c>
      <c r="U108" s="77" t="s">
        <v>65</v>
      </c>
      <c r="V108" s="77" t="s">
        <v>65</v>
      </c>
      <c r="W108" s="77" t="s">
        <v>65</v>
      </c>
      <c r="X108" s="77" t="s">
        <v>65</v>
      </c>
      <c r="Y108" s="77" t="s">
        <v>65</v>
      </c>
      <c r="Z108" s="77" t="s">
        <v>65</v>
      </c>
      <c r="AA108" s="77">
        <f t="shared" si="79"/>
        <v>2400000</v>
      </c>
      <c r="AB108" s="77" t="s">
        <v>65</v>
      </c>
      <c r="AC108" s="77" t="s">
        <v>65</v>
      </c>
      <c r="AD108" s="77" t="s">
        <v>65</v>
      </c>
      <c r="AE108" s="77" t="s">
        <v>65</v>
      </c>
      <c r="AF108" s="77" t="s">
        <v>65</v>
      </c>
      <c r="AG108" s="77" t="s">
        <v>65</v>
      </c>
      <c r="AH108" s="77" t="s">
        <v>65</v>
      </c>
      <c r="AI108" s="77" t="s">
        <v>65</v>
      </c>
      <c r="AJ108" s="77" t="s">
        <v>65</v>
      </c>
      <c r="AK108" s="77" t="s">
        <v>65</v>
      </c>
      <c r="AL108" s="77" t="s">
        <v>65</v>
      </c>
      <c r="AM108" s="77" t="s">
        <v>65</v>
      </c>
      <c r="AN108" s="77" t="s">
        <v>65</v>
      </c>
      <c r="AO108" s="77" t="s">
        <v>65</v>
      </c>
      <c r="AP108" s="77" t="s">
        <v>65</v>
      </c>
      <c r="AQ108" s="77" t="s">
        <v>65</v>
      </c>
      <c r="AR108" s="77" t="s">
        <v>65</v>
      </c>
      <c r="AS108" s="77" t="str">
        <f t="shared" ref="AS108:AT108" si="85">AR108</f>
        <v>-</v>
      </c>
      <c r="AT108" s="77" t="str">
        <f t="shared" si="85"/>
        <v>-</v>
      </c>
      <c r="AU108" s="77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</row>
    <row r="109" spans="1:60" ht="15.75" customHeight="1" x14ac:dyDescent="0.25">
      <c r="A109" s="1"/>
      <c r="B109" s="16"/>
      <c r="C109" s="11"/>
      <c r="D109" s="32" t="s">
        <v>24</v>
      </c>
      <c r="E109" s="32"/>
      <c r="F109" s="64"/>
      <c r="G109" s="78">
        <f t="shared" ref="G109:AT109" si="86">SUM(G103:G108)</f>
        <v>21000000</v>
      </c>
      <c r="H109" s="78">
        <f t="shared" si="86"/>
        <v>0</v>
      </c>
      <c r="I109" s="78">
        <f t="shared" si="86"/>
        <v>0</v>
      </c>
      <c r="J109" s="78">
        <f t="shared" si="86"/>
        <v>0</v>
      </c>
      <c r="K109" s="78">
        <f t="shared" si="86"/>
        <v>0</v>
      </c>
      <c r="L109" s="78">
        <f t="shared" si="86"/>
        <v>0</v>
      </c>
      <c r="M109" s="78">
        <f t="shared" si="86"/>
        <v>0</v>
      </c>
      <c r="N109" s="78">
        <f t="shared" si="86"/>
        <v>0</v>
      </c>
      <c r="O109" s="78">
        <f t="shared" si="86"/>
        <v>0</v>
      </c>
      <c r="P109" s="78">
        <f t="shared" si="86"/>
        <v>0</v>
      </c>
      <c r="Q109" s="78">
        <f t="shared" si="86"/>
        <v>0</v>
      </c>
      <c r="R109" s="78">
        <f t="shared" si="86"/>
        <v>0</v>
      </c>
      <c r="S109" s="78">
        <f t="shared" si="86"/>
        <v>0</v>
      </c>
      <c r="T109" s="78">
        <f t="shared" si="86"/>
        <v>0</v>
      </c>
      <c r="U109" s="78">
        <f t="shared" si="86"/>
        <v>0</v>
      </c>
      <c r="V109" s="78">
        <f t="shared" si="86"/>
        <v>0</v>
      </c>
      <c r="W109" s="78">
        <f t="shared" si="86"/>
        <v>0</v>
      </c>
      <c r="X109" s="78">
        <f t="shared" si="86"/>
        <v>0</v>
      </c>
      <c r="Y109" s="78">
        <f t="shared" si="86"/>
        <v>0</v>
      </c>
      <c r="Z109" s="78">
        <f t="shared" si="86"/>
        <v>0</v>
      </c>
      <c r="AA109" s="78">
        <f t="shared" si="86"/>
        <v>21000000</v>
      </c>
      <c r="AB109" s="78">
        <f t="shared" si="86"/>
        <v>0</v>
      </c>
      <c r="AC109" s="78">
        <f t="shared" si="86"/>
        <v>0</v>
      </c>
      <c r="AD109" s="78">
        <f t="shared" si="86"/>
        <v>0</v>
      </c>
      <c r="AE109" s="78">
        <f t="shared" si="86"/>
        <v>0</v>
      </c>
      <c r="AF109" s="78">
        <f t="shared" si="86"/>
        <v>0</v>
      </c>
      <c r="AG109" s="78">
        <f t="shared" si="86"/>
        <v>0</v>
      </c>
      <c r="AH109" s="78">
        <f t="shared" si="86"/>
        <v>0</v>
      </c>
      <c r="AI109" s="78">
        <f t="shared" si="86"/>
        <v>0</v>
      </c>
      <c r="AJ109" s="78">
        <f t="shared" si="86"/>
        <v>0</v>
      </c>
      <c r="AK109" s="78">
        <f t="shared" si="86"/>
        <v>0</v>
      </c>
      <c r="AL109" s="78">
        <f t="shared" si="86"/>
        <v>0</v>
      </c>
      <c r="AM109" s="78">
        <f t="shared" si="86"/>
        <v>0</v>
      </c>
      <c r="AN109" s="78">
        <f t="shared" si="86"/>
        <v>0</v>
      </c>
      <c r="AO109" s="78">
        <f t="shared" si="86"/>
        <v>0</v>
      </c>
      <c r="AP109" s="78">
        <f t="shared" si="86"/>
        <v>0</v>
      </c>
      <c r="AQ109" s="78">
        <f t="shared" si="86"/>
        <v>0</v>
      </c>
      <c r="AR109" s="78">
        <f t="shared" si="86"/>
        <v>0</v>
      </c>
      <c r="AS109" s="78">
        <f t="shared" si="86"/>
        <v>0</v>
      </c>
      <c r="AT109" s="78">
        <f t="shared" si="86"/>
        <v>0</v>
      </c>
      <c r="AU109" s="77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</row>
    <row r="110" spans="1:60" ht="15.75" customHeight="1" x14ac:dyDescent="0.25">
      <c r="B110" s="11"/>
      <c r="C110" s="11"/>
      <c r="D110" s="80"/>
      <c r="E110" s="80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11"/>
      <c r="AU110" s="1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</row>
    <row r="111" spans="1:60" ht="15.75" customHeight="1" x14ac:dyDescent="0.25">
      <c r="B111" s="11"/>
      <c r="C111" s="11"/>
      <c r="D111" s="79"/>
      <c r="E111" s="79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11"/>
      <c r="AU111" s="1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</row>
    <row r="112" spans="1:60" ht="15.75" customHeight="1" x14ac:dyDescent="0.25">
      <c r="B112" s="11"/>
      <c r="C112" s="11"/>
      <c r="D112" s="79"/>
      <c r="E112" s="79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11"/>
      <c r="Y112" s="11"/>
      <c r="Z112" s="11"/>
      <c r="AA112" s="11"/>
      <c r="AB112" s="11"/>
      <c r="AC112" s="11"/>
      <c r="AD112" s="11"/>
      <c r="AE112" s="11"/>
      <c r="AF112" s="11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11"/>
      <c r="AU112" s="1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</row>
    <row r="113" spans="1:60" ht="15.75" customHeight="1" x14ac:dyDescent="0.25">
      <c r="B113" s="11"/>
      <c r="C113" s="11"/>
      <c r="D113" s="59"/>
      <c r="E113" s="59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11"/>
      <c r="AU113" s="1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</row>
    <row r="114" spans="1:60" ht="15.75" customHeight="1" x14ac:dyDescent="0.25">
      <c r="B114" s="11"/>
      <c r="C114" s="88" t="s">
        <v>139</v>
      </c>
      <c r="D114" s="2"/>
      <c r="E114" s="61"/>
      <c r="F114" s="61"/>
      <c r="G114" s="61"/>
      <c r="H114" s="61"/>
      <c r="I114" s="61"/>
      <c r="J114" s="61"/>
      <c r="K114" s="61"/>
      <c r="L114" s="61"/>
      <c r="M114" s="61"/>
      <c r="N114" s="11"/>
      <c r="O114" s="11"/>
      <c r="P114" s="61"/>
      <c r="Q114" s="61"/>
      <c r="R114" s="61"/>
      <c r="S114" s="61"/>
      <c r="T114" s="61"/>
      <c r="U114" s="61"/>
      <c r="V114" s="61"/>
      <c r="W114" s="6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</row>
    <row r="115" spans="1:60" ht="15.75" customHeight="1" x14ac:dyDescent="0.25">
      <c r="B115" s="11"/>
      <c r="C115" s="11"/>
      <c r="D115" s="2"/>
      <c r="E115" s="61"/>
      <c r="F115" s="61"/>
      <c r="G115" s="61"/>
      <c r="H115" s="61"/>
      <c r="I115" s="61"/>
      <c r="J115" s="61"/>
      <c r="K115" s="61"/>
      <c r="L115" s="61"/>
      <c r="M115" s="61"/>
      <c r="N115" s="11"/>
      <c r="O115" s="11"/>
      <c r="P115" s="61"/>
      <c r="Q115" s="61"/>
      <c r="R115" s="61"/>
      <c r="S115" s="61"/>
      <c r="T115" s="61"/>
      <c r="U115" s="61"/>
      <c r="V115" s="61"/>
      <c r="W115" s="6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</row>
    <row r="116" spans="1:60" ht="15.75" customHeight="1" x14ac:dyDescent="0.25">
      <c r="A116" s="1"/>
      <c r="B116" s="16"/>
      <c r="C116" s="11"/>
      <c r="D116" s="20" t="s">
        <v>140</v>
      </c>
      <c r="E116" s="61"/>
      <c r="F116" s="2"/>
      <c r="G116" s="55">
        <v>2022</v>
      </c>
      <c r="H116" s="55">
        <f t="shared" ref="H116:P116" si="87">G116+1</f>
        <v>2023</v>
      </c>
      <c r="I116" s="55">
        <f t="shared" si="87"/>
        <v>2024</v>
      </c>
      <c r="J116" s="55">
        <f t="shared" si="87"/>
        <v>2025</v>
      </c>
      <c r="K116" s="55">
        <f t="shared" si="87"/>
        <v>2026</v>
      </c>
      <c r="L116" s="55">
        <f t="shared" si="87"/>
        <v>2027</v>
      </c>
      <c r="M116" s="55">
        <f t="shared" si="87"/>
        <v>2028</v>
      </c>
      <c r="N116" s="55">
        <f t="shared" si="87"/>
        <v>2029</v>
      </c>
      <c r="O116" s="55">
        <f t="shared" si="87"/>
        <v>2030</v>
      </c>
      <c r="P116" s="55">
        <f t="shared" si="87"/>
        <v>2031</v>
      </c>
      <c r="Q116" s="61"/>
      <c r="R116" s="61"/>
      <c r="S116" s="190" t="s">
        <v>8</v>
      </c>
      <c r="T116" s="191"/>
      <c r="U116" s="191"/>
      <c r="V116" s="95"/>
      <c r="W116" s="6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</row>
    <row r="117" spans="1:60" ht="15.75" customHeight="1" x14ac:dyDescent="0.25">
      <c r="A117" s="1"/>
      <c r="B117" s="16"/>
      <c r="C117" s="11"/>
      <c r="D117" s="60" t="s">
        <v>185</v>
      </c>
      <c r="E117" s="61"/>
      <c r="F117" s="2"/>
      <c r="G117" s="77">
        <f>SUM(F17:I17)</f>
        <v>5600000</v>
      </c>
      <c r="H117" s="77">
        <f>SUM(J17:M17)</f>
        <v>77000000</v>
      </c>
      <c r="I117" s="77">
        <f>SUM(N17:Q17)</f>
        <v>162000000</v>
      </c>
      <c r="J117" s="77">
        <f>SUM(R17:U17)</f>
        <v>302500000</v>
      </c>
      <c r="K117" s="77">
        <f>SUM(V17:Y17)</f>
        <v>458500000</v>
      </c>
      <c r="L117" s="77">
        <f>SUM(Z17:AC17)</f>
        <v>480000000</v>
      </c>
      <c r="M117" s="77">
        <f>SUM(AD17:AG17)</f>
        <v>471000000</v>
      </c>
      <c r="N117" s="77">
        <f>SUM(AH17:AK17)</f>
        <v>281500000</v>
      </c>
      <c r="O117" s="77">
        <f>SUM(AL17:AO17)</f>
        <v>154500000</v>
      </c>
      <c r="P117" s="77">
        <f>SUM(AP17:AS17)</f>
        <v>120000000</v>
      </c>
      <c r="Q117" s="61"/>
      <c r="R117" s="61"/>
      <c r="S117" s="60" t="s">
        <v>186</v>
      </c>
      <c r="T117" s="61"/>
      <c r="U117" s="61"/>
      <c r="V117" s="61"/>
      <c r="W117" s="6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</row>
    <row r="118" spans="1:60" ht="15.75" customHeight="1" x14ac:dyDescent="0.25">
      <c r="A118" s="1"/>
      <c r="B118" s="16"/>
      <c r="C118" s="11"/>
      <c r="D118" s="60" t="s">
        <v>187</v>
      </c>
      <c r="E118" s="61"/>
      <c r="F118" s="2"/>
      <c r="G118" s="77">
        <f>SUM(F85:I85) + SUM(F92:I92)</f>
        <v>5241326</v>
      </c>
      <c r="H118" s="77">
        <f>SUM(J85:M85) + SUM(J92:M92)</f>
        <v>45708852.5</v>
      </c>
      <c r="I118" s="77">
        <f>SUM(N85:Q85) + SUM(N92:Q92)</f>
        <v>94787109</v>
      </c>
      <c r="J118" s="77">
        <f>SUM(R85:U85) + SUM(R92:U92)</f>
        <v>172589980.32999998</v>
      </c>
      <c r="K118" s="77">
        <f>SUM(V85:Y85) + SUM(V92:Y92)</f>
        <v>251626737.92680001</v>
      </c>
      <c r="L118" s="77">
        <f>SUM(Z85:AC85) + SUM(Z92:AC92)</f>
        <v>263203337.98502401</v>
      </c>
      <c r="M118" s="77">
        <f>SUM(AD85:AG85) + SUM(AD92:AG92)</f>
        <v>257153786.94817924</v>
      </c>
      <c r="N118" s="77">
        <f>SUM(AH85:AK85) + SUM(AH92:AK92)</f>
        <v>156812704.19043168</v>
      </c>
      <c r="O118" s="77">
        <f>SUM(AL85:AO85) + SUM(AL92:AO92)</f>
        <v>91653014.05890511</v>
      </c>
      <c r="P118" s="77">
        <f>SUM(AP85:AS85) + SUM(AP92:AS92)</f>
        <v>74755255.15285483</v>
      </c>
      <c r="Q118" s="61"/>
      <c r="R118" s="61"/>
      <c r="S118" s="60" t="s">
        <v>188</v>
      </c>
      <c r="T118" s="61"/>
      <c r="U118" s="61"/>
      <c r="V118" s="61"/>
      <c r="W118" s="6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</row>
    <row r="119" spans="1:60" ht="15.75" customHeight="1" x14ac:dyDescent="0.25">
      <c r="A119" s="1"/>
      <c r="B119" s="16"/>
      <c r="C119" s="11"/>
      <c r="D119" s="68" t="s">
        <v>145</v>
      </c>
      <c r="E119" s="96"/>
      <c r="F119" s="2"/>
      <c r="G119" s="78">
        <f t="shared" ref="G119:P119" si="88">G117-G118</f>
        <v>358674</v>
      </c>
      <c r="H119" s="78">
        <f t="shared" si="88"/>
        <v>31291147.5</v>
      </c>
      <c r="I119" s="78">
        <f t="shared" si="88"/>
        <v>67212891</v>
      </c>
      <c r="J119" s="78">
        <f t="shared" si="88"/>
        <v>129910019.67000002</v>
      </c>
      <c r="K119" s="78">
        <f t="shared" si="88"/>
        <v>206873262.07319999</v>
      </c>
      <c r="L119" s="78">
        <f t="shared" si="88"/>
        <v>216796662.01497599</v>
      </c>
      <c r="M119" s="78">
        <f t="shared" si="88"/>
        <v>213846213.05182076</v>
      </c>
      <c r="N119" s="78">
        <f t="shared" si="88"/>
        <v>124687295.80956832</v>
      </c>
      <c r="O119" s="78">
        <f t="shared" si="88"/>
        <v>62846985.94109489</v>
      </c>
      <c r="P119" s="78">
        <f t="shared" si="88"/>
        <v>45244744.84714517</v>
      </c>
      <c r="Q119" s="61"/>
      <c r="R119" s="61"/>
      <c r="S119" s="60" t="s">
        <v>189</v>
      </c>
      <c r="T119" s="61"/>
      <c r="U119" s="61"/>
      <c r="V119" s="61"/>
      <c r="W119" s="6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</row>
    <row r="120" spans="1:60" ht="15.75" customHeight="1" x14ac:dyDescent="0.25">
      <c r="B120" s="11"/>
      <c r="C120" s="1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11"/>
      <c r="O120" s="11"/>
      <c r="P120" s="61"/>
      <c r="Q120" s="61"/>
      <c r="R120" s="61"/>
      <c r="S120" s="61"/>
      <c r="T120" s="61"/>
      <c r="U120" s="61"/>
      <c r="V120" s="61"/>
      <c r="W120" s="6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</row>
    <row r="121" spans="1:60" ht="15.75" customHeight="1" x14ac:dyDescent="0.25">
      <c r="B121" s="11"/>
      <c r="C121" s="1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11"/>
      <c r="O121" s="11"/>
      <c r="P121" s="61"/>
      <c r="Q121" s="61"/>
      <c r="R121" s="61"/>
      <c r="S121" s="61"/>
      <c r="T121" s="61"/>
      <c r="U121" s="61"/>
      <c r="V121" s="61"/>
      <c r="W121" s="6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</row>
    <row r="122" spans="1:60" ht="15.75" customHeight="1" x14ac:dyDescent="0.25">
      <c r="B122" s="11"/>
      <c r="C122" s="1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11"/>
      <c r="O122" s="11"/>
      <c r="P122" s="61"/>
      <c r="Q122" s="61"/>
      <c r="R122" s="61"/>
      <c r="S122" s="61"/>
      <c r="T122" s="61"/>
      <c r="U122" s="61"/>
      <c r="V122" s="61"/>
      <c r="W122" s="6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</row>
    <row r="123" spans="1:60" ht="15.75" customHeight="1" x14ac:dyDescent="0.25">
      <c r="B123" s="11"/>
      <c r="C123" s="1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11"/>
      <c r="O123" s="11"/>
      <c r="P123" s="61"/>
      <c r="Q123" s="61"/>
      <c r="R123" s="61"/>
      <c r="S123" s="61"/>
      <c r="T123" s="61"/>
      <c r="U123" s="61"/>
      <c r="V123" s="61"/>
      <c r="W123" s="6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</row>
    <row r="124" spans="1:60" ht="15.75" customHeight="1" x14ac:dyDescent="0.25">
      <c r="B124" s="11"/>
      <c r="C124" s="1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11"/>
      <c r="O124" s="11"/>
      <c r="P124" s="61"/>
      <c r="Q124" s="61"/>
      <c r="R124" s="61"/>
      <c r="S124" s="61"/>
      <c r="T124" s="61"/>
      <c r="U124" s="61"/>
      <c r="V124" s="61"/>
      <c r="W124" s="6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</row>
    <row r="125" spans="1:60" ht="15.75" customHeight="1" x14ac:dyDescent="0.25">
      <c r="B125" s="11"/>
      <c r="C125" s="1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11"/>
      <c r="O125" s="11"/>
      <c r="P125" s="61"/>
      <c r="Q125" s="61"/>
      <c r="R125" s="61"/>
      <c r="S125" s="61"/>
      <c r="T125" s="61"/>
      <c r="U125" s="61"/>
      <c r="V125" s="61"/>
      <c r="W125" s="6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</row>
    <row r="126" spans="1:60" ht="15.75" customHeight="1" x14ac:dyDescent="0.25">
      <c r="B126" s="11"/>
      <c r="C126" s="1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11"/>
      <c r="O126" s="11"/>
      <c r="P126" s="61"/>
      <c r="Q126" s="61"/>
      <c r="R126" s="61"/>
      <c r="S126" s="61"/>
      <c r="T126" s="61"/>
      <c r="U126" s="61"/>
      <c r="V126" s="61"/>
      <c r="W126" s="6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</row>
    <row r="127" spans="1:60" ht="15.75" customHeight="1" x14ac:dyDescent="0.25">
      <c r="B127" s="11"/>
      <c r="C127" s="1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11"/>
      <c r="O127" s="11"/>
      <c r="P127" s="61"/>
      <c r="Q127" s="61"/>
      <c r="R127" s="61"/>
      <c r="S127" s="61"/>
      <c r="T127" s="61"/>
      <c r="U127" s="61"/>
      <c r="V127" s="61"/>
      <c r="W127" s="6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</row>
    <row r="128" spans="1:60" ht="15.75" customHeight="1" x14ac:dyDescent="0.25">
      <c r="B128" s="11"/>
      <c r="C128" s="1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11"/>
      <c r="O128" s="11"/>
      <c r="P128" s="61"/>
      <c r="Q128" s="61"/>
      <c r="R128" s="61"/>
      <c r="S128" s="61"/>
      <c r="T128" s="61"/>
      <c r="U128" s="61"/>
      <c r="V128" s="61"/>
      <c r="W128" s="6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</row>
    <row r="129" spans="2:60" ht="15.75" customHeight="1" x14ac:dyDescent="0.25">
      <c r="B129" s="11"/>
      <c r="C129" s="1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11"/>
      <c r="O129" s="11"/>
      <c r="P129" s="61"/>
      <c r="Q129" s="61"/>
      <c r="R129" s="61"/>
      <c r="S129" s="61"/>
      <c r="T129" s="61"/>
      <c r="U129" s="61"/>
      <c r="V129" s="61"/>
      <c r="W129" s="6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</row>
    <row r="130" spans="2:60" ht="15.75" customHeight="1" x14ac:dyDescent="0.25">
      <c r="B130" s="11"/>
      <c r="C130" s="1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11"/>
      <c r="O130" s="11"/>
      <c r="P130" s="61"/>
      <c r="Q130" s="61"/>
      <c r="R130" s="61"/>
      <c r="S130" s="61"/>
      <c r="T130" s="61"/>
      <c r="U130" s="61"/>
      <c r="V130" s="61"/>
      <c r="W130" s="6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</row>
    <row r="131" spans="2:60" ht="15.75" customHeight="1" x14ac:dyDescent="0.25">
      <c r="B131" s="11"/>
      <c r="C131" s="1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11"/>
      <c r="O131" s="11"/>
      <c r="P131" s="61"/>
      <c r="Q131" s="61"/>
      <c r="R131" s="61"/>
      <c r="S131" s="61"/>
      <c r="T131" s="61"/>
      <c r="U131" s="61"/>
      <c r="V131" s="61"/>
      <c r="W131" s="6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</row>
    <row r="132" spans="2:60" ht="15.75" customHeight="1" x14ac:dyDescent="0.25">
      <c r="B132" s="11"/>
      <c r="C132" s="1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11"/>
      <c r="O132" s="11"/>
      <c r="P132" s="61"/>
      <c r="Q132" s="61"/>
      <c r="R132" s="61"/>
      <c r="S132" s="61"/>
      <c r="T132" s="61"/>
      <c r="U132" s="61"/>
      <c r="V132" s="61"/>
      <c r="W132" s="6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</row>
    <row r="133" spans="2:60" ht="15.75" customHeight="1" x14ac:dyDescent="0.25">
      <c r="B133" s="11"/>
      <c r="C133" s="1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11"/>
      <c r="O133" s="11"/>
      <c r="P133" s="61"/>
      <c r="Q133" s="61"/>
      <c r="R133" s="61"/>
      <c r="S133" s="61"/>
      <c r="T133" s="61"/>
      <c r="U133" s="61"/>
      <c r="V133" s="61"/>
      <c r="W133" s="6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</row>
    <row r="134" spans="2:60" ht="15.75" customHeight="1" x14ac:dyDescent="0.25">
      <c r="B134" s="11"/>
      <c r="C134" s="1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11"/>
      <c r="O134" s="11"/>
      <c r="P134" s="61"/>
      <c r="Q134" s="61"/>
      <c r="R134" s="61"/>
      <c r="S134" s="61"/>
      <c r="T134" s="61"/>
      <c r="U134" s="61"/>
      <c r="V134" s="61"/>
      <c r="W134" s="6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</row>
    <row r="135" spans="2:60" ht="15.75" customHeight="1" x14ac:dyDescent="0.25">
      <c r="B135" s="11"/>
      <c r="C135" s="1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11"/>
      <c r="O135" s="11"/>
      <c r="P135" s="61"/>
      <c r="Q135" s="61"/>
      <c r="R135" s="61"/>
      <c r="S135" s="61"/>
      <c r="T135" s="61"/>
      <c r="U135" s="61"/>
      <c r="V135" s="61"/>
      <c r="W135" s="6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</row>
    <row r="136" spans="2:60" ht="15.75" customHeight="1" x14ac:dyDescent="0.25">
      <c r="B136" s="11"/>
      <c r="C136" s="1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11"/>
      <c r="O136" s="11"/>
      <c r="P136" s="61"/>
      <c r="Q136" s="61"/>
      <c r="R136" s="61"/>
      <c r="S136" s="61"/>
      <c r="T136" s="61"/>
      <c r="U136" s="61"/>
      <c r="V136" s="61"/>
      <c r="W136" s="6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</row>
    <row r="137" spans="2:60" ht="15.75" customHeight="1" x14ac:dyDescent="0.25">
      <c r="B137" s="11"/>
      <c r="C137" s="1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11"/>
      <c r="O137" s="11"/>
      <c r="P137" s="61"/>
      <c r="Q137" s="61"/>
      <c r="R137" s="61"/>
      <c r="S137" s="61"/>
      <c r="T137" s="61"/>
      <c r="U137" s="61"/>
      <c r="V137" s="61"/>
      <c r="W137" s="6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</row>
    <row r="138" spans="2:60" ht="15.75" customHeight="1" x14ac:dyDescent="0.25">
      <c r="B138" s="11"/>
      <c r="C138" s="1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11"/>
      <c r="O138" s="11"/>
      <c r="P138" s="61"/>
      <c r="Q138" s="61"/>
      <c r="R138" s="61"/>
      <c r="S138" s="61"/>
      <c r="T138" s="61"/>
      <c r="U138" s="61"/>
      <c r="V138" s="61"/>
      <c r="W138" s="6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</row>
    <row r="139" spans="2:60" ht="15.75" customHeight="1" x14ac:dyDescent="0.25">
      <c r="B139" s="11"/>
      <c r="C139" s="1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11"/>
      <c r="O139" s="11"/>
      <c r="P139" s="61"/>
      <c r="Q139" s="61"/>
      <c r="R139" s="61"/>
      <c r="S139" s="61"/>
      <c r="T139" s="61"/>
      <c r="U139" s="61"/>
      <c r="V139" s="61"/>
      <c r="W139" s="6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</row>
    <row r="140" spans="2:60" ht="15.75" customHeight="1" x14ac:dyDescent="0.25">
      <c r="B140" s="11"/>
      <c r="C140" s="1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11"/>
      <c r="O140" s="11"/>
      <c r="P140" s="61"/>
      <c r="Q140" s="61"/>
      <c r="R140" s="61"/>
      <c r="S140" s="61"/>
      <c r="T140" s="61"/>
      <c r="U140" s="61"/>
      <c r="V140" s="61"/>
      <c r="W140" s="6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</row>
    <row r="141" spans="2:60" ht="15.75" customHeight="1" x14ac:dyDescent="0.25">
      <c r="B141" s="11"/>
      <c r="C141" s="1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11"/>
      <c r="O141" s="11"/>
      <c r="P141" s="61"/>
      <c r="Q141" s="61"/>
      <c r="R141" s="61"/>
      <c r="S141" s="61"/>
      <c r="T141" s="61"/>
      <c r="U141" s="61"/>
      <c r="V141" s="61"/>
      <c r="W141" s="6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</row>
    <row r="142" spans="2:60" ht="15.75" customHeight="1" x14ac:dyDescent="0.25">
      <c r="B142" s="11"/>
      <c r="C142" s="1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11"/>
      <c r="O142" s="11"/>
      <c r="P142" s="61"/>
      <c r="Q142" s="61"/>
      <c r="R142" s="61"/>
      <c r="S142" s="61"/>
      <c r="T142" s="61"/>
      <c r="U142" s="61"/>
      <c r="V142" s="61"/>
      <c r="W142" s="6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</row>
    <row r="143" spans="2:60" ht="15.75" customHeight="1" x14ac:dyDescent="0.25">
      <c r="B143" s="11"/>
      <c r="C143" s="1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11"/>
      <c r="O143" s="11"/>
      <c r="P143" s="61"/>
      <c r="Q143" s="61"/>
      <c r="R143" s="61"/>
      <c r="S143" s="61"/>
      <c r="T143" s="61"/>
      <c r="U143" s="61"/>
      <c r="V143" s="61"/>
      <c r="W143" s="6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</row>
    <row r="144" spans="2:60" ht="15.75" customHeight="1" x14ac:dyDescent="0.25">
      <c r="B144" s="11"/>
      <c r="C144" s="1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11"/>
      <c r="O144" s="11"/>
      <c r="P144" s="61"/>
      <c r="Q144" s="61"/>
      <c r="R144" s="61"/>
      <c r="S144" s="61"/>
      <c r="T144" s="61"/>
      <c r="U144" s="61"/>
      <c r="V144" s="61"/>
      <c r="W144" s="6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</row>
    <row r="145" spans="2:60" ht="15.75" customHeight="1" x14ac:dyDescent="0.25">
      <c r="B145" s="11"/>
      <c r="C145" s="1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11"/>
      <c r="O145" s="11"/>
      <c r="P145" s="61"/>
      <c r="Q145" s="61"/>
      <c r="R145" s="61"/>
      <c r="S145" s="61"/>
      <c r="T145" s="61"/>
      <c r="U145" s="61"/>
      <c r="V145" s="61"/>
      <c r="W145" s="6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</row>
    <row r="146" spans="2:60" ht="15.75" customHeight="1" x14ac:dyDescent="0.25">
      <c r="B146" s="11"/>
      <c r="C146" s="1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11"/>
      <c r="O146" s="11"/>
      <c r="P146" s="61"/>
      <c r="Q146" s="61"/>
      <c r="R146" s="61"/>
      <c r="S146" s="61"/>
      <c r="T146" s="61"/>
      <c r="U146" s="61"/>
      <c r="V146" s="61"/>
      <c r="W146" s="6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</row>
    <row r="147" spans="2:60" ht="15.75" customHeight="1" x14ac:dyDescent="0.25">
      <c r="B147" s="11"/>
      <c r="C147" s="1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11"/>
      <c r="O147" s="11"/>
      <c r="P147" s="61"/>
      <c r="Q147" s="61"/>
      <c r="R147" s="61"/>
      <c r="S147" s="61"/>
      <c r="T147" s="61"/>
      <c r="U147" s="61"/>
      <c r="V147" s="61"/>
      <c r="W147" s="6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</row>
    <row r="148" spans="2:60" ht="15.75" customHeight="1" x14ac:dyDescent="0.25">
      <c r="B148" s="11"/>
      <c r="C148" s="1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11"/>
      <c r="O148" s="11"/>
      <c r="P148" s="61"/>
      <c r="Q148" s="61"/>
      <c r="R148" s="61"/>
      <c r="S148" s="61"/>
      <c r="T148" s="61"/>
      <c r="U148" s="61"/>
      <c r="V148" s="61"/>
      <c r="W148" s="6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</row>
    <row r="149" spans="2:60" ht="15.75" customHeight="1" x14ac:dyDescent="0.25">
      <c r="B149" s="11"/>
      <c r="C149" s="1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11"/>
      <c r="O149" s="11"/>
      <c r="P149" s="61"/>
      <c r="Q149" s="61"/>
      <c r="R149" s="61"/>
      <c r="S149" s="61"/>
      <c r="T149" s="61"/>
      <c r="U149" s="61"/>
      <c r="V149" s="61"/>
      <c r="W149" s="6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</row>
    <row r="150" spans="2:60" ht="15.75" customHeight="1" x14ac:dyDescent="0.25">
      <c r="B150" s="11"/>
      <c r="C150" s="1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11"/>
      <c r="O150" s="11"/>
      <c r="P150" s="61"/>
      <c r="Q150" s="61"/>
      <c r="R150" s="61"/>
      <c r="S150" s="61"/>
      <c r="T150" s="61"/>
      <c r="U150" s="61"/>
      <c r="V150" s="61"/>
      <c r="W150" s="6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</row>
    <row r="151" spans="2:60" ht="15.75" customHeight="1" x14ac:dyDescent="0.25">
      <c r="B151" s="11"/>
      <c r="C151" s="1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11"/>
      <c r="O151" s="11"/>
      <c r="P151" s="61"/>
      <c r="Q151" s="61"/>
      <c r="R151" s="61"/>
      <c r="S151" s="61"/>
      <c r="T151" s="61"/>
      <c r="U151" s="61"/>
      <c r="V151" s="61"/>
      <c r="W151" s="6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</row>
    <row r="152" spans="2:60" ht="15.75" customHeight="1" x14ac:dyDescent="0.25">
      <c r="B152" s="11"/>
      <c r="C152" s="1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11"/>
      <c r="O152" s="11"/>
      <c r="P152" s="61"/>
      <c r="Q152" s="61"/>
      <c r="R152" s="61"/>
      <c r="S152" s="61"/>
      <c r="T152" s="61"/>
      <c r="U152" s="61"/>
      <c r="V152" s="61"/>
      <c r="W152" s="6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</row>
    <row r="153" spans="2:60" ht="15.75" customHeight="1" x14ac:dyDescent="0.25">
      <c r="B153" s="11"/>
      <c r="C153" s="1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11"/>
      <c r="O153" s="11"/>
      <c r="P153" s="61"/>
      <c r="Q153" s="61"/>
      <c r="R153" s="61"/>
      <c r="S153" s="61"/>
      <c r="T153" s="61"/>
      <c r="U153" s="61"/>
      <c r="V153" s="61"/>
      <c r="W153" s="6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</row>
    <row r="154" spans="2:60" ht="15.75" customHeight="1" x14ac:dyDescent="0.25">
      <c r="B154" s="11"/>
      <c r="C154" s="1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11"/>
      <c r="O154" s="11"/>
      <c r="P154" s="61"/>
      <c r="Q154" s="61"/>
      <c r="R154" s="61"/>
      <c r="S154" s="61"/>
      <c r="T154" s="61"/>
      <c r="U154" s="61"/>
      <c r="V154" s="61"/>
      <c r="W154" s="6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</row>
    <row r="155" spans="2:60" ht="15.75" customHeight="1" x14ac:dyDescent="0.25">
      <c r="B155" s="11"/>
      <c r="C155" s="1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11"/>
      <c r="O155" s="11"/>
      <c r="P155" s="61"/>
      <c r="Q155" s="61"/>
      <c r="R155" s="61"/>
      <c r="S155" s="61"/>
      <c r="T155" s="61"/>
      <c r="U155" s="61"/>
      <c r="V155" s="61"/>
      <c r="W155" s="6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</row>
    <row r="156" spans="2:60" ht="15.75" customHeight="1" x14ac:dyDescent="0.25">
      <c r="B156" s="11"/>
      <c r="C156" s="1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11"/>
      <c r="O156" s="11"/>
      <c r="P156" s="61"/>
      <c r="Q156" s="61"/>
      <c r="R156" s="61"/>
      <c r="S156" s="61"/>
      <c r="T156" s="61"/>
      <c r="U156" s="61"/>
      <c r="V156" s="61"/>
      <c r="W156" s="6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</row>
    <row r="157" spans="2:60" ht="15.75" customHeight="1" x14ac:dyDescent="0.25">
      <c r="B157" s="11"/>
      <c r="C157" s="1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11"/>
      <c r="O157" s="11"/>
      <c r="P157" s="61"/>
      <c r="Q157" s="61"/>
      <c r="R157" s="61"/>
      <c r="S157" s="61"/>
      <c r="T157" s="61"/>
      <c r="U157" s="61"/>
      <c r="V157" s="61"/>
      <c r="W157" s="6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</row>
    <row r="158" spans="2:60" ht="15.75" customHeight="1" x14ac:dyDescent="0.25">
      <c r="B158" s="11"/>
      <c r="C158" s="1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11"/>
      <c r="O158" s="11"/>
      <c r="P158" s="61"/>
      <c r="Q158" s="61"/>
      <c r="R158" s="61"/>
      <c r="S158" s="61"/>
      <c r="T158" s="61"/>
      <c r="U158" s="61"/>
      <c r="V158" s="61"/>
      <c r="W158" s="6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</row>
    <row r="159" spans="2:60" ht="15.75" customHeight="1" x14ac:dyDescent="0.25">
      <c r="B159" s="11"/>
      <c r="C159" s="1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11"/>
      <c r="O159" s="11"/>
      <c r="P159" s="61"/>
      <c r="Q159" s="61"/>
      <c r="R159" s="61"/>
      <c r="S159" s="61"/>
      <c r="T159" s="61"/>
      <c r="U159" s="61"/>
      <c r="V159" s="61"/>
      <c r="W159" s="6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</row>
    <row r="160" spans="2:60" ht="15.75" customHeight="1" x14ac:dyDescent="0.25">
      <c r="B160" s="11"/>
      <c r="C160" s="1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11"/>
      <c r="O160" s="11"/>
      <c r="P160" s="61"/>
      <c r="Q160" s="61"/>
      <c r="R160" s="61"/>
      <c r="S160" s="61"/>
      <c r="T160" s="61"/>
      <c r="U160" s="61"/>
      <c r="V160" s="61"/>
      <c r="W160" s="6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</row>
    <row r="161" spans="2:60" ht="15.75" customHeight="1" x14ac:dyDescent="0.25">
      <c r="B161" s="11"/>
      <c r="C161" s="1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11"/>
      <c r="O161" s="11"/>
      <c r="P161" s="61"/>
      <c r="Q161" s="61"/>
      <c r="R161" s="61"/>
      <c r="S161" s="61"/>
      <c r="T161" s="61"/>
      <c r="U161" s="61"/>
      <c r="V161" s="61"/>
      <c r="W161" s="6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</row>
    <row r="162" spans="2:60" ht="15.75" customHeight="1" x14ac:dyDescent="0.25">
      <c r="B162" s="11"/>
      <c r="C162" s="1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11"/>
      <c r="O162" s="11"/>
      <c r="P162" s="61"/>
      <c r="Q162" s="61"/>
      <c r="R162" s="61"/>
      <c r="S162" s="61"/>
      <c r="T162" s="61"/>
      <c r="U162" s="61"/>
      <c r="V162" s="61"/>
      <c r="W162" s="6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</row>
    <row r="163" spans="2:60" ht="15.75" customHeight="1" x14ac:dyDescent="0.25">
      <c r="B163" s="11"/>
      <c r="C163" s="1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11"/>
      <c r="O163" s="11"/>
      <c r="P163" s="61"/>
      <c r="Q163" s="61"/>
      <c r="R163" s="61"/>
      <c r="S163" s="61"/>
      <c r="T163" s="61"/>
      <c r="U163" s="61"/>
      <c r="V163" s="61"/>
      <c r="W163" s="6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</row>
    <row r="164" spans="2:60" ht="15.75" customHeight="1" x14ac:dyDescent="0.25">
      <c r="B164" s="11"/>
      <c r="C164" s="1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11"/>
      <c r="O164" s="11"/>
      <c r="P164" s="61"/>
      <c r="Q164" s="61"/>
      <c r="R164" s="61"/>
      <c r="S164" s="61"/>
      <c r="T164" s="61"/>
      <c r="U164" s="61"/>
      <c r="V164" s="61"/>
      <c r="W164" s="6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</row>
    <row r="165" spans="2:60" ht="15.75" customHeight="1" x14ac:dyDescent="0.25">
      <c r="B165" s="11"/>
      <c r="C165" s="1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11"/>
      <c r="O165" s="11"/>
      <c r="P165" s="61"/>
      <c r="Q165" s="61"/>
      <c r="R165" s="61"/>
      <c r="S165" s="61"/>
      <c r="T165" s="61"/>
      <c r="U165" s="61"/>
      <c r="V165" s="61"/>
      <c r="W165" s="6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</row>
    <row r="166" spans="2:60" ht="15.75" customHeight="1" x14ac:dyDescent="0.25">
      <c r="B166" s="11"/>
      <c r="C166" s="1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11"/>
      <c r="O166" s="11"/>
      <c r="P166" s="61"/>
      <c r="Q166" s="61"/>
      <c r="R166" s="61"/>
      <c r="S166" s="61"/>
      <c r="T166" s="61"/>
      <c r="U166" s="61"/>
      <c r="V166" s="61"/>
      <c r="W166" s="6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</row>
    <row r="167" spans="2:60" ht="15.75" customHeight="1" x14ac:dyDescent="0.25">
      <c r="B167" s="11"/>
      <c r="C167" s="1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11"/>
      <c r="O167" s="11"/>
      <c r="P167" s="61"/>
      <c r="Q167" s="61"/>
      <c r="R167" s="61"/>
      <c r="S167" s="61"/>
      <c r="T167" s="61"/>
      <c r="U167" s="61"/>
      <c r="V167" s="61"/>
      <c r="W167" s="6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</row>
    <row r="168" spans="2:60" ht="15.75" customHeight="1" x14ac:dyDescent="0.25">
      <c r="B168" s="11"/>
      <c r="C168" s="1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11"/>
      <c r="O168" s="11"/>
      <c r="P168" s="61"/>
      <c r="Q168" s="61"/>
      <c r="R168" s="61"/>
      <c r="S168" s="61"/>
      <c r="T168" s="61"/>
      <c r="U168" s="61"/>
      <c r="V168" s="61"/>
      <c r="W168" s="6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</row>
    <row r="169" spans="2:60" ht="15.75" customHeight="1" x14ac:dyDescent="0.25">
      <c r="B169" s="11"/>
      <c r="C169" s="1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11"/>
      <c r="O169" s="11"/>
      <c r="P169" s="61"/>
      <c r="Q169" s="61"/>
      <c r="R169" s="61"/>
      <c r="S169" s="61"/>
      <c r="T169" s="61"/>
      <c r="U169" s="61"/>
      <c r="V169" s="61"/>
      <c r="W169" s="6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</row>
    <row r="170" spans="2:60" ht="15.75" customHeight="1" x14ac:dyDescent="0.25">
      <c r="B170" s="11"/>
      <c r="C170" s="1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11"/>
      <c r="O170" s="11"/>
      <c r="P170" s="61"/>
      <c r="Q170" s="61"/>
      <c r="R170" s="61"/>
      <c r="S170" s="61"/>
      <c r="T170" s="61"/>
      <c r="U170" s="61"/>
      <c r="V170" s="61"/>
      <c r="W170" s="6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</row>
    <row r="171" spans="2:60" ht="15.75" customHeight="1" x14ac:dyDescent="0.25">
      <c r="B171" s="11"/>
      <c r="C171" s="1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11"/>
      <c r="O171" s="11"/>
      <c r="P171" s="61"/>
      <c r="Q171" s="61"/>
      <c r="R171" s="61"/>
      <c r="S171" s="61"/>
      <c r="T171" s="61"/>
      <c r="U171" s="61"/>
      <c r="V171" s="61"/>
      <c r="W171" s="6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</row>
    <row r="172" spans="2:60" ht="15.75" customHeight="1" x14ac:dyDescent="0.25">
      <c r="B172" s="11"/>
      <c r="C172" s="1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11"/>
      <c r="O172" s="11"/>
      <c r="P172" s="61"/>
      <c r="Q172" s="61"/>
      <c r="R172" s="61"/>
      <c r="S172" s="61"/>
      <c r="T172" s="61"/>
      <c r="U172" s="61"/>
      <c r="V172" s="61"/>
      <c r="W172" s="6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</row>
    <row r="173" spans="2:60" ht="15.75" customHeight="1" x14ac:dyDescent="0.25">
      <c r="B173" s="11"/>
      <c r="C173" s="1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11"/>
      <c r="O173" s="11"/>
      <c r="P173" s="61"/>
      <c r="Q173" s="61"/>
      <c r="R173" s="61"/>
      <c r="S173" s="61"/>
      <c r="T173" s="61"/>
      <c r="U173" s="61"/>
      <c r="V173" s="61"/>
      <c r="W173" s="6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</row>
    <row r="174" spans="2:60" ht="15.75" customHeight="1" x14ac:dyDescent="0.25">
      <c r="B174" s="11"/>
      <c r="C174" s="1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11"/>
      <c r="O174" s="11"/>
      <c r="P174" s="61"/>
      <c r="Q174" s="61"/>
      <c r="R174" s="61"/>
      <c r="S174" s="61"/>
      <c r="T174" s="61"/>
      <c r="U174" s="61"/>
      <c r="V174" s="61"/>
      <c r="W174" s="6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</row>
    <row r="175" spans="2:60" ht="15.75" customHeight="1" x14ac:dyDescent="0.25">
      <c r="B175" s="11"/>
      <c r="C175" s="1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11"/>
      <c r="O175" s="11"/>
      <c r="P175" s="61"/>
      <c r="Q175" s="61"/>
      <c r="R175" s="61"/>
      <c r="S175" s="61"/>
      <c r="T175" s="61"/>
      <c r="U175" s="61"/>
      <c r="V175" s="61"/>
      <c r="W175" s="6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</row>
    <row r="176" spans="2:60" ht="15.75" customHeight="1" x14ac:dyDescent="0.25">
      <c r="B176" s="11"/>
      <c r="C176" s="1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11"/>
      <c r="O176" s="11"/>
      <c r="P176" s="61"/>
      <c r="Q176" s="61"/>
      <c r="R176" s="61"/>
      <c r="S176" s="61"/>
      <c r="T176" s="61"/>
      <c r="U176" s="61"/>
      <c r="V176" s="61"/>
      <c r="W176" s="6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</row>
    <row r="177" spans="2:60" ht="15.75" customHeight="1" x14ac:dyDescent="0.25">
      <c r="B177" s="11"/>
      <c r="C177" s="1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11"/>
      <c r="O177" s="11"/>
      <c r="P177" s="61"/>
      <c r="Q177" s="61"/>
      <c r="R177" s="61"/>
      <c r="S177" s="61"/>
      <c r="T177" s="61"/>
      <c r="U177" s="61"/>
      <c r="V177" s="61"/>
      <c r="W177" s="6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</row>
    <row r="178" spans="2:60" ht="15.75" customHeight="1" x14ac:dyDescent="0.25">
      <c r="B178" s="11"/>
      <c r="C178" s="1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11"/>
      <c r="O178" s="11"/>
      <c r="P178" s="61"/>
      <c r="Q178" s="61"/>
      <c r="R178" s="61"/>
      <c r="S178" s="61"/>
      <c r="T178" s="61"/>
      <c r="U178" s="61"/>
      <c r="V178" s="61"/>
      <c r="W178" s="6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</row>
    <row r="179" spans="2:60" ht="15.75" customHeight="1" x14ac:dyDescent="0.25">
      <c r="B179" s="11"/>
      <c r="C179" s="1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11"/>
      <c r="O179" s="11"/>
      <c r="P179" s="61"/>
      <c r="Q179" s="61"/>
      <c r="R179" s="61"/>
      <c r="S179" s="61"/>
      <c r="T179" s="61"/>
      <c r="U179" s="61"/>
      <c r="V179" s="61"/>
      <c r="W179" s="6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</row>
    <row r="180" spans="2:60" ht="15.75" customHeight="1" x14ac:dyDescent="0.25">
      <c r="B180" s="11"/>
      <c r="C180" s="1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11"/>
      <c r="O180" s="11"/>
      <c r="P180" s="61"/>
      <c r="Q180" s="61"/>
      <c r="R180" s="61"/>
      <c r="S180" s="61"/>
      <c r="T180" s="61"/>
      <c r="U180" s="61"/>
      <c r="V180" s="61"/>
      <c r="W180" s="6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</row>
    <row r="181" spans="2:60" ht="15.75" customHeight="1" x14ac:dyDescent="0.25">
      <c r="B181" s="11"/>
      <c r="C181" s="1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11"/>
      <c r="O181" s="11"/>
      <c r="P181" s="61"/>
      <c r="Q181" s="61"/>
      <c r="R181" s="61"/>
      <c r="S181" s="61"/>
      <c r="T181" s="61"/>
      <c r="U181" s="61"/>
      <c r="V181" s="61"/>
      <c r="W181" s="6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</row>
    <row r="182" spans="2:60" ht="15.75" customHeight="1" x14ac:dyDescent="0.25">
      <c r="B182" s="11"/>
      <c r="C182" s="1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11"/>
      <c r="O182" s="11"/>
      <c r="P182" s="61"/>
      <c r="Q182" s="61"/>
      <c r="R182" s="61"/>
      <c r="S182" s="61"/>
      <c r="T182" s="61"/>
      <c r="U182" s="61"/>
      <c r="V182" s="61"/>
      <c r="W182" s="6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</row>
    <row r="183" spans="2:60" ht="15.75" customHeight="1" x14ac:dyDescent="0.25">
      <c r="B183" s="11"/>
      <c r="C183" s="1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11"/>
      <c r="O183" s="11"/>
      <c r="P183" s="61"/>
      <c r="Q183" s="61"/>
      <c r="R183" s="61"/>
      <c r="S183" s="61"/>
      <c r="T183" s="61"/>
      <c r="U183" s="61"/>
      <c r="V183" s="61"/>
      <c r="W183" s="6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</row>
    <row r="184" spans="2:60" ht="15.75" customHeight="1" x14ac:dyDescent="0.25">
      <c r="B184" s="11"/>
      <c r="C184" s="1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11"/>
      <c r="O184" s="11"/>
      <c r="P184" s="61"/>
      <c r="Q184" s="61"/>
      <c r="R184" s="61"/>
      <c r="S184" s="61"/>
      <c r="T184" s="61"/>
      <c r="U184" s="61"/>
      <c r="V184" s="61"/>
      <c r="W184" s="6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</row>
    <row r="185" spans="2:60" ht="15.75" customHeight="1" x14ac:dyDescent="0.25">
      <c r="B185" s="11"/>
      <c r="C185" s="1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11"/>
      <c r="O185" s="11"/>
      <c r="P185" s="61"/>
      <c r="Q185" s="61"/>
      <c r="R185" s="61"/>
      <c r="S185" s="61"/>
      <c r="T185" s="61"/>
      <c r="U185" s="61"/>
      <c r="V185" s="61"/>
      <c r="W185" s="6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</row>
    <row r="186" spans="2:60" ht="15.75" customHeight="1" x14ac:dyDescent="0.25">
      <c r="B186" s="11"/>
      <c r="C186" s="1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11"/>
      <c r="O186" s="11"/>
      <c r="P186" s="61"/>
      <c r="Q186" s="61"/>
      <c r="R186" s="61"/>
      <c r="S186" s="61"/>
      <c r="T186" s="61"/>
      <c r="U186" s="61"/>
      <c r="V186" s="61"/>
      <c r="W186" s="6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</row>
    <row r="187" spans="2:60" ht="15.75" customHeight="1" x14ac:dyDescent="0.25">
      <c r="B187" s="11"/>
      <c r="C187" s="1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11"/>
      <c r="O187" s="11"/>
      <c r="P187" s="61"/>
      <c r="Q187" s="61"/>
      <c r="R187" s="61"/>
      <c r="S187" s="61"/>
      <c r="T187" s="61"/>
      <c r="U187" s="61"/>
      <c r="V187" s="61"/>
      <c r="W187" s="6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</row>
    <row r="188" spans="2:60" ht="15.75" customHeight="1" x14ac:dyDescent="0.25">
      <c r="B188" s="11"/>
      <c r="C188" s="1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11"/>
      <c r="O188" s="11"/>
      <c r="P188" s="61"/>
      <c r="Q188" s="61"/>
      <c r="R188" s="61"/>
      <c r="S188" s="61"/>
      <c r="T188" s="61"/>
      <c r="U188" s="61"/>
      <c r="V188" s="61"/>
      <c r="W188" s="6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</row>
    <row r="189" spans="2:60" ht="15.75" customHeight="1" x14ac:dyDescent="0.25">
      <c r="B189" s="11"/>
      <c r="C189" s="1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11"/>
      <c r="O189" s="11"/>
      <c r="P189" s="61"/>
      <c r="Q189" s="61"/>
      <c r="R189" s="61"/>
      <c r="S189" s="61"/>
      <c r="T189" s="61"/>
      <c r="U189" s="61"/>
      <c r="V189" s="61"/>
      <c r="W189" s="6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</row>
    <row r="190" spans="2:60" ht="15.75" customHeight="1" x14ac:dyDescent="0.25">
      <c r="B190" s="11"/>
      <c r="C190" s="1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11"/>
      <c r="O190" s="11"/>
      <c r="P190" s="61"/>
      <c r="Q190" s="61"/>
      <c r="R190" s="61"/>
      <c r="S190" s="61"/>
      <c r="T190" s="61"/>
      <c r="U190" s="61"/>
      <c r="V190" s="61"/>
      <c r="W190" s="6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</row>
    <row r="191" spans="2:60" ht="15.75" customHeight="1" x14ac:dyDescent="0.25">
      <c r="B191" s="11"/>
      <c r="C191" s="1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11"/>
      <c r="O191" s="11"/>
      <c r="P191" s="61"/>
      <c r="Q191" s="61"/>
      <c r="R191" s="61"/>
      <c r="S191" s="61"/>
      <c r="T191" s="61"/>
      <c r="U191" s="61"/>
      <c r="V191" s="61"/>
      <c r="W191" s="6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</row>
    <row r="192" spans="2:60" ht="15.75" customHeight="1" x14ac:dyDescent="0.25">
      <c r="B192" s="11"/>
      <c r="C192" s="1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11"/>
      <c r="O192" s="11"/>
      <c r="P192" s="61"/>
      <c r="Q192" s="61"/>
      <c r="R192" s="61"/>
      <c r="S192" s="61"/>
      <c r="T192" s="61"/>
      <c r="U192" s="61"/>
      <c r="V192" s="61"/>
      <c r="W192" s="6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</row>
    <row r="193" spans="2:60" ht="15.75" customHeight="1" x14ac:dyDescent="0.25">
      <c r="B193" s="11"/>
      <c r="C193" s="1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11"/>
      <c r="O193" s="11"/>
      <c r="P193" s="61"/>
      <c r="Q193" s="61"/>
      <c r="R193" s="61"/>
      <c r="S193" s="61"/>
      <c r="T193" s="61"/>
      <c r="U193" s="61"/>
      <c r="V193" s="61"/>
      <c r="W193" s="6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</row>
    <row r="194" spans="2:60" ht="15.75" customHeight="1" x14ac:dyDescent="0.25">
      <c r="B194" s="11"/>
      <c r="C194" s="1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11"/>
      <c r="O194" s="11"/>
      <c r="P194" s="61"/>
      <c r="Q194" s="61"/>
      <c r="R194" s="61"/>
      <c r="S194" s="61"/>
      <c r="T194" s="61"/>
      <c r="U194" s="61"/>
      <c r="V194" s="61"/>
      <c r="W194" s="6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</row>
    <row r="195" spans="2:60" ht="15.75" customHeight="1" x14ac:dyDescent="0.25">
      <c r="B195" s="11"/>
      <c r="C195" s="1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11"/>
      <c r="O195" s="11"/>
      <c r="P195" s="61"/>
      <c r="Q195" s="61"/>
      <c r="R195" s="61"/>
      <c r="S195" s="61"/>
      <c r="T195" s="61"/>
      <c r="U195" s="61"/>
      <c r="V195" s="61"/>
      <c r="W195" s="6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</row>
    <row r="196" spans="2:60" ht="15.75" customHeight="1" x14ac:dyDescent="0.25">
      <c r="B196" s="11"/>
      <c r="C196" s="1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11"/>
      <c r="O196" s="11"/>
      <c r="P196" s="61"/>
      <c r="Q196" s="61"/>
      <c r="R196" s="61"/>
      <c r="S196" s="61"/>
      <c r="T196" s="61"/>
      <c r="U196" s="61"/>
      <c r="V196" s="61"/>
      <c r="W196" s="6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</row>
    <row r="197" spans="2:60" ht="15.75" customHeight="1" x14ac:dyDescent="0.25">
      <c r="B197" s="11"/>
      <c r="C197" s="1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11"/>
      <c r="O197" s="11"/>
      <c r="P197" s="61"/>
      <c r="Q197" s="61"/>
      <c r="R197" s="61"/>
      <c r="S197" s="61"/>
      <c r="T197" s="61"/>
      <c r="U197" s="61"/>
      <c r="V197" s="61"/>
      <c r="W197" s="6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</row>
    <row r="198" spans="2:60" ht="15.75" customHeight="1" x14ac:dyDescent="0.25">
      <c r="B198" s="11"/>
      <c r="C198" s="1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11"/>
      <c r="O198" s="11"/>
      <c r="P198" s="61"/>
      <c r="Q198" s="61"/>
      <c r="R198" s="61"/>
      <c r="S198" s="61"/>
      <c r="T198" s="61"/>
      <c r="U198" s="61"/>
      <c r="V198" s="61"/>
      <c r="W198" s="6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</row>
    <row r="199" spans="2:60" ht="15.75" customHeight="1" x14ac:dyDescent="0.25">
      <c r="B199" s="11"/>
      <c r="C199" s="1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11"/>
      <c r="O199" s="11"/>
      <c r="P199" s="61"/>
      <c r="Q199" s="61"/>
      <c r="R199" s="61"/>
      <c r="S199" s="61"/>
      <c r="T199" s="61"/>
      <c r="U199" s="61"/>
      <c r="V199" s="61"/>
      <c r="W199" s="6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</row>
    <row r="200" spans="2:60" ht="15.75" customHeight="1" x14ac:dyDescent="0.25">
      <c r="B200" s="11"/>
      <c r="C200" s="1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11"/>
      <c r="O200" s="11"/>
      <c r="P200" s="61"/>
      <c r="Q200" s="61"/>
      <c r="R200" s="61"/>
      <c r="S200" s="61"/>
      <c r="T200" s="61"/>
      <c r="U200" s="61"/>
      <c r="V200" s="61"/>
      <c r="W200" s="6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</row>
    <row r="201" spans="2:60" ht="15.75" customHeight="1" x14ac:dyDescent="0.25">
      <c r="B201" s="11"/>
      <c r="C201" s="1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11"/>
      <c r="O201" s="11"/>
      <c r="P201" s="61"/>
      <c r="Q201" s="61"/>
      <c r="R201" s="61"/>
      <c r="S201" s="61"/>
      <c r="T201" s="61"/>
      <c r="U201" s="61"/>
      <c r="V201" s="61"/>
      <c r="W201" s="6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</row>
    <row r="202" spans="2:60" ht="15.75" customHeight="1" x14ac:dyDescent="0.25">
      <c r="B202" s="11"/>
      <c r="C202" s="1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11"/>
      <c r="O202" s="11"/>
      <c r="P202" s="61"/>
      <c r="Q202" s="61"/>
      <c r="R202" s="61"/>
      <c r="S202" s="61"/>
      <c r="T202" s="61"/>
      <c r="U202" s="61"/>
      <c r="V202" s="61"/>
      <c r="W202" s="6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</row>
    <row r="203" spans="2:60" ht="15.75" customHeight="1" x14ac:dyDescent="0.25">
      <c r="B203" s="11"/>
      <c r="C203" s="1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11"/>
      <c r="O203" s="11"/>
      <c r="P203" s="61"/>
      <c r="Q203" s="61"/>
      <c r="R203" s="61"/>
      <c r="S203" s="61"/>
      <c r="T203" s="61"/>
      <c r="U203" s="61"/>
      <c r="V203" s="61"/>
      <c r="W203" s="6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</row>
    <row r="204" spans="2:60" ht="15.75" customHeight="1" x14ac:dyDescent="0.25">
      <c r="B204" s="11"/>
      <c r="C204" s="1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11"/>
      <c r="O204" s="11"/>
      <c r="P204" s="61"/>
      <c r="Q204" s="61"/>
      <c r="R204" s="61"/>
      <c r="S204" s="61"/>
      <c r="T204" s="61"/>
      <c r="U204" s="61"/>
      <c r="V204" s="61"/>
      <c r="W204" s="6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</row>
    <row r="205" spans="2:60" ht="15.75" customHeight="1" x14ac:dyDescent="0.25">
      <c r="B205" s="11"/>
      <c r="C205" s="1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11"/>
      <c r="O205" s="11"/>
      <c r="P205" s="61"/>
      <c r="Q205" s="61"/>
      <c r="R205" s="61"/>
      <c r="S205" s="61"/>
      <c r="T205" s="61"/>
      <c r="U205" s="61"/>
      <c r="V205" s="61"/>
      <c r="W205" s="6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</row>
    <row r="206" spans="2:60" ht="15.75" customHeight="1" x14ac:dyDescent="0.25">
      <c r="B206" s="11"/>
      <c r="C206" s="1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11"/>
      <c r="O206" s="11"/>
      <c r="P206" s="61"/>
      <c r="Q206" s="61"/>
      <c r="R206" s="61"/>
      <c r="S206" s="61"/>
      <c r="T206" s="61"/>
      <c r="U206" s="61"/>
      <c r="V206" s="61"/>
      <c r="W206" s="6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</row>
    <row r="207" spans="2:60" ht="15.75" customHeight="1" x14ac:dyDescent="0.25">
      <c r="B207" s="11"/>
      <c r="C207" s="1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11"/>
      <c r="O207" s="11"/>
      <c r="P207" s="61"/>
      <c r="Q207" s="61"/>
      <c r="R207" s="61"/>
      <c r="S207" s="61"/>
      <c r="T207" s="61"/>
      <c r="U207" s="61"/>
      <c r="V207" s="61"/>
      <c r="W207" s="6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</row>
    <row r="208" spans="2:60" ht="15.75" customHeight="1" x14ac:dyDescent="0.25">
      <c r="B208" s="11"/>
      <c r="C208" s="1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11"/>
      <c r="O208" s="11"/>
      <c r="P208" s="61"/>
      <c r="Q208" s="61"/>
      <c r="R208" s="61"/>
      <c r="S208" s="61"/>
      <c r="T208" s="61"/>
      <c r="U208" s="61"/>
      <c r="V208" s="61"/>
      <c r="W208" s="6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</row>
    <row r="209" spans="2:60" ht="15.75" customHeight="1" x14ac:dyDescent="0.25">
      <c r="B209" s="11"/>
      <c r="C209" s="1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11"/>
      <c r="O209" s="11"/>
      <c r="P209" s="61"/>
      <c r="Q209" s="61"/>
      <c r="R209" s="61"/>
      <c r="S209" s="61"/>
      <c r="T209" s="61"/>
      <c r="U209" s="61"/>
      <c r="V209" s="61"/>
      <c r="W209" s="6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</row>
    <row r="210" spans="2:60" ht="15.75" customHeight="1" x14ac:dyDescent="0.25">
      <c r="B210" s="11"/>
      <c r="C210" s="1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11"/>
      <c r="O210" s="11"/>
      <c r="P210" s="61"/>
      <c r="Q210" s="61"/>
      <c r="R210" s="61"/>
      <c r="S210" s="61"/>
      <c r="T210" s="61"/>
      <c r="U210" s="61"/>
      <c r="V210" s="61"/>
      <c r="W210" s="6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</row>
    <row r="211" spans="2:60" ht="15.75" customHeight="1" x14ac:dyDescent="0.25">
      <c r="B211" s="11"/>
      <c r="C211" s="1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11"/>
      <c r="O211" s="11"/>
      <c r="P211" s="61"/>
      <c r="Q211" s="61"/>
      <c r="R211" s="61"/>
      <c r="S211" s="61"/>
      <c r="T211" s="61"/>
      <c r="U211" s="61"/>
      <c r="V211" s="61"/>
      <c r="W211" s="6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</row>
    <row r="212" spans="2:60" ht="15.75" customHeight="1" x14ac:dyDescent="0.25">
      <c r="B212" s="11"/>
      <c r="C212" s="1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11"/>
      <c r="O212" s="11"/>
      <c r="P212" s="61"/>
      <c r="Q212" s="61"/>
      <c r="R212" s="61"/>
      <c r="S212" s="61"/>
      <c r="T212" s="61"/>
      <c r="U212" s="61"/>
      <c r="V212" s="61"/>
      <c r="W212" s="6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</row>
    <row r="213" spans="2:60" ht="15.75" customHeight="1" x14ac:dyDescent="0.25">
      <c r="B213" s="11"/>
      <c r="C213" s="1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11"/>
      <c r="O213" s="11"/>
      <c r="P213" s="61"/>
      <c r="Q213" s="61"/>
      <c r="R213" s="61"/>
      <c r="S213" s="61"/>
      <c r="T213" s="61"/>
      <c r="U213" s="61"/>
      <c r="V213" s="61"/>
      <c r="W213" s="6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</row>
    <row r="214" spans="2:60" ht="15.75" customHeight="1" x14ac:dyDescent="0.25">
      <c r="B214" s="11"/>
      <c r="C214" s="1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11"/>
      <c r="O214" s="11"/>
      <c r="P214" s="61"/>
      <c r="Q214" s="61"/>
      <c r="R214" s="61"/>
      <c r="S214" s="61"/>
      <c r="T214" s="61"/>
      <c r="U214" s="61"/>
      <c r="V214" s="61"/>
      <c r="W214" s="6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</row>
    <row r="215" spans="2:60" ht="15.75" customHeight="1" x14ac:dyDescent="0.25">
      <c r="B215" s="11"/>
      <c r="C215" s="1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11"/>
      <c r="O215" s="11"/>
      <c r="P215" s="61"/>
      <c r="Q215" s="61"/>
      <c r="R215" s="61"/>
      <c r="S215" s="61"/>
      <c r="T215" s="61"/>
      <c r="U215" s="61"/>
      <c r="V215" s="61"/>
      <c r="W215" s="6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</row>
    <row r="216" spans="2:60" ht="15.75" customHeight="1" x14ac:dyDescent="0.25">
      <c r="B216" s="11"/>
      <c r="C216" s="1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11"/>
      <c r="O216" s="11"/>
      <c r="P216" s="61"/>
      <c r="Q216" s="61"/>
      <c r="R216" s="61"/>
      <c r="S216" s="61"/>
      <c r="T216" s="61"/>
      <c r="U216" s="61"/>
      <c r="V216" s="61"/>
      <c r="W216" s="6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</row>
    <row r="217" spans="2:60" ht="15.75" customHeight="1" x14ac:dyDescent="0.25">
      <c r="B217" s="11"/>
      <c r="C217" s="1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11"/>
      <c r="O217" s="11"/>
      <c r="P217" s="61"/>
      <c r="Q217" s="61"/>
      <c r="R217" s="61"/>
      <c r="S217" s="61"/>
      <c r="T217" s="61"/>
      <c r="U217" s="61"/>
      <c r="V217" s="61"/>
      <c r="W217" s="6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</row>
    <row r="218" spans="2:60" ht="15.75" customHeight="1" x14ac:dyDescent="0.25">
      <c r="B218" s="11"/>
      <c r="C218" s="1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11"/>
      <c r="O218" s="11"/>
      <c r="P218" s="61"/>
      <c r="Q218" s="61"/>
      <c r="R218" s="61"/>
      <c r="S218" s="61"/>
      <c r="T218" s="61"/>
      <c r="U218" s="61"/>
      <c r="V218" s="61"/>
      <c r="W218" s="6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</row>
    <row r="219" spans="2:60" ht="15.75" customHeight="1" x14ac:dyDescent="0.25">
      <c r="B219" s="11"/>
      <c r="C219" s="1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11"/>
      <c r="O219" s="11"/>
      <c r="P219" s="61"/>
      <c r="Q219" s="61"/>
      <c r="R219" s="61"/>
      <c r="S219" s="61"/>
      <c r="T219" s="61"/>
      <c r="U219" s="61"/>
      <c r="V219" s="61"/>
      <c r="W219" s="6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</row>
    <row r="220" spans="2:60" ht="15.75" customHeight="1" x14ac:dyDescent="0.25">
      <c r="B220" s="11"/>
      <c r="C220" s="1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11"/>
      <c r="O220" s="11"/>
      <c r="P220" s="61"/>
      <c r="Q220" s="61"/>
      <c r="R220" s="61"/>
      <c r="S220" s="61"/>
      <c r="T220" s="61"/>
      <c r="U220" s="61"/>
      <c r="V220" s="61"/>
      <c r="W220" s="6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</row>
    <row r="221" spans="2:60" ht="15.75" customHeight="1" x14ac:dyDescent="0.25">
      <c r="B221" s="11"/>
      <c r="C221" s="1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11"/>
      <c r="O221" s="11"/>
      <c r="P221" s="61"/>
      <c r="Q221" s="61"/>
      <c r="R221" s="61"/>
      <c r="S221" s="61"/>
      <c r="T221" s="61"/>
      <c r="U221" s="61"/>
      <c r="V221" s="61"/>
      <c r="W221" s="6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</row>
    <row r="222" spans="2:60" ht="15.75" customHeight="1" x14ac:dyDescent="0.25">
      <c r="B222" s="11"/>
      <c r="C222" s="1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11"/>
      <c r="O222" s="11"/>
      <c r="P222" s="61"/>
      <c r="Q222" s="61"/>
      <c r="R222" s="61"/>
      <c r="S222" s="61"/>
      <c r="T222" s="61"/>
      <c r="U222" s="61"/>
      <c r="V222" s="61"/>
      <c r="W222" s="6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</row>
    <row r="223" spans="2:60" ht="15.75" customHeight="1" x14ac:dyDescent="0.25">
      <c r="B223" s="11"/>
      <c r="C223" s="1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11"/>
      <c r="O223" s="11"/>
      <c r="P223" s="61"/>
      <c r="Q223" s="61"/>
      <c r="R223" s="61"/>
      <c r="S223" s="61"/>
      <c r="T223" s="61"/>
      <c r="U223" s="61"/>
      <c r="V223" s="61"/>
      <c r="W223" s="6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</row>
    <row r="224" spans="2:60" ht="15.75" customHeight="1" x14ac:dyDescent="0.25">
      <c r="B224" s="11"/>
      <c r="C224" s="1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11"/>
      <c r="O224" s="11"/>
      <c r="P224" s="61"/>
      <c r="Q224" s="61"/>
      <c r="R224" s="61"/>
      <c r="S224" s="61"/>
      <c r="T224" s="61"/>
      <c r="U224" s="61"/>
      <c r="V224" s="61"/>
      <c r="W224" s="6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</row>
    <row r="225" spans="2:60" ht="15.75" customHeight="1" x14ac:dyDescent="0.25">
      <c r="B225" s="11"/>
      <c r="C225" s="1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11"/>
      <c r="O225" s="11"/>
      <c r="P225" s="61"/>
      <c r="Q225" s="61"/>
      <c r="R225" s="61"/>
      <c r="S225" s="61"/>
      <c r="T225" s="61"/>
      <c r="U225" s="61"/>
      <c r="V225" s="61"/>
      <c r="W225" s="6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</row>
    <row r="226" spans="2:60" ht="15.75" customHeight="1" x14ac:dyDescent="0.25">
      <c r="B226" s="11"/>
      <c r="C226" s="1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11"/>
      <c r="O226" s="11"/>
      <c r="P226" s="61"/>
      <c r="Q226" s="61"/>
      <c r="R226" s="61"/>
      <c r="S226" s="61"/>
      <c r="T226" s="61"/>
      <c r="U226" s="61"/>
      <c r="V226" s="61"/>
      <c r="W226" s="6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</row>
    <row r="227" spans="2:60" ht="15.75" customHeight="1" x14ac:dyDescent="0.25">
      <c r="B227" s="11"/>
      <c r="C227" s="1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11"/>
      <c r="O227" s="11"/>
      <c r="P227" s="61"/>
      <c r="Q227" s="61"/>
      <c r="R227" s="61"/>
      <c r="S227" s="61"/>
      <c r="T227" s="61"/>
      <c r="U227" s="61"/>
      <c r="V227" s="61"/>
      <c r="W227" s="6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</row>
    <row r="228" spans="2:60" ht="15.75" customHeight="1" x14ac:dyDescent="0.25">
      <c r="B228" s="11"/>
      <c r="C228" s="1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11"/>
      <c r="O228" s="11"/>
      <c r="P228" s="61"/>
      <c r="Q228" s="61"/>
      <c r="R228" s="61"/>
      <c r="S228" s="61"/>
      <c r="T228" s="61"/>
      <c r="U228" s="61"/>
      <c r="V228" s="61"/>
      <c r="W228" s="6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</row>
    <row r="229" spans="2:60" ht="15.75" customHeight="1" x14ac:dyDescent="0.25">
      <c r="B229" s="11"/>
      <c r="C229" s="1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11"/>
      <c r="O229" s="11"/>
      <c r="P229" s="61"/>
      <c r="Q229" s="61"/>
      <c r="R229" s="61"/>
      <c r="S229" s="61"/>
      <c r="T229" s="61"/>
      <c r="U229" s="61"/>
      <c r="V229" s="61"/>
      <c r="W229" s="6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</row>
    <row r="230" spans="2:60" ht="15.75" customHeight="1" x14ac:dyDescent="0.25">
      <c r="B230" s="11"/>
      <c r="C230" s="1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11"/>
      <c r="O230" s="11"/>
      <c r="P230" s="61"/>
      <c r="Q230" s="61"/>
      <c r="R230" s="61"/>
      <c r="S230" s="61"/>
      <c r="T230" s="61"/>
      <c r="U230" s="61"/>
      <c r="V230" s="61"/>
      <c r="W230" s="6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</row>
    <row r="231" spans="2:60" ht="15.75" customHeight="1" x14ac:dyDescent="0.25">
      <c r="B231" s="11"/>
      <c r="C231" s="1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11"/>
      <c r="O231" s="11"/>
      <c r="P231" s="61"/>
      <c r="Q231" s="61"/>
      <c r="R231" s="61"/>
      <c r="S231" s="61"/>
      <c r="T231" s="61"/>
      <c r="U231" s="61"/>
      <c r="V231" s="61"/>
      <c r="W231" s="6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</row>
    <row r="232" spans="2:60" ht="15.75" customHeight="1" x14ac:dyDescent="0.25">
      <c r="B232" s="11"/>
      <c r="C232" s="1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11"/>
      <c r="O232" s="11"/>
      <c r="P232" s="61"/>
      <c r="Q232" s="61"/>
      <c r="R232" s="61"/>
      <c r="S232" s="61"/>
      <c r="T232" s="61"/>
      <c r="U232" s="61"/>
      <c r="V232" s="61"/>
      <c r="W232" s="6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</row>
    <row r="233" spans="2:60" ht="15.75" customHeight="1" x14ac:dyDescent="0.25">
      <c r="B233" s="11"/>
      <c r="C233" s="1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11"/>
      <c r="O233" s="11"/>
      <c r="P233" s="61"/>
      <c r="Q233" s="61"/>
      <c r="R233" s="61"/>
      <c r="S233" s="61"/>
      <c r="T233" s="61"/>
      <c r="U233" s="61"/>
      <c r="V233" s="61"/>
      <c r="W233" s="6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</row>
    <row r="234" spans="2:60" ht="15.75" customHeight="1" x14ac:dyDescent="0.25">
      <c r="B234" s="11"/>
      <c r="C234" s="1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11"/>
      <c r="O234" s="11"/>
      <c r="P234" s="61"/>
      <c r="Q234" s="61"/>
      <c r="R234" s="61"/>
      <c r="S234" s="61"/>
      <c r="T234" s="61"/>
      <c r="U234" s="61"/>
      <c r="V234" s="61"/>
      <c r="W234" s="6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</row>
    <row r="235" spans="2:60" ht="15.75" customHeight="1" x14ac:dyDescent="0.25">
      <c r="B235" s="11"/>
      <c r="C235" s="1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11"/>
      <c r="O235" s="11"/>
      <c r="P235" s="61"/>
      <c r="Q235" s="61"/>
      <c r="R235" s="61"/>
      <c r="S235" s="61"/>
      <c r="T235" s="61"/>
      <c r="U235" s="61"/>
      <c r="V235" s="61"/>
      <c r="W235" s="6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</row>
    <row r="236" spans="2:60" ht="15.75" customHeight="1" x14ac:dyDescent="0.25">
      <c r="B236" s="11"/>
      <c r="C236" s="1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11"/>
      <c r="O236" s="11"/>
      <c r="P236" s="61"/>
      <c r="Q236" s="61"/>
      <c r="R236" s="61"/>
      <c r="S236" s="61"/>
      <c r="T236" s="61"/>
      <c r="U236" s="61"/>
      <c r="V236" s="61"/>
      <c r="W236" s="6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</row>
    <row r="237" spans="2:60" ht="15.75" customHeight="1" x14ac:dyDescent="0.25">
      <c r="B237" s="11"/>
      <c r="C237" s="1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11"/>
      <c r="O237" s="11"/>
      <c r="P237" s="61"/>
      <c r="Q237" s="61"/>
      <c r="R237" s="61"/>
      <c r="S237" s="61"/>
      <c r="T237" s="61"/>
      <c r="U237" s="61"/>
      <c r="V237" s="61"/>
      <c r="W237" s="6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</row>
    <row r="238" spans="2:60" ht="15.75" customHeight="1" x14ac:dyDescent="0.25">
      <c r="B238" s="11"/>
      <c r="C238" s="1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11"/>
      <c r="O238" s="11"/>
      <c r="P238" s="61"/>
      <c r="Q238" s="61"/>
      <c r="R238" s="61"/>
      <c r="S238" s="61"/>
      <c r="T238" s="61"/>
      <c r="U238" s="61"/>
      <c r="V238" s="61"/>
      <c r="W238" s="6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</row>
    <row r="239" spans="2:60" ht="15.75" customHeight="1" x14ac:dyDescent="0.25">
      <c r="B239" s="11"/>
      <c r="C239" s="1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11"/>
      <c r="O239" s="11"/>
      <c r="P239" s="61"/>
      <c r="Q239" s="61"/>
      <c r="R239" s="61"/>
      <c r="S239" s="61"/>
      <c r="T239" s="61"/>
      <c r="U239" s="61"/>
      <c r="V239" s="61"/>
      <c r="W239" s="6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</row>
    <row r="240" spans="2:60" ht="15.75" customHeight="1" x14ac:dyDescent="0.25">
      <c r="B240" s="11"/>
      <c r="C240" s="1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11"/>
      <c r="O240" s="11"/>
      <c r="P240" s="61"/>
      <c r="Q240" s="61"/>
      <c r="R240" s="61"/>
      <c r="S240" s="61"/>
      <c r="T240" s="61"/>
      <c r="U240" s="61"/>
      <c r="V240" s="61"/>
      <c r="W240" s="6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</row>
    <row r="241" spans="2:60" ht="15.75" customHeight="1" x14ac:dyDescent="0.25">
      <c r="B241" s="11"/>
      <c r="C241" s="1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11"/>
      <c r="O241" s="11"/>
      <c r="P241" s="61"/>
      <c r="Q241" s="61"/>
      <c r="R241" s="61"/>
      <c r="S241" s="61"/>
      <c r="T241" s="61"/>
      <c r="U241" s="61"/>
      <c r="V241" s="61"/>
      <c r="W241" s="6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</row>
    <row r="242" spans="2:60" ht="15.75" customHeight="1" x14ac:dyDescent="0.25">
      <c r="B242" s="11"/>
      <c r="C242" s="1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11"/>
      <c r="O242" s="11"/>
      <c r="P242" s="61"/>
      <c r="Q242" s="61"/>
      <c r="R242" s="61"/>
      <c r="S242" s="61"/>
      <c r="T242" s="61"/>
      <c r="U242" s="61"/>
      <c r="V242" s="61"/>
      <c r="W242" s="6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</row>
    <row r="243" spans="2:60" ht="15.75" customHeight="1" x14ac:dyDescent="0.25">
      <c r="B243" s="11"/>
      <c r="C243" s="1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11"/>
      <c r="O243" s="11"/>
      <c r="P243" s="61"/>
      <c r="Q243" s="61"/>
      <c r="R243" s="61"/>
      <c r="S243" s="61"/>
      <c r="T243" s="61"/>
      <c r="U243" s="61"/>
      <c r="V243" s="61"/>
      <c r="W243" s="6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</row>
    <row r="244" spans="2:60" ht="15.75" customHeight="1" x14ac:dyDescent="0.25">
      <c r="B244" s="11"/>
      <c r="C244" s="1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11"/>
      <c r="O244" s="11"/>
      <c r="P244" s="61"/>
      <c r="Q244" s="61"/>
      <c r="R244" s="61"/>
      <c r="S244" s="61"/>
      <c r="T244" s="61"/>
      <c r="U244" s="61"/>
      <c r="V244" s="61"/>
      <c r="W244" s="6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</row>
    <row r="245" spans="2:60" ht="15.75" customHeight="1" x14ac:dyDescent="0.25">
      <c r="B245" s="11"/>
      <c r="C245" s="1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11"/>
      <c r="O245" s="11"/>
      <c r="P245" s="61"/>
      <c r="Q245" s="61"/>
      <c r="R245" s="61"/>
      <c r="S245" s="61"/>
      <c r="T245" s="61"/>
      <c r="U245" s="61"/>
      <c r="V245" s="61"/>
      <c r="W245" s="6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</row>
    <row r="246" spans="2:60" ht="15.75" customHeight="1" x14ac:dyDescent="0.25">
      <c r="B246" s="11"/>
      <c r="C246" s="1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11"/>
      <c r="O246" s="11"/>
      <c r="P246" s="61"/>
      <c r="Q246" s="61"/>
      <c r="R246" s="61"/>
      <c r="S246" s="61"/>
      <c r="T246" s="61"/>
      <c r="U246" s="61"/>
      <c r="V246" s="61"/>
      <c r="W246" s="6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</row>
    <row r="247" spans="2:60" ht="15.75" customHeight="1" x14ac:dyDescent="0.25">
      <c r="B247" s="11"/>
      <c r="C247" s="1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11"/>
      <c r="O247" s="11"/>
      <c r="P247" s="61"/>
      <c r="Q247" s="61"/>
      <c r="R247" s="61"/>
      <c r="S247" s="61"/>
      <c r="T247" s="61"/>
      <c r="U247" s="61"/>
      <c r="V247" s="61"/>
      <c r="W247" s="6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</row>
    <row r="248" spans="2:60" ht="15.75" customHeight="1" x14ac:dyDescent="0.25">
      <c r="B248" s="11"/>
      <c r="C248" s="1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11"/>
      <c r="O248" s="11"/>
      <c r="P248" s="61"/>
      <c r="Q248" s="61"/>
      <c r="R248" s="61"/>
      <c r="S248" s="61"/>
      <c r="T248" s="61"/>
      <c r="U248" s="61"/>
      <c r="V248" s="61"/>
      <c r="W248" s="6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</row>
    <row r="249" spans="2:60" ht="15.75" customHeight="1" x14ac:dyDescent="0.25">
      <c r="B249" s="11"/>
      <c r="C249" s="1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11"/>
      <c r="O249" s="11"/>
      <c r="P249" s="61"/>
      <c r="Q249" s="61"/>
      <c r="R249" s="61"/>
      <c r="S249" s="61"/>
      <c r="T249" s="61"/>
      <c r="U249" s="61"/>
      <c r="V249" s="61"/>
      <c r="W249" s="6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</row>
    <row r="250" spans="2:60" ht="15.75" customHeight="1" x14ac:dyDescent="0.25">
      <c r="B250" s="11"/>
      <c r="C250" s="1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11"/>
      <c r="O250" s="11"/>
      <c r="P250" s="61"/>
      <c r="Q250" s="61"/>
      <c r="R250" s="61"/>
      <c r="S250" s="61"/>
      <c r="T250" s="61"/>
      <c r="U250" s="61"/>
      <c r="V250" s="61"/>
      <c r="W250" s="6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</row>
    <row r="251" spans="2:60" ht="15.75" customHeight="1" x14ac:dyDescent="0.25">
      <c r="B251" s="11"/>
      <c r="C251" s="1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11"/>
      <c r="O251" s="11"/>
      <c r="P251" s="61"/>
      <c r="Q251" s="61"/>
      <c r="R251" s="61"/>
      <c r="S251" s="61"/>
      <c r="T251" s="61"/>
      <c r="U251" s="61"/>
      <c r="V251" s="61"/>
      <c r="W251" s="6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</row>
    <row r="252" spans="2:60" ht="15.75" customHeight="1" x14ac:dyDescent="0.25">
      <c r="B252" s="11"/>
      <c r="C252" s="1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11"/>
      <c r="O252" s="11"/>
      <c r="P252" s="61"/>
      <c r="Q252" s="61"/>
      <c r="R252" s="61"/>
      <c r="S252" s="61"/>
      <c r="T252" s="61"/>
      <c r="U252" s="61"/>
      <c r="V252" s="61"/>
      <c r="W252" s="6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</row>
    <row r="253" spans="2:60" ht="15.75" customHeight="1" x14ac:dyDescent="0.25">
      <c r="B253" s="11"/>
      <c r="C253" s="1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11"/>
      <c r="O253" s="11"/>
      <c r="P253" s="61"/>
      <c r="Q253" s="61"/>
      <c r="R253" s="61"/>
      <c r="S253" s="61"/>
      <c r="T253" s="61"/>
      <c r="U253" s="61"/>
      <c r="V253" s="61"/>
      <c r="W253" s="6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</row>
    <row r="254" spans="2:60" ht="15.75" customHeight="1" x14ac:dyDescent="0.25">
      <c r="B254" s="11"/>
      <c r="C254" s="1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11"/>
      <c r="O254" s="11"/>
      <c r="P254" s="61"/>
      <c r="Q254" s="61"/>
      <c r="R254" s="61"/>
      <c r="S254" s="61"/>
      <c r="T254" s="61"/>
      <c r="U254" s="61"/>
      <c r="V254" s="61"/>
      <c r="W254" s="6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</row>
    <row r="255" spans="2:60" ht="15.75" customHeight="1" x14ac:dyDescent="0.25">
      <c r="B255" s="11"/>
      <c r="C255" s="1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11"/>
      <c r="O255" s="11"/>
      <c r="P255" s="61"/>
      <c r="Q255" s="61"/>
      <c r="R255" s="61"/>
      <c r="S255" s="61"/>
      <c r="T255" s="61"/>
      <c r="U255" s="61"/>
      <c r="V255" s="61"/>
      <c r="W255" s="6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</row>
    <row r="256" spans="2:60" ht="15.75" customHeight="1" x14ac:dyDescent="0.25">
      <c r="B256" s="11"/>
      <c r="C256" s="1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11"/>
      <c r="O256" s="11"/>
      <c r="P256" s="61"/>
      <c r="Q256" s="61"/>
      <c r="R256" s="61"/>
      <c r="S256" s="61"/>
      <c r="T256" s="61"/>
      <c r="U256" s="61"/>
      <c r="V256" s="61"/>
      <c r="W256" s="6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</row>
    <row r="257" spans="2:60" ht="15.75" customHeight="1" x14ac:dyDescent="0.25">
      <c r="B257" s="11"/>
      <c r="C257" s="1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11"/>
      <c r="O257" s="11"/>
      <c r="P257" s="61"/>
      <c r="Q257" s="61"/>
      <c r="R257" s="61"/>
      <c r="S257" s="61"/>
      <c r="T257" s="61"/>
      <c r="U257" s="61"/>
      <c r="V257" s="61"/>
      <c r="W257" s="6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</row>
    <row r="258" spans="2:60" ht="15.75" customHeight="1" x14ac:dyDescent="0.25">
      <c r="B258" s="11"/>
      <c r="C258" s="1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11"/>
      <c r="O258" s="11"/>
      <c r="P258" s="61"/>
      <c r="Q258" s="61"/>
      <c r="R258" s="61"/>
      <c r="S258" s="61"/>
      <c r="T258" s="61"/>
      <c r="U258" s="61"/>
      <c r="V258" s="61"/>
      <c r="W258" s="6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</row>
    <row r="259" spans="2:60" ht="15.75" customHeight="1" x14ac:dyDescent="0.25">
      <c r="B259" s="11"/>
      <c r="C259" s="1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11"/>
      <c r="O259" s="11"/>
      <c r="P259" s="61"/>
      <c r="Q259" s="61"/>
      <c r="R259" s="61"/>
      <c r="S259" s="61"/>
      <c r="T259" s="61"/>
      <c r="U259" s="61"/>
      <c r="V259" s="61"/>
      <c r="W259" s="6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</row>
    <row r="260" spans="2:60" ht="15.75" customHeight="1" x14ac:dyDescent="0.25">
      <c r="B260" s="11"/>
      <c r="C260" s="1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11"/>
      <c r="O260" s="11"/>
      <c r="P260" s="61"/>
      <c r="Q260" s="61"/>
      <c r="R260" s="61"/>
      <c r="S260" s="61"/>
      <c r="T260" s="61"/>
      <c r="U260" s="61"/>
      <c r="V260" s="61"/>
      <c r="W260" s="6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</row>
    <row r="261" spans="2:60" ht="15.75" customHeight="1" x14ac:dyDescent="0.25">
      <c r="B261" s="11"/>
      <c r="C261" s="1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11"/>
      <c r="O261" s="11"/>
      <c r="P261" s="61"/>
      <c r="Q261" s="61"/>
      <c r="R261" s="61"/>
      <c r="S261" s="61"/>
      <c r="T261" s="61"/>
      <c r="U261" s="61"/>
      <c r="V261" s="61"/>
      <c r="W261" s="6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</row>
    <row r="262" spans="2:60" ht="15.75" customHeight="1" x14ac:dyDescent="0.25">
      <c r="B262" s="11"/>
      <c r="C262" s="1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11"/>
      <c r="O262" s="11"/>
      <c r="P262" s="61"/>
      <c r="Q262" s="61"/>
      <c r="R262" s="61"/>
      <c r="S262" s="61"/>
      <c r="T262" s="61"/>
      <c r="U262" s="61"/>
      <c r="V262" s="61"/>
      <c r="W262" s="6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</row>
    <row r="263" spans="2:60" ht="15.75" customHeight="1" x14ac:dyDescent="0.25">
      <c r="B263" s="11"/>
      <c r="C263" s="1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11"/>
      <c r="O263" s="11"/>
      <c r="P263" s="61"/>
      <c r="Q263" s="61"/>
      <c r="R263" s="61"/>
      <c r="S263" s="61"/>
      <c r="T263" s="61"/>
      <c r="U263" s="61"/>
      <c r="V263" s="61"/>
      <c r="W263" s="6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</row>
    <row r="264" spans="2:60" ht="15.75" customHeight="1" x14ac:dyDescent="0.25">
      <c r="B264" s="11"/>
      <c r="C264" s="1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11"/>
      <c r="O264" s="11"/>
      <c r="P264" s="61"/>
      <c r="Q264" s="61"/>
      <c r="R264" s="61"/>
      <c r="S264" s="61"/>
      <c r="T264" s="61"/>
      <c r="U264" s="61"/>
      <c r="V264" s="61"/>
      <c r="W264" s="6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</row>
    <row r="265" spans="2:60" ht="15.75" customHeight="1" x14ac:dyDescent="0.25">
      <c r="B265" s="11"/>
      <c r="C265" s="1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11"/>
      <c r="O265" s="11"/>
      <c r="P265" s="61"/>
      <c r="Q265" s="61"/>
      <c r="R265" s="61"/>
      <c r="S265" s="61"/>
      <c r="T265" s="61"/>
      <c r="U265" s="61"/>
      <c r="V265" s="61"/>
      <c r="W265" s="6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</row>
    <row r="266" spans="2:60" ht="15.75" customHeight="1" x14ac:dyDescent="0.25">
      <c r="B266" s="11"/>
      <c r="C266" s="1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11"/>
      <c r="O266" s="11"/>
      <c r="P266" s="61"/>
      <c r="Q266" s="61"/>
      <c r="R266" s="61"/>
      <c r="S266" s="61"/>
      <c r="T266" s="61"/>
      <c r="U266" s="61"/>
      <c r="V266" s="61"/>
      <c r="W266" s="6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</row>
    <row r="267" spans="2:60" ht="15.75" customHeight="1" x14ac:dyDescent="0.25">
      <c r="B267" s="11"/>
      <c r="C267" s="1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11"/>
      <c r="O267" s="11"/>
      <c r="P267" s="61"/>
      <c r="Q267" s="61"/>
      <c r="R267" s="61"/>
      <c r="S267" s="61"/>
      <c r="T267" s="61"/>
      <c r="U267" s="61"/>
      <c r="V267" s="61"/>
      <c r="W267" s="6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</row>
    <row r="268" spans="2:60" ht="15.75" customHeight="1" x14ac:dyDescent="0.25">
      <c r="B268" s="11"/>
      <c r="C268" s="1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11"/>
      <c r="O268" s="11"/>
      <c r="P268" s="61"/>
      <c r="Q268" s="61"/>
      <c r="R268" s="61"/>
      <c r="S268" s="61"/>
      <c r="T268" s="61"/>
      <c r="U268" s="61"/>
      <c r="V268" s="61"/>
      <c r="W268" s="6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</row>
    <row r="269" spans="2:60" ht="15.75" customHeight="1" x14ac:dyDescent="0.25">
      <c r="B269" s="11"/>
      <c r="C269" s="1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11"/>
      <c r="O269" s="11"/>
      <c r="P269" s="61"/>
      <c r="Q269" s="61"/>
      <c r="R269" s="61"/>
      <c r="S269" s="61"/>
      <c r="T269" s="61"/>
      <c r="U269" s="61"/>
      <c r="V269" s="61"/>
      <c r="W269" s="6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</row>
    <row r="270" spans="2:60" ht="15.75" customHeight="1" x14ac:dyDescent="0.25">
      <c r="B270" s="11"/>
      <c r="C270" s="1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11"/>
      <c r="O270" s="11"/>
      <c r="P270" s="61"/>
      <c r="Q270" s="61"/>
      <c r="R270" s="61"/>
      <c r="S270" s="61"/>
      <c r="T270" s="61"/>
      <c r="U270" s="61"/>
      <c r="V270" s="61"/>
      <c r="W270" s="6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</row>
    <row r="271" spans="2:60" ht="15.75" customHeight="1" x14ac:dyDescent="0.25">
      <c r="B271" s="11"/>
      <c r="C271" s="1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11"/>
      <c r="O271" s="11"/>
      <c r="P271" s="61"/>
      <c r="Q271" s="61"/>
      <c r="R271" s="61"/>
      <c r="S271" s="61"/>
      <c r="T271" s="61"/>
      <c r="U271" s="61"/>
      <c r="V271" s="61"/>
      <c r="W271" s="6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</row>
    <row r="272" spans="2:60" ht="15.75" customHeight="1" x14ac:dyDescent="0.25">
      <c r="B272" s="11"/>
      <c r="C272" s="1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11"/>
      <c r="O272" s="11"/>
      <c r="P272" s="61"/>
      <c r="Q272" s="61"/>
      <c r="R272" s="61"/>
      <c r="S272" s="61"/>
      <c r="T272" s="61"/>
      <c r="U272" s="61"/>
      <c r="V272" s="61"/>
      <c r="W272" s="6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</row>
    <row r="273" spans="2:60" ht="15.75" customHeight="1" x14ac:dyDescent="0.25">
      <c r="B273" s="11"/>
      <c r="C273" s="1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11"/>
      <c r="O273" s="11"/>
      <c r="P273" s="61"/>
      <c r="Q273" s="61"/>
      <c r="R273" s="61"/>
      <c r="S273" s="61"/>
      <c r="T273" s="61"/>
      <c r="U273" s="61"/>
      <c r="V273" s="61"/>
      <c r="W273" s="6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</row>
    <row r="274" spans="2:60" ht="15.75" customHeight="1" x14ac:dyDescent="0.25">
      <c r="B274" s="11"/>
      <c r="C274" s="1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11"/>
      <c r="O274" s="11"/>
      <c r="P274" s="61"/>
      <c r="Q274" s="61"/>
      <c r="R274" s="61"/>
      <c r="S274" s="61"/>
      <c r="T274" s="61"/>
      <c r="U274" s="61"/>
      <c r="V274" s="61"/>
      <c r="W274" s="6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</row>
    <row r="275" spans="2:60" ht="15.75" customHeight="1" x14ac:dyDescent="0.25">
      <c r="B275" s="11"/>
      <c r="C275" s="1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11"/>
      <c r="O275" s="11"/>
      <c r="P275" s="61"/>
      <c r="Q275" s="61"/>
      <c r="R275" s="61"/>
      <c r="S275" s="61"/>
      <c r="T275" s="61"/>
      <c r="U275" s="61"/>
      <c r="V275" s="61"/>
      <c r="W275" s="6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</row>
    <row r="276" spans="2:60" ht="15.75" customHeight="1" x14ac:dyDescent="0.25">
      <c r="B276" s="11"/>
      <c r="C276" s="1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11"/>
      <c r="O276" s="11"/>
      <c r="P276" s="61"/>
      <c r="Q276" s="61"/>
      <c r="R276" s="61"/>
      <c r="S276" s="61"/>
      <c r="T276" s="61"/>
      <c r="U276" s="61"/>
      <c r="V276" s="61"/>
      <c r="W276" s="6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</row>
    <row r="277" spans="2:60" ht="15.75" customHeight="1" x14ac:dyDescent="0.25">
      <c r="B277" s="11"/>
      <c r="C277" s="1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11"/>
      <c r="O277" s="11"/>
      <c r="P277" s="61"/>
      <c r="Q277" s="61"/>
      <c r="R277" s="61"/>
      <c r="S277" s="61"/>
      <c r="T277" s="61"/>
      <c r="U277" s="61"/>
      <c r="V277" s="61"/>
      <c r="W277" s="6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</row>
    <row r="278" spans="2:60" ht="15.75" customHeight="1" x14ac:dyDescent="0.25">
      <c r="B278" s="11"/>
      <c r="C278" s="1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11"/>
      <c r="O278" s="11"/>
      <c r="P278" s="61"/>
      <c r="Q278" s="61"/>
      <c r="R278" s="61"/>
      <c r="S278" s="61"/>
      <c r="T278" s="61"/>
      <c r="U278" s="61"/>
      <c r="V278" s="61"/>
      <c r="W278" s="6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</row>
    <row r="279" spans="2:60" ht="15.75" customHeight="1" x14ac:dyDescent="0.25">
      <c r="B279" s="11"/>
      <c r="C279" s="1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11"/>
      <c r="O279" s="11"/>
      <c r="P279" s="61"/>
      <c r="Q279" s="61"/>
      <c r="R279" s="61"/>
      <c r="S279" s="61"/>
      <c r="T279" s="61"/>
      <c r="U279" s="61"/>
      <c r="V279" s="61"/>
      <c r="W279" s="6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</row>
    <row r="280" spans="2:60" ht="15.75" customHeight="1" x14ac:dyDescent="0.25">
      <c r="B280" s="11"/>
      <c r="C280" s="1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11"/>
      <c r="O280" s="11"/>
      <c r="P280" s="61"/>
      <c r="Q280" s="61"/>
      <c r="R280" s="61"/>
      <c r="S280" s="61"/>
      <c r="T280" s="61"/>
      <c r="U280" s="61"/>
      <c r="V280" s="61"/>
      <c r="W280" s="6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</row>
    <row r="281" spans="2:60" ht="15.75" customHeight="1" x14ac:dyDescent="0.25">
      <c r="B281" s="11"/>
      <c r="C281" s="1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11"/>
      <c r="O281" s="11"/>
      <c r="P281" s="61"/>
      <c r="Q281" s="61"/>
      <c r="R281" s="61"/>
      <c r="S281" s="61"/>
      <c r="T281" s="61"/>
      <c r="U281" s="61"/>
      <c r="V281" s="61"/>
      <c r="W281" s="6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</row>
    <row r="282" spans="2:60" ht="15.75" customHeight="1" x14ac:dyDescent="0.25">
      <c r="B282" s="11"/>
      <c r="C282" s="1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11"/>
      <c r="O282" s="11"/>
      <c r="P282" s="61"/>
      <c r="Q282" s="61"/>
      <c r="R282" s="61"/>
      <c r="S282" s="61"/>
      <c r="T282" s="61"/>
      <c r="U282" s="61"/>
      <c r="V282" s="61"/>
      <c r="W282" s="6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</row>
    <row r="283" spans="2:60" ht="15.75" customHeight="1" x14ac:dyDescent="0.25">
      <c r="B283" s="11"/>
      <c r="C283" s="1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11"/>
      <c r="O283" s="11"/>
      <c r="P283" s="61"/>
      <c r="Q283" s="61"/>
      <c r="R283" s="61"/>
      <c r="S283" s="61"/>
      <c r="T283" s="61"/>
      <c r="U283" s="61"/>
      <c r="V283" s="61"/>
      <c r="W283" s="6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</row>
    <row r="284" spans="2:60" ht="15.75" customHeight="1" x14ac:dyDescent="0.25">
      <c r="B284" s="11"/>
      <c r="C284" s="1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11"/>
      <c r="O284" s="11"/>
      <c r="P284" s="61"/>
      <c r="Q284" s="61"/>
      <c r="R284" s="61"/>
      <c r="S284" s="61"/>
      <c r="T284" s="61"/>
      <c r="U284" s="61"/>
      <c r="V284" s="61"/>
      <c r="W284" s="6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</row>
    <row r="285" spans="2:60" ht="15.75" customHeight="1" x14ac:dyDescent="0.25">
      <c r="B285" s="11"/>
      <c r="C285" s="1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11"/>
      <c r="O285" s="11"/>
      <c r="P285" s="61"/>
      <c r="Q285" s="61"/>
      <c r="R285" s="61"/>
      <c r="S285" s="61"/>
      <c r="T285" s="61"/>
      <c r="U285" s="61"/>
      <c r="V285" s="61"/>
      <c r="W285" s="6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</row>
    <row r="286" spans="2:60" ht="15.75" customHeight="1" x14ac:dyDescent="0.25">
      <c r="B286" s="11"/>
      <c r="C286" s="1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11"/>
      <c r="O286" s="11"/>
      <c r="P286" s="61"/>
      <c r="Q286" s="61"/>
      <c r="R286" s="61"/>
      <c r="S286" s="61"/>
      <c r="T286" s="61"/>
      <c r="U286" s="61"/>
      <c r="V286" s="61"/>
      <c r="W286" s="6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</row>
    <row r="287" spans="2:60" ht="15.75" customHeight="1" x14ac:dyDescent="0.25">
      <c r="B287" s="11"/>
      <c r="C287" s="1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11"/>
      <c r="O287" s="11"/>
      <c r="P287" s="61"/>
      <c r="Q287" s="61"/>
      <c r="R287" s="61"/>
      <c r="S287" s="61"/>
      <c r="T287" s="61"/>
      <c r="U287" s="61"/>
      <c r="V287" s="61"/>
      <c r="W287" s="6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</row>
    <row r="288" spans="2:60" ht="15.75" customHeight="1" x14ac:dyDescent="0.25">
      <c r="B288" s="11"/>
      <c r="C288" s="1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11"/>
      <c r="O288" s="11"/>
      <c r="P288" s="61"/>
      <c r="Q288" s="61"/>
      <c r="R288" s="61"/>
      <c r="S288" s="61"/>
      <c r="T288" s="61"/>
      <c r="U288" s="61"/>
      <c r="V288" s="61"/>
      <c r="W288" s="6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</row>
    <row r="289" spans="2:60" ht="15.75" customHeight="1" x14ac:dyDescent="0.25">
      <c r="B289" s="11"/>
      <c r="C289" s="1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11"/>
      <c r="O289" s="11"/>
      <c r="P289" s="61"/>
      <c r="Q289" s="61"/>
      <c r="R289" s="61"/>
      <c r="S289" s="61"/>
      <c r="T289" s="61"/>
      <c r="U289" s="61"/>
      <c r="V289" s="61"/>
      <c r="W289" s="6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</row>
    <row r="290" spans="2:60" ht="15.75" customHeight="1" x14ac:dyDescent="0.25">
      <c r="B290" s="11"/>
      <c r="C290" s="1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11"/>
      <c r="O290" s="11"/>
      <c r="P290" s="61"/>
      <c r="Q290" s="61"/>
      <c r="R290" s="61"/>
      <c r="S290" s="61"/>
      <c r="T290" s="61"/>
      <c r="U290" s="61"/>
      <c r="V290" s="61"/>
      <c r="W290" s="6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</row>
    <row r="291" spans="2:60" ht="15.75" customHeight="1" x14ac:dyDescent="0.25">
      <c r="B291" s="11"/>
      <c r="C291" s="1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11"/>
      <c r="O291" s="11"/>
      <c r="P291" s="61"/>
      <c r="Q291" s="61"/>
      <c r="R291" s="61"/>
      <c r="S291" s="61"/>
      <c r="T291" s="61"/>
      <c r="U291" s="61"/>
      <c r="V291" s="61"/>
      <c r="W291" s="6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</row>
    <row r="292" spans="2:60" ht="15.75" customHeight="1" x14ac:dyDescent="0.25">
      <c r="B292" s="11"/>
      <c r="C292" s="1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11"/>
      <c r="O292" s="11"/>
      <c r="P292" s="61"/>
      <c r="Q292" s="61"/>
      <c r="R292" s="61"/>
      <c r="S292" s="61"/>
      <c r="T292" s="61"/>
      <c r="U292" s="61"/>
      <c r="V292" s="61"/>
      <c r="W292" s="6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</row>
    <row r="293" spans="2:60" ht="15.75" customHeight="1" x14ac:dyDescent="0.25">
      <c r="B293" s="11"/>
      <c r="C293" s="1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11"/>
      <c r="O293" s="11"/>
      <c r="P293" s="61"/>
      <c r="Q293" s="61"/>
      <c r="R293" s="61"/>
      <c r="S293" s="61"/>
      <c r="T293" s="61"/>
      <c r="U293" s="61"/>
      <c r="V293" s="61"/>
      <c r="W293" s="6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</row>
    <row r="294" spans="2:60" ht="15.75" customHeight="1" x14ac:dyDescent="0.25">
      <c r="B294" s="11"/>
      <c r="C294" s="1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11"/>
      <c r="O294" s="11"/>
      <c r="P294" s="61"/>
      <c r="Q294" s="61"/>
      <c r="R294" s="61"/>
      <c r="S294" s="61"/>
      <c r="T294" s="61"/>
      <c r="U294" s="61"/>
      <c r="V294" s="61"/>
      <c r="W294" s="6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</row>
    <row r="295" spans="2:60" ht="15.75" customHeight="1" x14ac:dyDescent="0.25">
      <c r="B295" s="11"/>
      <c r="C295" s="1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11"/>
      <c r="O295" s="11"/>
      <c r="P295" s="61"/>
      <c r="Q295" s="61"/>
      <c r="R295" s="61"/>
      <c r="S295" s="61"/>
      <c r="T295" s="61"/>
      <c r="U295" s="61"/>
      <c r="V295" s="61"/>
      <c r="W295" s="6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</row>
    <row r="296" spans="2:60" ht="15.75" customHeight="1" x14ac:dyDescent="0.25">
      <c r="B296" s="11"/>
      <c r="C296" s="1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11"/>
      <c r="O296" s="11"/>
      <c r="P296" s="61"/>
      <c r="Q296" s="61"/>
      <c r="R296" s="61"/>
      <c r="S296" s="61"/>
      <c r="T296" s="61"/>
      <c r="U296" s="61"/>
      <c r="V296" s="61"/>
      <c r="W296" s="6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</row>
    <row r="297" spans="2:60" ht="15.75" customHeight="1" x14ac:dyDescent="0.25">
      <c r="B297" s="11"/>
      <c r="C297" s="1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11"/>
      <c r="O297" s="11"/>
      <c r="P297" s="61"/>
      <c r="Q297" s="61"/>
      <c r="R297" s="61"/>
      <c r="S297" s="61"/>
      <c r="T297" s="61"/>
      <c r="U297" s="61"/>
      <c r="V297" s="61"/>
      <c r="W297" s="6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</row>
    <row r="298" spans="2:60" ht="15.75" customHeight="1" x14ac:dyDescent="0.25">
      <c r="B298" s="11"/>
      <c r="C298" s="1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11"/>
      <c r="O298" s="11"/>
      <c r="P298" s="61"/>
      <c r="Q298" s="61"/>
      <c r="R298" s="61"/>
      <c r="S298" s="61"/>
      <c r="T298" s="61"/>
      <c r="U298" s="61"/>
      <c r="V298" s="61"/>
      <c r="W298" s="6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</row>
    <row r="299" spans="2:60" ht="15.75" customHeight="1" x14ac:dyDescent="0.25">
      <c r="B299" s="11"/>
      <c r="C299" s="1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11"/>
      <c r="O299" s="11"/>
      <c r="P299" s="61"/>
      <c r="Q299" s="61"/>
      <c r="R299" s="61"/>
      <c r="S299" s="61"/>
      <c r="T299" s="61"/>
      <c r="U299" s="61"/>
      <c r="V299" s="61"/>
      <c r="W299" s="6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</row>
    <row r="300" spans="2:60" ht="15.75" customHeight="1" x14ac:dyDescent="0.25">
      <c r="B300" s="11"/>
      <c r="C300" s="1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11"/>
      <c r="O300" s="11"/>
      <c r="P300" s="61"/>
      <c r="Q300" s="61"/>
      <c r="R300" s="61"/>
      <c r="S300" s="61"/>
      <c r="T300" s="61"/>
      <c r="U300" s="61"/>
      <c r="V300" s="61"/>
      <c r="W300" s="6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</row>
    <row r="301" spans="2:60" ht="15.75" customHeight="1" x14ac:dyDescent="0.25">
      <c r="B301" s="11"/>
      <c r="C301" s="1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11"/>
      <c r="O301" s="11"/>
      <c r="P301" s="61"/>
      <c r="Q301" s="61"/>
      <c r="R301" s="61"/>
      <c r="S301" s="61"/>
      <c r="T301" s="61"/>
      <c r="U301" s="61"/>
      <c r="V301" s="61"/>
      <c r="W301" s="6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</row>
    <row r="302" spans="2:60" ht="15.75" customHeight="1" x14ac:dyDescent="0.25">
      <c r="B302" s="11"/>
      <c r="C302" s="1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11"/>
      <c r="O302" s="11"/>
      <c r="P302" s="61"/>
      <c r="Q302" s="61"/>
      <c r="R302" s="61"/>
      <c r="S302" s="61"/>
      <c r="T302" s="61"/>
      <c r="U302" s="61"/>
      <c r="V302" s="61"/>
      <c r="W302" s="6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</row>
    <row r="303" spans="2:60" ht="15.75" customHeight="1" x14ac:dyDescent="0.25">
      <c r="B303" s="11"/>
      <c r="C303" s="1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11"/>
      <c r="O303" s="11"/>
      <c r="P303" s="61"/>
      <c r="Q303" s="61"/>
      <c r="R303" s="61"/>
      <c r="S303" s="61"/>
      <c r="T303" s="61"/>
      <c r="U303" s="61"/>
      <c r="V303" s="61"/>
      <c r="W303" s="6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</row>
    <row r="304" spans="2:60" ht="15.75" customHeight="1" x14ac:dyDescent="0.25">
      <c r="B304" s="11"/>
      <c r="C304" s="1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11"/>
      <c r="O304" s="11"/>
      <c r="P304" s="61"/>
      <c r="Q304" s="61"/>
      <c r="R304" s="61"/>
      <c r="S304" s="61"/>
      <c r="T304" s="61"/>
      <c r="U304" s="61"/>
      <c r="V304" s="61"/>
      <c r="W304" s="6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</row>
    <row r="305" spans="2:60" ht="15.75" customHeight="1" x14ac:dyDescent="0.25">
      <c r="B305" s="11"/>
      <c r="C305" s="1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11"/>
      <c r="O305" s="11"/>
      <c r="P305" s="61"/>
      <c r="Q305" s="61"/>
      <c r="R305" s="61"/>
      <c r="S305" s="61"/>
      <c r="T305" s="61"/>
      <c r="U305" s="61"/>
      <c r="V305" s="61"/>
      <c r="W305" s="6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</row>
    <row r="306" spans="2:60" ht="15.75" customHeight="1" x14ac:dyDescent="0.25">
      <c r="B306" s="11"/>
      <c r="C306" s="1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11"/>
      <c r="O306" s="11"/>
      <c r="P306" s="61"/>
      <c r="Q306" s="61"/>
      <c r="R306" s="61"/>
      <c r="S306" s="61"/>
      <c r="T306" s="61"/>
      <c r="U306" s="61"/>
      <c r="V306" s="61"/>
      <c r="W306" s="6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</row>
    <row r="307" spans="2:60" ht="15.75" customHeight="1" x14ac:dyDescent="0.25">
      <c r="B307" s="11"/>
      <c r="C307" s="1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11"/>
      <c r="O307" s="11"/>
      <c r="P307" s="61"/>
      <c r="Q307" s="61"/>
      <c r="R307" s="61"/>
      <c r="S307" s="61"/>
      <c r="T307" s="61"/>
      <c r="U307" s="61"/>
      <c r="V307" s="61"/>
      <c r="W307" s="6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</row>
    <row r="308" spans="2:60" ht="15.75" customHeight="1" x14ac:dyDescent="0.25">
      <c r="B308" s="11"/>
      <c r="C308" s="1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11"/>
      <c r="O308" s="11"/>
      <c r="P308" s="61"/>
      <c r="Q308" s="61"/>
      <c r="R308" s="61"/>
      <c r="S308" s="61"/>
      <c r="T308" s="61"/>
      <c r="U308" s="61"/>
      <c r="V308" s="61"/>
      <c r="W308" s="6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</row>
    <row r="309" spans="2:60" ht="15.75" customHeight="1" x14ac:dyDescent="0.25">
      <c r="B309" s="11"/>
      <c r="C309" s="1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11"/>
      <c r="O309" s="11"/>
      <c r="P309" s="61"/>
      <c r="Q309" s="61"/>
      <c r="R309" s="61"/>
      <c r="S309" s="61"/>
      <c r="T309" s="61"/>
      <c r="U309" s="61"/>
      <c r="V309" s="61"/>
      <c r="W309" s="6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</row>
    <row r="310" spans="2:60" ht="15.75" customHeight="1" x14ac:dyDescent="0.25">
      <c r="B310" s="11"/>
      <c r="C310" s="1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11"/>
      <c r="O310" s="11"/>
      <c r="P310" s="61"/>
      <c r="Q310" s="61"/>
      <c r="R310" s="61"/>
      <c r="S310" s="61"/>
      <c r="T310" s="61"/>
      <c r="U310" s="61"/>
      <c r="V310" s="61"/>
      <c r="W310" s="6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</row>
    <row r="311" spans="2:60" ht="15.75" customHeight="1" x14ac:dyDescent="0.25">
      <c r="B311" s="11"/>
      <c r="C311" s="1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11"/>
      <c r="O311" s="11"/>
      <c r="P311" s="61"/>
      <c r="Q311" s="61"/>
      <c r="R311" s="61"/>
      <c r="S311" s="61"/>
      <c r="T311" s="61"/>
      <c r="U311" s="61"/>
      <c r="V311" s="61"/>
      <c r="W311" s="6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</row>
    <row r="312" spans="2:60" ht="15.75" customHeight="1" x14ac:dyDescent="0.25">
      <c r="B312" s="11"/>
      <c r="C312" s="1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11"/>
      <c r="O312" s="11"/>
      <c r="P312" s="61"/>
      <c r="Q312" s="61"/>
      <c r="R312" s="61"/>
      <c r="S312" s="61"/>
      <c r="T312" s="61"/>
      <c r="U312" s="61"/>
      <c r="V312" s="61"/>
      <c r="W312" s="6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</row>
    <row r="313" spans="2:60" ht="15.75" customHeight="1" x14ac:dyDescent="0.25">
      <c r="B313" s="11"/>
      <c r="C313" s="1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11"/>
      <c r="O313" s="11"/>
      <c r="P313" s="61"/>
      <c r="Q313" s="61"/>
      <c r="R313" s="61"/>
      <c r="S313" s="61"/>
      <c r="T313" s="61"/>
      <c r="U313" s="61"/>
      <c r="V313" s="61"/>
      <c r="W313" s="6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</row>
    <row r="314" spans="2:60" ht="15.75" customHeight="1" x14ac:dyDescent="0.25">
      <c r="B314" s="11"/>
      <c r="C314" s="1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11"/>
      <c r="O314" s="11"/>
      <c r="P314" s="61"/>
      <c r="Q314" s="61"/>
      <c r="R314" s="61"/>
      <c r="S314" s="61"/>
      <c r="T314" s="61"/>
      <c r="U314" s="61"/>
      <c r="V314" s="61"/>
      <c r="W314" s="6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</row>
    <row r="315" spans="2:60" ht="15.75" customHeight="1" x14ac:dyDescent="0.25">
      <c r="B315" s="11"/>
      <c r="C315" s="1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11"/>
      <c r="O315" s="11"/>
      <c r="P315" s="61"/>
      <c r="Q315" s="61"/>
      <c r="R315" s="61"/>
      <c r="S315" s="61"/>
      <c r="T315" s="61"/>
      <c r="U315" s="61"/>
      <c r="V315" s="61"/>
      <c r="W315" s="6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</row>
    <row r="316" spans="2:60" ht="15.75" customHeight="1" x14ac:dyDescent="0.25">
      <c r="B316" s="11"/>
      <c r="C316" s="1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11"/>
      <c r="O316" s="11"/>
      <c r="P316" s="61"/>
      <c r="Q316" s="61"/>
      <c r="R316" s="61"/>
      <c r="S316" s="61"/>
      <c r="T316" s="61"/>
      <c r="U316" s="61"/>
      <c r="V316" s="61"/>
      <c r="W316" s="6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</row>
    <row r="317" spans="2:60" ht="15.75" customHeight="1" x14ac:dyDescent="0.25">
      <c r="B317" s="11"/>
      <c r="C317" s="1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11"/>
      <c r="O317" s="11"/>
      <c r="P317" s="61"/>
      <c r="Q317" s="61"/>
      <c r="R317" s="61"/>
      <c r="S317" s="61"/>
      <c r="T317" s="61"/>
      <c r="U317" s="61"/>
      <c r="V317" s="61"/>
      <c r="W317" s="6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</row>
    <row r="318" spans="2:60" ht="15.75" customHeight="1" x14ac:dyDescent="0.25">
      <c r="B318" s="11"/>
      <c r="C318" s="1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11"/>
      <c r="O318" s="11"/>
      <c r="P318" s="61"/>
      <c r="Q318" s="61"/>
      <c r="R318" s="61"/>
      <c r="S318" s="61"/>
      <c r="T318" s="61"/>
      <c r="U318" s="61"/>
      <c r="V318" s="61"/>
      <c r="W318" s="6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</row>
    <row r="319" spans="2:60" ht="15.75" customHeight="1" x14ac:dyDescent="0.25">
      <c r="B319" s="11"/>
      <c r="C319" s="1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11"/>
      <c r="O319" s="11"/>
      <c r="P319" s="61"/>
      <c r="Q319" s="61"/>
      <c r="R319" s="61"/>
      <c r="S319" s="61"/>
      <c r="T319" s="61"/>
      <c r="U319" s="61"/>
      <c r="V319" s="61"/>
      <c r="W319" s="6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</row>
    <row r="320" spans="2:60" ht="15.75" customHeight="1" x14ac:dyDescent="0.25">
      <c r="B320" s="11"/>
      <c r="C320" s="1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11"/>
      <c r="O320" s="11"/>
      <c r="P320" s="61"/>
      <c r="Q320" s="61"/>
      <c r="R320" s="61"/>
      <c r="S320" s="61"/>
      <c r="T320" s="61"/>
      <c r="U320" s="61"/>
      <c r="V320" s="61"/>
      <c r="W320" s="6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</row>
    <row r="321" spans="2:60" ht="15.75" customHeight="1" x14ac:dyDescent="0.25">
      <c r="B321" s="11"/>
      <c r="C321" s="1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11"/>
      <c r="O321" s="11"/>
      <c r="P321" s="61"/>
      <c r="Q321" s="61"/>
      <c r="R321" s="61"/>
      <c r="S321" s="61"/>
      <c r="T321" s="61"/>
      <c r="U321" s="61"/>
      <c r="V321" s="61"/>
      <c r="W321" s="6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</row>
    <row r="322" spans="2:60" ht="15.75" customHeight="1" x14ac:dyDescent="0.25">
      <c r="B322" s="11"/>
      <c r="C322" s="1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11"/>
      <c r="O322" s="11"/>
      <c r="P322" s="61"/>
      <c r="Q322" s="61"/>
      <c r="R322" s="61"/>
      <c r="S322" s="61"/>
      <c r="T322" s="61"/>
      <c r="U322" s="61"/>
      <c r="V322" s="61"/>
      <c r="W322" s="6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</row>
    <row r="323" spans="2:60" ht="15.75" customHeight="1" x14ac:dyDescent="0.25">
      <c r="B323" s="11"/>
      <c r="C323" s="1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11"/>
      <c r="O323" s="11"/>
      <c r="P323" s="61"/>
      <c r="Q323" s="61"/>
      <c r="R323" s="61"/>
      <c r="S323" s="61"/>
      <c r="T323" s="61"/>
      <c r="U323" s="61"/>
      <c r="V323" s="61"/>
      <c r="W323" s="6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</row>
    <row r="324" spans="2:60" ht="15.75" customHeight="1" x14ac:dyDescent="0.25">
      <c r="B324" s="11"/>
      <c r="C324" s="1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11"/>
      <c r="O324" s="11"/>
      <c r="P324" s="61"/>
      <c r="Q324" s="61"/>
      <c r="R324" s="61"/>
      <c r="S324" s="61"/>
      <c r="T324" s="61"/>
      <c r="U324" s="61"/>
      <c r="V324" s="61"/>
      <c r="W324" s="6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</row>
    <row r="325" spans="2:60" ht="15.75" customHeight="1" x14ac:dyDescent="0.25">
      <c r="B325" s="11"/>
      <c r="C325" s="1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11"/>
      <c r="O325" s="11"/>
      <c r="P325" s="61"/>
      <c r="Q325" s="61"/>
      <c r="R325" s="61"/>
      <c r="S325" s="61"/>
      <c r="T325" s="61"/>
      <c r="U325" s="61"/>
      <c r="V325" s="61"/>
      <c r="W325" s="6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</row>
    <row r="326" spans="2:60" ht="15.75" customHeight="1" x14ac:dyDescent="0.25">
      <c r="B326" s="11"/>
      <c r="C326" s="1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11"/>
      <c r="O326" s="11"/>
      <c r="P326" s="61"/>
      <c r="Q326" s="61"/>
      <c r="R326" s="61"/>
      <c r="S326" s="61"/>
      <c r="T326" s="61"/>
      <c r="U326" s="61"/>
      <c r="V326" s="61"/>
      <c r="W326" s="6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</row>
    <row r="327" spans="2:60" ht="15.75" customHeight="1" x14ac:dyDescent="0.25">
      <c r="B327" s="11"/>
      <c r="C327" s="1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11"/>
      <c r="O327" s="11"/>
      <c r="P327" s="61"/>
      <c r="Q327" s="61"/>
      <c r="R327" s="61"/>
      <c r="S327" s="61"/>
      <c r="T327" s="61"/>
      <c r="U327" s="61"/>
      <c r="V327" s="61"/>
      <c r="W327" s="6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</row>
    <row r="328" spans="2:60" ht="15.75" customHeight="1" x14ac:dyDescent="0.25">
      <c r="B328" s="11"/>
      <c r="C328" s="1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11"/>
      <c r="O328" s="11"/>
      <c r="P328" s="61"/>
      <c r="Q328" s="61"/>
      <c r="R328" s="61"/>
      <c r="S328" s="61"/>
      <c r="T328" s="61"/>
      <c r="U328" s="61"/>
      <c r="V328" s="61"/>
      <c r="W328" s="6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</row>
    <row r="329" spans="2:60" ht="15.75" customHeight="1" x14ac:dyDescent="0.25">
      <c r="B329" s="11"/>
      <c r="C329" s="1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11"/>
      <c r="O329" s="11"/>
      <c r="P329" s="61"/>
      <c r="Q329" s="61"/>
      <c r="R329" s="61"/>
      <c r="S329" s="61"/>
      <c r="T329" s="61"/>
      <c r="U329" s="61"/>
      <c r="V329" s="61"/>
      <c r="W329" s="6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</row>
    <row r="330" spans="2:60" ht="15.75" customHeight="1" x14ac:dyDescent="0.25">
      <c r="B330" s="11"/>
      <c r="C330" s="1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11"/>
      <c r="O330" s="11"/>
      <c r="P330" s="61"/>
      <c r="Q330" s="61"/>
      <c r="R330" s="61"/>
      <c r="S330" s="61"/>
      <c r="T330" s="61"/>
      <c r="U330" s="61"/>
      <c r="V330" s="61"/>
      <c r="W330" s="6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</row>
    <row r="331" spans="2:60" ht="15.75" customHeight="1" x14ac:dyDescent="0.25">
      <c r="B331" s="11"/>
      <c r="C331" s="1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11"/>
      <c r="O331" s="11"/>
      <c r="P331" s="61"/>
      <c r="Q331" s="61"/>
      <c r="R331" s="61"/>
      <c r="S331" s="61"/>
      <c r="T331" s="61"/>
      <c r="U331" s="61"/>
      <c r="V331" s="61"/>
      <c r="W331" s="6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</row>
    <row r="332" spans="2:60" ht="15.75" customHeight="1" x14ac:dyDescent="0.25">
      <c r="B332" s="11"/>
      <c r="C332" s="1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11"/>
      <c r="O332" s="11"/>
      <c r="P332" s="61"/>
      <c r="Q332" s="61"/>
      <c r="R332" s="61"/>
      <c r="S332" s="61"/>
      <c r="T332" s="61"/>
      <c r="U332" s="61"/>
      <c r="V332" s="61"/>
      <c r="W332" s="6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</row>
    <row r="333" spans="2:60" ht="15.75" customHeight="1" x14ac:dyDescent="0.25">
      <c r="B333" s="11"/>
      <c r="C333" s="1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11"/>
      <c r="O333" s="11"/>
      <c r="P333" s="61"/>
      <c r="Q333" s="61"/>
      <c r="R333" s="61"/>
      <c r="S333" s="61"/>
      <c r="T333" s="61"/>
      <c r="U333" s="61"/>
      <c r="V333" s="61"/>
      <c r="W333" s="6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</row>
    <row r="334" spans="2:60" ht="15.75" customHeight="1" x14ac:dyDescent="0.25">
      <c r="B334" s="11"/>
      <c r="C334" s="1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11"/>
      <c r="O334" s="11"/>
      <c r="P334" s="61"/>
      <c r="Q334" s="61"/>
      <c r="R334" s="61"/>
      <c r="S334" s="61"/>
      <c r="T334" s="61"/>
      <c r="U334" s="61"/>
      <c r="V334" s="61"/>
      <c r="W334" s="6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</row>
    <row r="335" spans="2:60" ht="15.75" customHeight="1" x14ac:dyDescent="0.25">
      <c r="B335" s="11"/>
      <c r="C335" s="1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11"/>
      <c r="O335" s="11"/>
      <c r="P335" s="61"/>
      <c r="Q335" s="61"/>
      <c r="R335" s="61"/>
      <c r="S335" s="61"/>
      <c r="T335" s="61"/>
      <c r="U335" s="61"/>
      <c r="V335" s="61"/>
      <c r="W335" s="6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</row>
    <row r="336" spans="2:60" ht="15.75" customHeight="1" x14ac:dyDescent="0.25">
      <c r="B336" s="11"/>
      <c r="C336" s="1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11"/>
      <c r="O336" s="11"/>
      <c r="P336" s="61"/>
      <c r="Q336" s="61"/>
      <c r="R336" s="61"/>
      <c r="S336" s="61"/>
      <c r="T336" s="61"/>
      <c r="U336" s="61"/>
      <c r="V336" s="61"/>
      <c r="W336" s="6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</row>
    <row r="337" spans="2:60" ht="15.75" customHeight="1" x14ac:dyDescent="0.25">
      <c r="B337" s="11"/>
      <c r="C337" s="1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11"/>
      <c r="O337" s="11"/>
      <c r="P337" s="61"/>
      <c r="Q337" s="61"/>
      <c r="R337" s="61"/>
      <c r="S337" s="61"/>
      <c r="T337" s="61"/>
      <c r="U337" s="61"/>
      <c r="V337" s="61"/>
      <c r="W337" s="6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</row>
    <row r="338" spans="2:60" ht="15.75" customHeight="1" x14ac:dyDescent="0.25">
      <c r="B338" s="11"/>
      <c r="C338" s="1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11"/>
      <c r="O338" s="11"/>
      <c r="P338" s="61"/>
      <c r="Q338" s="61"/>
      <c r="R338" s="61"/>
      <c r="S338" s="61"/>
      <c r="T338" s="61"/>
      <c r="U338" s="61"/>
      <c r="V338" s="61"/>
      <c r="W338" s="6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</row>
    <row r="339" spans="2:60" ht="15.75" customHeight="1" x14ac:dyDescent="0.25">
      <c r="B339" s="11"/>
      <c r="C339" s="1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11"/>
      <c r="O339" s="11"/>
      <c r="P339" s="61"/>
      <c r="Q339" s="61"/>
      <c r="R339" s="61"/>
      <c r="S339" s="61"/>
      <c r="T339" s="61"/>
      <c r="U339" s="61"/>
      <c r="V339" s="61"/>
      <c r="W339" s="6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</row>
    <row r="340" spans="2:60" ht="15.75" customHeight="1" x14ac:dyDescent="0.25">
      <c r="B340" s="11"/>
      <c r="C340" s="1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11"/>
      <c r="O340" s="11"/>
      <c r="P340" s="61"/>
      <c r="Q340" s="61"/>
      <c r="R340" s="61"/>
      <c r="S340" s="61"/>
      <c r="T340" s="61"/>
      <c r="U340" s="61"/>
      <c r="V340" s="61"/>
      <c r="W340" s="6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</row>
    <row r="341" spans="2:60" ht="15.75" customHeight="1" x14ac:dyDescent="0.25">
      <c r="B341" s="11"/>
      <c r="C341" s="1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11"/>
      <c r="O341" s="11"/>
      <c r="P341" s="61"/>
      <c r="Q341" s="61"/>
      <c r="R341" s="61"/>
      <c r="S341" s="61"/>
      <c r="T341" s="61"/>
      <c r="U341" s="61"/>
      <c r="V341" s="61"/>
      <c r="W341" s="6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</row>
    <row r="342" spans="2:60" ht="15.75" customHeight="1" x14ac:dyDescent="0.25">
      <c r="B342" s="11"/>
      <c r="C342" s="1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11"/>
      <c r="O342" s="11"/>
      <c r="P342" s="61"/>
      <c r="Q342" s="61"/>
      <c r="R342" s="61"/>
      <c r="S342" s="61"/>
      <c r="T342" s="61"/>
      <c r="U342" s="61"/>
      <c r="V342" s="61"/>
      <c r="W342" s="6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</row>
    <row r="343" spans="2:60" ht="15.75" customHeight="1" x14ac:dyDescent="0.25">
      <c r="B343" s="11"/>
      <c r="C343" s="1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11"/>
      <c r="O343" s="11"/>
      <c r="P343" s="61"/>
      <c r="Q343" s="61"/>
      <c r="R343" s="61"/>
      <c r="S343" s="61"/>
      <c r="T343" s="61"/>
      <c r="U343" s="61"/>
      <c r="V343" s="61"/>
      <c r="W343" s="6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</row>
    <row r="344" spans="2:60" ht="15.75" customHeight="1" x14ac:dyDescent="0.25">
      <c r="B344" s="11"/>
      <c r="C344" s="1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11"/>
      <c r="O344" s="11"/>
      <c r="P344" s="61"/>
      <c r="Q344" s="61"/>
      <c r="R344" s="61"/>
      <c r="S344" s="61"/>
      <c r="T344" s="61"/>
      <c r="U344" s="61"/>
      <c r="V344" s="61"/>
      <c r="W344" s="6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</row>
    <row r="345" spans="2:60" ht="15.75" customHeight="1" x14ac:dyDescent="0.25">
      <c r="B345" s="11"/>
      <c r="C345" s="1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11"/>
      <c r="O345" s="11"/>
      <c r="P345" s="61"/>
      <c r="Q345" s="61"/>
      <c r="R345" s="61"/>
      <c r="S345" s="61"/>
      <c r="T345" s="61"/>
      <c r="U345" s="61"/>
      <c r="V345" s="61"/>
      <c r="W345" s="6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</row>
    <row r="346" spans="2:60" ht="15.75" customHeight="1" x14ac:dyDescent="0.25">
      <c r="B346" s="11"/>
      <c r="C346" s="1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11"/>
      <c r="O346" s="11"/>
      <c r="P346" s="61"/>
      <c r="Q346" s="61"/>
      <c r="R346" s="61"/>
      <c r="S346" s="61"/>
      <c r="T346" s="61"/>
      <c r="U346" s="61"/>
      <c r="V346" s="61"/>
      <c r="W346" s="6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</row>
    <row r="347" spans="2:60" ht="15.75" customHeight="1" x14ac:dyDescent="0.25">
      <c r="B347" s="11"/>
      <c r="C347" s="1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11"/>
      <c r="O347" s="11"/>
      <c r="P347" s="61"/>
      <c r="Q347" s="61"/>
      <c r="R347" s="61"/>
      <c r="S347" s="61"/>
      <c r="T347" s="61"/>
      <c r="U347" s="61"/>
      <c r="V347" s="61"/>
      <c r="W347" s="6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</row>
    <row r="348" spans="2:60" ht="15.75" customHeight="1" x14ac:dyDescent="0.25">
      <c r="B348" s="11"/>
      <c r="C348" s="1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11"/>
      <c r="O348" s="11"/>
      <c r="P348" s="61"/>
      <c r="Q348" s="61"/>
      <c r="R348" s="61"/>
      <c r="S348" s="61"/>
      <c r="T348" s="61"/>
      <c r="U348" s="61"/>
      <c r="V348" s="61"/>
      <c r="W348" s="6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</row>
    <row r="349" spans="2:60" ht="15.75" customHeight="1" x14ac:dyDescent="0.25">
      <c r="B349" s="11"/>
      <c r="C349" s="1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11"/>
      <c r="O349" s="11"/>
      <c r="P349" s="61"/>
      <c r="Q349" s="61"/>
      <c r="R349" s="61"/>
      <c r="S349" s="61"/>
      <c r="T349" s="61"/>
      <c r="U349" s="61"/>
      <c r="V349" s="61"/>
      <c r="W349" s="6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</row>
    <row r="350" spans="2:60" ht="15.75" customHeight="1" x14ac:dyDescent="0.25">
      <c r="B350" s="11"/>
      <c r="C350" s="1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11"/>
      <c r="O350" s="11"/>
      <c r="P350" s="61"/>
      <c r="Q350" s="61"/>
      <c r="R350" s="61"/>
      <c r="S350" s="61"/>
      <c r="T350" s="61"/>
      <c r="U350" s="61"/>
      <c r="V350" s="61"/>
      <c r="W350" s="6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</row>
    <row r="351" spans="2:60" ht="15.75" customHeight="1" x14ac:dyDescent="0.25">
      <c r="B351" s="11"/>
      <c r="C351" s="1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11"/>
      <c r="O351" s="11"/>
      <c r="P351" s="61"/>
      <c r="Q351" s="61"/>
      <c r="R351" s="61"/>
      <c r="S351" s="61"/>
      <c r="T351" s="61"/>
      <c r="U351" s="61"/>
      <c r="V351" s="61"/>
      <c r="W351" s="6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</row>
    <row r="352" spans="2:60" ht="15.75" customHeight="1" x14ac:dyDescent="0.25">
      <c r="B352" s="11"/>
      <c r="C352" s="1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11"/>
      <c r="O352" s="11"/>
      <c r="P352" s="61"/>
      <c r="Q352" s="61"/>
      <c r="R352" s="61"/>
      <c r="S352" s="61"/>
      <c r="T352" s="61"/>
      <c r="U352" s="61"/>
      <c r="V352" s="61"/>
      <c r="W352" s="6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</row>
    <row r="353" spans="2:60" ht="15.75" customHeight="1" x14ac:dyDescent="0.25">
      <c r="B353" s="11"/>
      <c r="C353" s="1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11"/>
      <c r="O353" s="11"/>
      <c r="P353" s="61"/>
      <c r="Q353" s="61"/>
      <c r="R353" s="61"/>
      <c r="S353" s="61"/>
      <c r="T353" s="61"/>
      <c r="U353" s="61"/>
      <c r="V353" s="61"/>
      <c r="W353" s="6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</row>
    <row r="354" spans="2:60" ht="15.75" customHeight="1" x14ac:dyDescent="0.25">
      <c r="B354" s="11"/>
      <c r="C354" s="1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11"/>
      <c r="O354" s="11"/>
      <c r="P354" s="61"/>
      <c r="Q354" s="61"/>
      <c r="R354" s="61"/>
      <c r="S354" s="61"/>
      <c r="T354" s="61"/>
      <c r="U354" s="61"/>
      <c r="V354" s="61"/>
      <c r="W354" s="6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</row>
    <row r="355" spans="2:60" ht="15.75" customHeight="1" x14ac:dyDescent="0.25">
      <c r="B355" s="11"/>
      <c r="C355" s="1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11"/>
      <c r="O355" s="11"/>
      <c r="P355" s="61"/>
      <c r="Q355" s="61"/>
      <c r="R355" s="61"/>
      <c r="S355" s="61"/>
      <c r="T355" s="61"/>
      <c r="U355" s="61"/>
      <c r="V355" s="61"/>
      <c r="W355" s="6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</row>
    <row r="356" spans="2:60" ht="15.75" customHeight="1" x14ac:dyDescent="0.25">
      <c r="B356" s="11"/>
      <c r="C356" s="1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11"/>
      <c r="O356" s="11"/>
      <c r="P356" s="61"/>
      <c r="Q356" s="61"/>
      <c r="R356" s="61"/>
      <c r="S356" s="61"/>
      <c r="T356" s="61"/>
      <c r="U356" s="61"/>
      <c r="V356" s="61"/>
      <c r="W356" s="6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</row>
    <row r="357" spans="2:60" ht="15.75" customHeight="1" x14ac:dyDescent="0.25">
      <c r="B357" s="11"/>
      <c r="C357" s="1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11"/>
      <c r="O357" s="11"/>
      <c r="P357" s="61"/>
      <c r="Q357" s="61"/>
      <c r="R357" s="61"/>
      <c r="S357" s="61"/>
      <c r="T357" s="61"/>
      <c r="U357" s="61"/>
      <c r="V357" s="61"/>
      <c r="W357" s="6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</row>
    <row r="358" spans="2:60" ht="15.75" customHeight="1" x14ac:dyDescent="0.25">
      <c r="B358" s="11"/>
      <c r="C358" s="1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11"/>
      <c r="O358" s="11"/>
      <c r="P358" s="61"/>
      <c r="Q358" s="61"/>
      <c r="R358" s="61"/>
      <c r="S358" s="61"/>
      <c r="T358" s="61"/>
      <c r="U358" s="61"/>
      <c r="V358" s="61"/>
      <c r="W358" s="6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</row>
    <row r="359" spans="2:60" ht="15.75" customHeight="1" x14ac:dyDescent="0.25">
      <c r="B359" s="11"/>
      <c r="C359" s="1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11"/>
      <c r="O359" s="11"/>
      <c r="P359" s="61"/>
      <c r="Q359" s="61"/>
      <c r="R359" s="61"/>
      <c r="S359" s="61"/>
      <c r="T359" s="61"/>
      <c r="U359" s="61"/>
      <c r="V359" s="61"/>
      <c r="W359" s="6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</row>
    <row r="360" spans="2:60" ht="15.75" customHeight="1" x14ac:dyDescent="0.25">
      <c r="B360" s="11"/>
      <c r="C360" s="1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11"/>
      <c r="O360" s="11"/>
      <c r="P360" s="61"/>
      <c r="Q360" s="61"/>
      <c r="R360" s="61"/>
      <c r="S360" s="61"/>
      <c r="T360" s="61"/>
      <c r="U360" s="61"/>
      <c r="V360" s="61"/>
      <c r="W360" s="6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</row>
    <row r="361" spans="2:60" ht="15.75" customHeight="1" x14ac:dyDescent="0.25">
      <c r="B361" s="11"/>
      <c r="C361" s="1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11"/>
      <c r="O361" s="11"/>
      <c r="P361" s="61"/>
      <c r="Q361" s="61"/>
      <c r="R361" s="61"/>
      <c r="S361" s="61"/>
      <c r="T361" s="61"/>
      <c r="U361" s="61"/>
      <c r="V361" s="61"/>
      <c r="W361" s="6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</row>
    <row r="362" spans="2:60" ht="15.75" customHeight="1" x14ac:dyDescent="0.25">
      <c r="B362" s="11"/>
      <c r="C362" s="1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11"/>
      <c r="O362" s="11"/>
      <c r="P362" s="61"/>
      <c r="Q362" s="61"/>
      <c r="R362" s="61"/>
      <c r="S362" s="61"/>
      <c r="T362" s="61"/>
      <c r="U362" s="61"/>
      <c r="V362" s="61"/>
      <c r="W362" s="6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</row>
    <row r="363" spans="2:60" ht="15.75" customHeight="1" x14ac:dyDescent="0.25">
      <c r="B363" s="11"/>
      <c r="C363" s="1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11"/>
      <c r="O363" s="11"/>
      <c r="P363" s="61"/>
      <c r="Q363" s="61"/>
      <c r="R363" s="61"/>
      <c r="S363" s="61"/>
      <c r="T363" s="61"/>
      <c r="U363" s="61"/>
      <c r="V363" s="61"/>
      <c r="W363" s="6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</row>
    <row r="364" spans="2:60" ht="15.75" customHeight="1" x14ac:dyDescent="0.25">
      <c r="B364" s="11"/>
      <c r="C364" s="1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11"/>
      <c r="O364" s="11"/>
      <c r="P364" s="61"/>
      <c r="Q364" s="61"/>
      <c r="R364" s="61"/>
      <c r="S364" s="61"/>
      <c r="T364" s="61"/>
      <c r="U364" s="61"/>
      <c r="V364" s="61"/>
      <c r="W364" s="6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</row>
    <row r="365" spans="2:60" ht="15.75" customHeight="1" x14ac:dyDescent="0.25">
      <c r="B365" s="11"/>
      <c r="C365" s="1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11"/>
      <c r="O365" s="11"/>
      <c r="P365" s="61"/>
      <c r="Q365" s="61"/>
      <c r="R365" s="61"/>
      <c r="S365" s="61"/>
      <c r="T365" s="61"/>
      <c r="U365" s="61"/>
      <c r="V365" s="61"/>
      <c r="W365" s="6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</row>
    <row r="366" spans="2:60" ht="15.75" customHeight="1" x14ac:dyDescent="0.25">
      <c r="B366" s="11"/>
      <c r="C366" s="1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11"/>
      <c r="O366" s="11"/>
      <c r="P366" s="61"/>
      <c r="Q366" s="61"/>
      <c r="R366" s="61"/>
      <c r="S366" s="61"/>
      <c r="T366" s="61"/>
      <c r="U366" s="61"/>
      <c r="V366" s="61"/>
      <c r="W366" s="6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</row>
    <row r="367" spans="2:60" ht="15.75" customHeight="1" x14ac:dyDescent="0.25">
      <c r="B367" s="11"/>
      <c r="C367" s="1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11"/>
      <c r="O367" s="11"/>
      <c r="P367" s="61"/>
      <c r="Q367" s="61"/>
      <c r="R367" s="61"/>
      <c r="S367" s="61"/>
      <c r="T367" s="61"/>
      <c r="U367" s="61"/>
      <c r="V367" s="61"/>
      <c r="W367" s="6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</row>
    <row r="368" spans="2:60" ht="15.75" customHeight="1" x14ac:dyDescent="0.25">
      <c r="B368" s="11"/>
      <c r="C368" s="1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11"/>
      <c r="O368" s="11"/>
      <c r="P368" s="61"/>
      <c r="Q368" s="61"/>
      <c r="R368" s="61"/>
      <c r="S368" s="61"/>
      <c r="T368" s="61"/>
      <c r="U368" s="61"/>
      <c r="V368" s="61"/>
      <c r="W368" s="6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</row>
    <row r="369" spans="2:60" ht="15.75" customHeight="1" x14ac:dyDescent="0.25">
      <c r="B369" s="11"/>
      <c r="C369" s="1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11"/>
      <c r="O369" s="11"/>
      <c r="P369" s="61"/>
      <c r="Q369" s="61"/>
      <c r="R369" s="61"/>
      <c r="S369" s="61"/>
      <c r="T369" s="61"/>
      <c r="U369" s="61"/>
      <c r="V369" s="61"/>
      <c r="W369" s="6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</row>
    <row r="370" spans="2:60" ht="15.75" customHeight="1" x14ac:dyDescent="0.25">
      <c r="B370" s="11"/>
      <c r="C370" s="1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11"/>
      <c r="O370" s="11"/>
      <c r="P370" s="61"/>
      <c r="Q370" s="61"/>
      <c r="R370" s="61"/>
      <c r="S370" s="61"/>
      <c r="T370" s="61"/>
      <c r="U370" s="61"/>
      <c r="V370" s="61"/>
      <c r="W370" s="6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</row>
    <row r="371" spans="2:60" ht="15.75" customHeight="1" x14ac:dyDescent="0.25">
      <c r="B371" s="11"/>
      <c r="C371" s="1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11"/>
      <c r="O371" s="11"/>
      <c r="P371" s="61"/>
      <c r="Q371" s="61"/>
      <c r="R371" s="61"/>
      <c r="S371" s="61"/>
      <c r="T371" s="61"/>
      <c r="U371" s="61"/>
      <c r="V371" s="61"/>
      <c r="W371" s="6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</row>
    <row r="372" spans="2:60" ht="15.75" customHeight="1" x14ac:dyDescent="0.25">
      <c r="B372" s="11"/>
      <c r="C372" s="1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11"/>
      <c r="O372" s="11"/>
      <c r="P372" s="61"/>
      <c r="Q372" s="61"/>
      <c r="R372" s="61"/>
      <c r="S372" s="61"/>
      <c r="T372" s="61"/>
      <c r="U372" s="61"/>
      <c r="V372" s="61"/>
      <c r="W372" s="6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</row>
    <row r="373" spans="2:60" ht="15.75" customHeight="1" x14ac:dyDescent="0.25">
      <c r="B373" s="11"/>
      <c r="C373" s="1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11"/>
      <c r="O373" s="11"/>
      <c r="P373" s="61"/>
      <c r="Q373" s="61"/>
      <c r="R373" s="61"/>
      <c r="S373" s="61"/>
      <c r="T373" s="61"/>
      <c r="U373" s="61"/>
      <c r="V373" s="61"/>
      <c r="W373" s="6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</row>
    <row r="374" spans="2:60" ht="15.75" customHeight="1" x14ac:dyDescent="0.25">
      <c r="B374" s="11"/>
      <c r="C374" s="1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11"/>
      <c r="O374" s="11"/>
      <c r="P374" s="61"/>
      <c r="Q374" s="61"/>
      <c r="R374" s="61"/>
      <c r="S374" s="61"/>
      <c r="T374" s="61"/>
      <c r="U374" s="61"/>
      <c r="V374" s="61"/>
      <c r="W374" s="6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</row>
    <row r="375" spans="2:60" ht="15.75" customHeight="1" x14ac:dyDescent="0.25">
      <c r="B375" s="11"/>
      <c r="C375" s="1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11"/>
      <c r="O375" s="11"/>
      <c r="P375" s="61"/>
      <c r="Q375" s="61"/>
      <c r="R375" s="61"/>
      <c r="S375" s="61"/>
      <c r="T375" s="61"/>
      <c r="U375" s="61"/>
      <c r="V375" s="61"/>
      <c r="W375" s="6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</row>
    <row r="376" spans="2:60" ht="15.75" customHeight="1" x14ac:dyDescent="0.25">
      <c r="B376" s="11"/>
      <c r="C376" s="1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11"/>
      <c r="O376" s="11"/>
      <c r="P376" s="61"/>
      <c r="Q376" s="61"/>
      <c r="R376" s="61"/>
      <c r="S376" s="61"/>
      <c r="T376" s="61"/>
      <c r="U376" s="61"/>
      <c r="V376" s="61"/>
      <c r="W376" s="6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</row>
    <row r="377" spans="2:60" ht="15.75" customHeight="1" x14ac:dyDescent="0.25">
      <c r="B377" s="11"/>
      <c r="C377" s="1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11"/>
      <c r="O377" s="11"/>
      <c r="P377" s="61"/>
      <c r="Q377" s="61"/>
      <c r="R377" s="61"/>
      <c r="S377" s="61"/>
      <c r="T377" s="61"/>
      <c r="U377" s="61"/>
      <c r="V377" s="61"/>
      <c r="W377" s="6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</row>
    <row r="378" spans="2:60" ht="15.75" customHeight="1" x14ac:dyDescent="0.25">
      <c r="B378" s="11"/>
      <c r="C378" s="1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11"/>
      <c r="O378" s="11"/>
      <c r="P378" s="61"/>
      <c r="Q378" s="61"/>
      <c r="R378" s="61"/>
      <c r="S378" s="61"/>
      <c r="T378" s="61"/>
      <c r="U378" s="61"/>
      <c r="V378" s="61"/>
      <c r="W378" s="6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</row>
    <row r="379" spans="2:60" ht="15.75" customHeight="1" x14ac:dyDescent="0.25">
      <c r="B379" s="11"/>
      <c r="C379" s="1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11"/>
      <c r="O379" s="11"/>
      <c r="P379" s="61"/>
      <c r="Q379" s="61"/>
      <c r="R379" s="61"/>
      <c r="S379" s="61"/>
      <c r="T379" s="61"/>
      <c r="U379" s="61"/>
      <c r="V379" s="61"/>
      <c r="W379" s="6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</row>
    <row r="380" spans="2:60" ht="15.75" customHeight="1" x14ac:dyDescent="0.25">
      <c r="B380" s="11"/>
      <c r="C380" s="1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11"/>
      <c r="O380" s="11"/>
      <c r="P380" s="61"/>
      <c r="Q380" s="61"/>
      <c r="R380" s="61"/>
      <c r="S380" s="61"/>
      <c r="T380" s="61"/>
      <c r="U380" s="61"/>
      <c r="V380" s="61"/>
      <c r="W380" s="6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</row>
    <row r="381" spans="2:60" ht="15.75" customHeight="1" x14ac:dyDescent="0.25">
      <c r="B381" s="11"/>
      <c r="C381" s="1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11"/>
      <c r="O381" s="11"/>
      <c r="P381" s="61"/>
      <c r="Q381" s="61"/>
      <c r="R381" s="61"/>
      <c r="S381" s="61"/>
      <c r="T381" s="61"/>
      <c r="U381" s="61"/>
      <c r="V381" s="61"/>
      <c r="W381" s="6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</row>
    <row r="382" spans="2:60" ht="15.75" customHeight="1" x14ac:dyDescent="0.25">
      <c r="B382" s="11"/>
      <c r="C382" s="1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11"/>
      <c r="O382" s="11"/>
      <c r="P382" s="61"/>
      <c r="Q382" s="61"/>
      <c r="R382" s="61"/>
      <c r="S382" s="61"/>
      <c r="T382" s="61"/>
      <c r="U382" s="61"/>
      <c r="V382" s="61"/>
      <c r="W382" s="6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</row>
    <row r="383" spans="2:60" ht="15.75" customHeight="1" x14ac:dyDescent="0.25">
      <c r="B383" s="11"/>
      <c r="C383" s="1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11"/>
      <c r="O383" s="11"/>
      <c r="P383" s="61"/>
      <c r="Q383" s="61"/>
      <c r="R383" s="61"/>
      <c r="S383" s="61"/>
      <c r="T383" s="61"/>
      <c r="U383" s="61"/>
      <c r="V383" s="61"/>
      <c r="W383" s="6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</row>
    <row r="384" spans="2:60" ht="15.75" customHeight="1" x14ac:dyDescent="0.25">
      <c r="B384" s="11"/>
      <c r="C384" s="1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11"/>
      <c r="O384" s="11"/>
      <c r="P384" s="61"/>
      <c r="Q384" s="61"/>
      <c r="R384" s="61"/>
      <c r="S384" s="61"/>
      <c r="T384" s="61"/>
      <c r="U384" s="61"/>
      <c r="V384" s="61"/>
      <c r="W384" s="6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</row>
    <row r="385" spans="2:60" ht="15.75" customHeight="1" x14ac:dyDescent="0.25">
      <c r="B385" s="11"/>
      <c r="C385" s="1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11"/>
      <c r="O385" s="11"/>
      <c r="P385" s="61"/>
      <c r="Q385" s="61"/>
      <c r="R385" s="61"/>
      <c r="S385" s="61"/>
      <c r="T385" s="61"/>
      <c r="U385" s="61"/>
      <c r="V385" s="61"/>
      <c r="W385" s="6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</row>
    <row r="386" spans="2:60" ht="15.75" customHeight="1" x14ac:dyDescent="0.25">
      <c r="B386" s="11"/>
      <c r="C386" s="1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11"/>
      <c r="O386" s="11"/>
      <c r="P386" s="61"/>
      <c r="Q386" s="61"/>
      <c r="R386" s="61"/>
      <c r="S386" s="61"/>
      <c r="T386" s="61"/>
      <c r="U386" s="61"/>
      <c r="V386" s="61"/>
      <c r="W386" s="6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</row>
    <row r="387" spans="2:60" ht="15.75" customHeight="1" x14ac:dyDescent="0.25">
      <c r="B387" s="11"/>
      <c r="C387" s="1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11"/>
      <c r="O387" s="11"/>
      <c r="P387" s="61"/>
      <c r="Q387" s="61"/>
      <c r="R387" s="61"/>
      <c r="S387" s="61"/>
      <c r="T387" s="61"/>
      <c r="U387" s="61"/>
      <c r="V387" s="61"/>
      <c r="W387" s="6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</row>
    <row r="388" spans="2:60" ht="15.75" customHeight="1" x14ac:dyDescent="0.25">
      <c r="B388" s="11"/>
      <c r="C388" s="1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11"/>
      <c r="O388" s="11"/>
      <c r="P388" s="61"/>
      <c r="Q388" s="61"/>
      <c r="R388" s="61"/>
      <c r="S388" s="61"/>
      <c r="T388" s="61"/>
      <c r="U388" s="61"/>
      <c r="V388" s="61"/>
      <c r="W388" s="6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</row>
    <row r="389" spans="2:60" ht="15.75" customHeight="1" x14ac:dyDescent="0.25">
      <c r="B389" s="11"/>
      <c r="C389" s="1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11"/>
      <c r="O389" s="11"/>
      <c r="P389" s="61"/>
      <c r="Q389" s="61"/>
      <c r="R389" s="61"/>
      <c r="S389" s="61"/>
      <c r="T389" s="61"/>
      <c r="U389" s="61"/>
      <c r="V389" s="61"/>
      <c r="W389" s="6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</row>
    <row r="390" spans="2:60" ht="15.75" customHeight="1" x14ac:dyDescent="0.25">
      <c r="B390" s="11"/>
      <c r="C390" s="1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11"/>
      <c r="O390" s="11"/>
      <c r="P390" s="61"/>
      <c r="Q390" s="61"/>
      <c r="R390" s="61"/>
      <c r="S390" s="61"/>
      <c r="T390" s="61"/>
      <c r="U390" s="61"/>
      <c r="V390" s="61"/>
      <c r="W390" s="6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</row>
    <row r="391" spans="2:60" ht="15.75" customHeight="1" x14ac:dyDescent="0.25">
      <c r="B391" s="11"/>
      <c r="C391" s="1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11"/>
      <c r="O391" s="11"/>
      <c r="P391" s="61"/>
      <c r="Q391" s="61"/>
      <c r="R391" s="61"/>
      <c r="S391" s="61"/>
      <c r="T391" s="61"/>
      <c r="U391" s="61"/>
      <c r="V391" s="61"/>
      <c r="W391" s="6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</row>
    <row r="392" spans="2:60" ht="15.75" customHeight="1" x14ac:dyDescent="0.25">
      <c r="B392" s="11"/>
      <c r="C392" s="1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11"/>
      <c r="O392" s="11"/>
      <c r="P392" s="61"/>
      <c r="Q392" s="61"/>
      <c r="R392" s="61"/>
      <c r="S392" s="61"/>
      <c r="T392" s="61"/>
      <c r="U392" s="61"/>
      <c r="V392" s="61"/>
      <c r="W392" s="6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</row>
    <row r="393" spans="2:60" ht="15.75" customHeight="1" x14ac:dyDescent="0.25">
      <c r="B393" s="11"/>
      <c r="C393" s="1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11"/>
      <c r="O393" s="11"/>
      <c r="P393" s="61"/>
      <c r="Q393" s="61"/>
      <c r="R393" s="61"/>
      <c r="S393" s="61"/>
      <c r="T393" s="61"/>
      <c r="U393" s="61"/>
      <c r="V393" s="61"/>
      <c r="W393" s="6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</row>
    <row r="394" spans="2:60" ht="15.75" customHeight="1" x14ac:dyDescent="0.25">
      <c r="B394" s="11"/>
      <c r="C394" s="1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11"/>
      <c r="O394" s="11"/>
      <c r="P394" s="61"/>
      <c r="Q394" s="61"/>
      <c r="R394" s="61"/>
      <c r="S394" s="61"/>
      <c r="T394" s="61"/>
      <c r="U394" s="61"/>
      <c r="V394" s="61"/>
      <c r="W394" s="6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</row>
    <row r="395" spans="2:60" ht="15.75" customHeight="1" x14ac:dyDescent="0.25">
      <c r="B395" s="11"/>
      <c r="C395" s="1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11"/>
      <c r="O395" s="11"/>
      <c r="P395" s="61"/>
      <c r="Q395" s="61"/>
      <c r="R395" s="61"/>
      <c r="S395" s="61"/>
      <c r="T395" s="61"/>
      <c r="U395" s="61"/>
      <c r="V395" s="61"/>
      <c r="W395" s="6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</row>
    <row r="396" spans="2:60" ht="15.75" customHeight="1" x14ac:dyDescent="0.25">
      <c r="B396" s="11"/>
      <c r="C396" s="1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11"/>
      <c r="O396" s="11"/>
      <c r="P396" s="61"/>
      <c r="Q396" s="61"/>
      <c r="R396" s="61"/>
      <c r="S396" s="61"/>
      <c r="T396" s="61"/>
      <c r="U396" s="61"/>
      <c r="V396" s="61"/>
      <c r="W396" s="6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</row>
    <row r="397" spans="2:60" ht="15.75" customHeight="1" x14ac:dyDescent="0.25">
      <c r="B397" s="11"/>
      <c r="C397" s="1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11"/>
      <c r="O397" s="11"/>
      <c r="P397" s="61"/>
      <c r="Q397" s="61"/>
      <c r="R397" s="61"/>
      <c r="S397" s="61"/>
      <c r="T397" s="61"/>
      <c r="U397" s="61"/>
      <c r="V397" s="61"/>
      <c r="W397" s="6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</row>
    <row r="398" spans="2:60" ht="15.75" customHeight="1" x14ac:dyDescent="0.25">
      <c r="B398" s="11"/>
      <c r="C398" s="1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11"/>
      <c r="O398" s="11"/>
      <c r="P398" s="61"/>
      <c r="Q398" s="61"/>
      <c r="R398" s="61"/>
      <c r="S398" s="61"/>
      <c r="T398" s="61"/>
      <c r="U398" s="61"/>
      <c r="V398" s="61"/>
      <c r="W398" s="6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</row>
    <row r="399" spans="2:60" ht="15.75" customHeight="1" x14ac:dyDescent="0.25">
      <c r="B399" s="11"/>
      <c r="C399" s="1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11"/>
      <c r="O399" s="11"/>
      <c r="P399" s="61"/>
      <c r="Q399" s="61"/>
      <c r="R399" s="61"/>
      <c r="S399" s="61"/>
      <c r="T399" s="61"/>
      <c r="U399" s="61"/>
      <c r="V399" s="61"/>
      <c r="W399" s="6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</row>
    <row r="400" spans="2:60" ht="15.75" customHeight="1" x14ac:dyDescent="0.25">
      <c r="B400" s="11"/>
      <c r="C400" s="11"/>
      <c r="D400" s="61"/>
      <c r="E400" s="61"/>
      <c r="F400" s="61"/>
      <c r="G400" s="61"/>
      <c r="H400" s="61"/>
      <c r="I400" s="61"/>
      <c r="J400" s="61"/>
      <c r="K400" s="61"/>
      <c r="L400" s="6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</row>
    <row r="401" spans="2:60" ht="15.75" customHeight="1" x14ac:dyDescent="0.25"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</row>
    <row r="402" spans="2:60" ht="15.75" customHeight="1" x14ac:dyDescent="0.25"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</row>
    <row r="403" spans="2:60" ht="15.75" customHeight="1" x14ac:dyDescent="0.25"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</row>
    <row r="404" spans="2:60" ht="15.75" customHeight="1" x14ac:dyDescent="0.25"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</row>
    <row r="405" spans="2:60" ht="15.75" customHeight="1" x14ac:dyDescent="0.25"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</row>
    <row r="406" spans="2:60" ht="15.75" customHeight="1" x14ac:dyDescent="0.25"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</row>
    <row r="407" spans="2:60" ht="15.75" customHeight="1" x14ac:dyDescent="0.25"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</row>
    <row r="408" spans="2:60" ht="15.75" customHeight="1" x14ac:dyDescent="0.25"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</row>
    <row r="409" spans="2:60" ht="15.75" customHeight="1" x14ac:dyDescent="0.25"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</row>
    <row r="410" spans="2:60" ht="15.75" customHeight="1" x14ac:dyDescent="0.25"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</row>
    <row r="411" spans="2:60" ht="15.75" customHeight="1" x14ac:dyDescent="0.25"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</row>
    <row r="412" spans="2:60" ht="15.75" customHeight="1" x14ac:dyDescent="0.25"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</row>
    <row r="413" spans="2:60" ht="15.75" customHeight="1" x14ac:dyDescent="0.25">
      <c r="B413" s="61"/>
      <c r="C413" s="11"/>
      <c r="D413" s="61"/>
      <c r="E413" s="61"/>
      <c r="F413" s="61"/>
      <c r="G413" s="61"/>
      <c r="H413" s="61"/>
      <c r="I413" s="61"/>
      <c r="J413" s="61"/>
      <c r="K413" s="6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</row>
    <row r="414" spans="2:60" ht="15.75" customHeight="1" x14ac:dyDescent="0.25">
      <c r="B414" s="61"/>
      <c r="C414" s="11"/>
      <c r="D414" s="61"/>
      <c r="E414" s="61"/>
      <c r="F414" s="61"/>
      <c r="G414" s="61"/>
      <c r="H414" s="61"/>
      <c r="I414" s="61"/>
      <c r="J414" s="61"/>
      <c r="K414" s="6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</row>
    <row r="415" spans="2:60" ht="15.75" customHeight="1" x14ac:dyDescent="0.25">
      <c r="B415" s="61"/>
      <c r="C415" s="11"/>
      <c r="D415" s="61"/>
      <c r="E415" s="61"/>
      <c r="F415" s="61"/>
      <c r="G415" s="61"/>
      <c r="H415" s="61"/>
      <c r="I415" s="61"/>
      <c r="J415" s="61"/>
      <c r="K415" s="6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</row>
    <row r="416" spans="2:60" ht="15.75" customHeight="1" x14ac:dyDescent="0.25">
      <c r="B416" s="61"/>
      <c r="C416" s="11"/>
      <c r="D416" s="61"/>
      <c r="E416" s="61"/>
      <c r="F416" s="61"/>
      <c r="G416" s="61"/>
      <c r="H416" s="61"/>
      <c r="I416" s="61"/>
      <c r="J416" s="61"/>
      <c r="K416" s="6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</row>
    <row r="417" spans="2:60" ht="15.75" customHeight="1" x14ac:dyDescent="0.25">
      <c r="B417" s="61"/>
      <c r="C417" s="11"/>
      <c r="D417" s="61"/>
      <c r="E417" s="61"/>
      <c r="F417" s="61"/>
      <c r="G417" s="61"/>
      <c r="H417" s="61"/>
      <c r="I417" s="61"/>
      <c r="J417" s="61"/>
      <c r="K417" s="6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</row>
    <row r="418" spans="2:60" ht="15.75" customHeight="1" x14ac:dyDescent="0.25">
      <c r="B418" s="61"/>
      <c r="C418" s="11"/>
      <c r="D418" s="61"/>
      <c r="E418" s="61"/>
      <c r="F418" s="61"/>
      <c r="G418" s="61"/>
      <c r="H418" s="61"/>
      <c r="I418" s="61"/>
      <c r="J418" s="61"/>
      <c r="K418" s="6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</row>
    <row r="419" spans="2:60" ht="15.75" customHeight="1" x14ac:dyDescent="0.25">
      <c r="B419" s="61"/>
      <c r="C419" s="11"/>
      <c r="D419" s="61"/>
      <c r="E419" s="61"/>
      <c r="F419" s="61"/>
      <c r="G419" s="61"/>
      <c r="H419" s="61"/>
      <c r="I419" s="61"/>
      <c r="J419" s="61"/>
      <c r="K419" s="6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</row>
    <row r="420" spans="2:60" ht="15.75" customHeight="1" x14ac:dyDescent="0.25">
      <c r="B420" s="61"/>
      <c r="C420" s="11"/>
      <c r="D420" s="61"/>
      <c r="E420" s="61"/>
      <c r="F420" s="61"/>
      <c r="G420" s="61"/>
      <c r="H420" s="61"/>
      <c r="I420" s="61"/>
      <c r="J420" s="61"/>
      <c r="K420" s="6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</row>
    <row r="421" spans="2:60" ht="15.75" customHeight="1" x14ac:dyDescent="0.25">
      <c r="B421" s="61"/>
      <c r="C421" s="11"/>
      <c r="D421" s="61"/>
      <c r="E421" s="61"/>
      <c r="F421" s="61"/>
      <c r="G421" s="61"/>
      <c r="H421" s="61"/>
      <c r="I421" s="61"/>
      <c r="J421" s="61"/>
      <c r="K421" s="6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</row>
    <row r="422" spans="2:60" ht="15.75" customHeight="1" x14ac:dyDescent="0.25">
      <c r="B422" s="61"/>
      <c r="C422" s="11"/>
      <c r="D422" s="61"/>
      <c r="E422" s="61"/>
      <c r="F422" s="61"/>
      <c r="G422" s="61"/>
      <c r="H422" s="61"/>
      <c r="I422" s="61"/>
      <c r="J422" s="61"/>
      <c r="K422" s="6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</row>
    <row r="423" spans="2:60" ht="15.75" customHeight="1" x14ac:dyDescent="0.25">
      <c r="B423" s="61"/>
      <c r="C423" s="11"/>
      <c r="D423" s="61"/>
      <c r="E423" s="61"/>
      <c r="F423" s="61"/>
      <c r="G423" s="61"/>
      <c r="H423" s="61"/>
      <c r="I423" s="61"/>
      <c r="J423" s="61"/>
      <c r="K423" s="6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</row>
    <row r="424" spans="2:60" ht="15.75" customHeight="1" x14ac:dyDescent="0.25">
      <c r="B424" s="61"/>
      <c r="C424" s="11"/>
      <c r="D424" s="61"/>
      <c r="E424" s="61"/>
      <c r="F424" s="61"/>
      <c r="G424" s="61"/>
      <c r="H424" s="61"/>
      <c r="I424" s="61"/>
      <c r="J424" s="61"/>
      <c r="K424" s="6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</row>
    <row r="425" spans="2:60" ht="15.75" customHeight="1" x14ac:dyDescent="0.25">
      <c r="B425" s="61"/>
      <c r="C425" s="11"/>
      <c r="D425" s="61"/>
      <c r="E425" s="61"/>
      <c r="F425" s="61"/>
      <c r="G425" s="61"/>
      <c r="H425" s="61"/>
      <c r="I425" s="61"/>
      <c r="J425" s="61"/>
      <c r="K425" s="6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</row>
    <row r="426" spans="2:60" ht="15.75" customHeight="1" x14ac:dyDescent="0.25">
      <c r="B426" s="61"/>
      <c r="C426" s="11"/>
      <c r="D426" s="61"/>
      <c r="E426" s="61"/>
      <c r="F426" s="61"/>
      <c r="G426" s="61"/>
      <c r="H426" s="61"/>
      <c r="I426" s="61"/>
      <c r="J426" s="61"/>
      <c r="K426" s="6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</row>
    <row r="427" spans="2:60" ht="15.75" customHeight="1" x14ac:dyDescent="0.25">
      <c r="B427" s="61"/>
      <c r="C427" s="11"/>
      <c r="D427" s="61"/>
      <c r="E427" s="61"/>
      <c r="F427" s="61"/>
      <c r="G427" s="61"/>
      <c r="H427" s="61"/>
      <c r="I427" s="61"/>
      <c r="J427" s="61"/>
      <c r="K427" s="6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</row>
    <row r="428" spans="2:60" ht="15.75" customHeight="1" x14ac:dyDescent="0.25">
      <c r="B428" s="61"/>
      <c r="C428" s="11"/>
      <c r="D428" s="61"/>
      <c r="E428" s="61"/>
      <c r="F428" s="61"/>
      <c r="G428" s="61"/>
      <c r="H428" s="61"/>
      <c r="I428" s="61"/>
      <c r="J428" s="61"/>
      <c r="K428" s="6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</row>
    <row r="429" spans="2:60" ht="15.75" customHeight="1" x14ac:dyDescent="0.25">
      <c r="B429" s="61"/>
      <c r="C429" s="11"/>
      <c r="D429" s="61"/>
      <c r="E429" s="61"/>
      <c r="F429" s="61"/>
      <c r="G429" s="61"/>
      <c r="H429" s="61"/>
      <c r="I429" s="61"/>
      <c r="J429" s="61"/>
      <c r="K429" s="6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</row>
    <row r="430" spans="2:60" ht="15.75" customHeight="1" x14ac:dyDescent="0.25">
      <c r="B430" s="61"/>
      <c r="C430" s="11"/>
      <c r="D430" s="61"/>
      <c r="E430" s="61"/>
      <c r="F430" s="61"/>
      <c r="G430" s="61"/>
      <c r="H430" s="61"/>
      <c r="I430" s="61"/>
      <c r="J430" s="61"/>
      <c r="K430" s="6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</row>
    <row r="431" spans="2:60" ht="15.75" customHeight="1" x14ac:dyDescent="0.25">
      <c r="B431" s="61"/>
      <c r="C431" s="11"/>
      <c r="D431" s="61"/>
      <c r="E431" s="61"/>
      <c r="F431" s="61"/>
      <c r="G431" s="61"/>
      <c r="H431" s="61"/>
      <c r="I431" s="61"/>
      <c r="J431" s="61"/>
      <c r="K431" s="6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</row>
    <row r="432" spans="2:60" ht="15.75" customHeight="1" x14ac:dyDescent="0.25">
      <c r="B432" s="61"/>
      <c r="C432" s="11"/>
      <c r="D432" s="61"/>
      <c r="E432" s="61"/>
      <c r="F432" s="61"/>
      <c r="G432" s="61"/>
      <c r="H432" s="61"/>
      <c r="I432" s="61"/>
      <c r="J432" s="61"/>
      <c r="K432" s="6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</row>
    <row r="433" spans="2:60" ht="15.75" customHeight="1" x14ac:dyDescent="0.25">
      <c r="B433" s="61"/>
      <c r="C433" s="11"/>
      <c r="D433" s="61"/>
      <c r="E433" s="61"/>
      <c r="F433" s="61"/>
      <c r="G433" s="61"/>
      <c r="H433" s="61"/>
      <c r="I433" s="61"/>
      <c r="J433" s="61"/>
      <c r="K433" s="6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</row>
    <row r="434" spans="2:60" ht="15.75" customHeight="1" x14ac:dyDescent="0.25">
      <c r="B434" s="61"/>
      <c r="C434" s="11"/>
      <c r="D434" s="61"/>
      <c r="E434" s="61"/>
      <c r="F434" s="61"/>
      <c r="G434" s="61"/>
      <c r="H434" s="61"/>
      <c r="I434" s="61"/>
      <c r="J434" s="61"/>
      <c r="K434" s="6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</row>
    <row r="435" spans="2:60" ht="15.75" customHeight="1" x14ac:dyDescent="0.25">
      <c r="B435" s="61"/>
      <c r="C435" s="11"/>
      <c r="D435" s="61"/>
      <c r="E435" s="61"/>
      <c r="F435" s="61"/>
      <c r="G435" s="61"/>
      <c r="H435" s="61"/>
      <c r="I435" s="61"/>
      <c r="J435" s="61"/>
      <c r="K435" s="6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</row>
    <row r="436" spans="2:60" ht="15.75" customHeight="1" x14ac:dyDescent="0.25">
      <c r="B436" s="61"/>
      <c r="C436" s="11"/>
      <c r="D436" s="61"/>
      <c r="E436" s="61"/>
      <c r="F436" s="61"/>
      <c r="G436" s="61"/>
      <c r="H436" s="61"/>
      <c r="I436" s="61"/>
      <c r="J436" s="61"/>
      <c r="K436" s="6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</row>
    <row r="437" spans="2:60" ht="15.75" customHeight="1" x14ac:dyDescent="0.25">
      <c r="B437" s="61"/>
      <c r="C437" s="11"/>
      <c r="D437" s="61"/>
      <c r="E437" s="61"/>
      <c r="F437" s="61"/>
      <c r="G437" s="61"/>
      <c r="H437" s="61"/>
      <c r="I437" s="61"/>
      <c r="J437" s="61"/>
      <c r="K437" s="6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</row>
    <row r="438" spans="2:60" ht="15.75" customHeight="1" x14ac:dyDescent="0.25">
      <c r="B438" s="61"/>
      <c r="C438" s="11"/>
      <c r="D438" s="61"/>
      <c r="E438" s="61"/>
      <c r="F438" s="61"/>
      <c r="G438" s="61"/>
      <c r="H438" s="61"/>
      <c r="I438" s="61"/>
      <c r="J438" s="61"/>
      <c r="K438" s="6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</row>
    <row r="439" spans="2:60" ht="15.75" customHeight="1" x14ac:dyDescent="0.25">
      <c r="B439" s="61"/>
      <c r="C439" s="11"/>
      <c r="D439" s="61"/>
      <c r="E439" s="61"/>
      <c r="F439" s="61"/>
      <c r="G439" s="61"/>
      <c r="H439" s="61"/>
      <c r="I439" s="61"/>
      <c r="J439" s="61"/>
      <c r="K439" s="6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</row>
    <row r="440" spans="2:60" ht="15.75" customHeight="1" x14ac:dyDescent="0.25">
      <c r="B440" s="61"/>
      <c r="C440" s="11"/>
      <c r="D440" s="61"/>
      <c r="E440" s="61"/>
      <c r="F440" s="61"/>
      <c r="G440" s="61"/>
      <c r="H440" s="61"/>
      <c r="I440" s="61"/>
      <c r="J440" s="61"/>
      <c r="K440" s="6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</row>
    <row r="441" spans="2:60" ht="15.75" customHeight="1" x14ac:dyDescent="0.25">
      <c r="B441" s="61"/>
      <c r="C441" s="11"/>
      <c r="D441" s="61"/>
      <c r="E441" s="61"/>
      <c r="F441" s="61"/>
      <c r="G441" s="61"/>
      <c r="H441" s="61"/>
      <c r="I441" s="61"/>
      <c r="J441" s="61"/>
      <c r="K441" s="6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</row>
    <row r="442" spans="2:60" ht="15.75" customHeight="1" x14ac:dyDescent="0.25">
      <c r="B442" s="61"/>
      <c r="C442" s="11"/>
      <c r="D442" s="61"/>
      <c r="E442" s="61"/>
      <c r="F442" s="61"/>
      <c r="G442" s="61"/>
      <c r="H442" s="61"/>
      <c r="I442" s="61"/>
      <c r="J442" s="61"/>
      <c r="K442" s="6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</row>
    <row r="443" spans="2:60" ht="15.75" customHeight="1" x14ac:dyDescent="0.25">
      <c r="B443" s="61"/>
      <c r="C443" s="11"/>
      <c r="D443" s="61"/>
      <c r="E443" s="61"/>
      <c r="F443" s="61"/>
      <c r="G443" s="61"/>
      <c r="H443" s="61"/>
      <c r="I443" s="61"/>
      <c r="J443" s="61"/>
      <c r="K443" s="6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</row>
    <row r="444" spans="2:60" ht="15.75" customHeight="1" x14ac:dyDescent="0.25">
      <c r="B444" s="61"/>
      <c r="C444" s="11"/>
      <c r="D444" s="61"/>
      <c r="E444" s="61"/>
      <c r="F444" s="61"/>
      <c r="G444" s="61"/>
      <c r="H444" s="61"/>
      <c r="I444" s="61"/>
      <c r="J444" s="61"/>
      <c r="K444" s="6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</row>
    <row r="445" spans="2:60" ht="15.75" customHeight="1" x14ac:dyDescent="0.25">
      <c r="B445" s="61"/>
      <c r="C445" s="11"/>
      <c r="D445" s="61"/>
      <c r="E445" s="61"/>
      <c r="F445" s="61"/>
      <c r="G445" s="61"/>
      <c r="H445" s="61"/>
      <c r="I445" s="61"/>
      <c r="J445" s="61"/>
      <c r="K445" s="6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</row>
    <row r="446" spans="2:60" ht="15.75" customHeight="1" x14ac:dyDescent="0.25">
      <c r="B446" s="61"/>
      <c r="C446" s="11"/>
      <c r="D446" s="61"/>
      <c r="E446" s="61"/>
      <c r="F446" s="61"/>
      <c r="G446" s="61"/>
      <c r="H446" s="61"/>
      <c r="I446" s="61"/>
      <c r="J446" s="61"/>
      <c r="K446" s="6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</row>
    <row r="447" spans="2:60" ht="15.75" customHeight="1" x14ac:dyDescent="0.25">
      <c r="B447" s="61"/>
      <c r="C447" s="11"/>
      <c r="D447" s="61"/>
      <c r="E447" s="61"/>
      <c r="F447" s="61"/>
      <c r="G447" s="61"/>
      <c r="H447" s="61"/>
      <c r="I447" s="61"/>
      <c r="J447" s="61"/>
      <c r="K447" s="6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</row>
    <row r="448" spans="2:60" ht="15.75" customHeight="1" x14ac:dyDescent="0.25">
      <c r="B448" s="61"/>
      <c r="C448" s="11"/>
      <c r="D448" s="61"/>
      <c r="E448" s="61"/>
      <c r="F448" s="61"/>
      <c r="G448" s="61"/>
      <c r="H448" s="61"/>
      <c r="I448" s="61"/>
      <c r="J448" s="61"/>
      <c r="K448" s="6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</row>
    <row r="449" spans="2:60" ht="15.75" customHeight="1" x14ac:dyDescent="0.25">
      <c r="B449" s="61"/>
      <c r="C449" s="11"/>
      <c r="D449" s="61"/>
      <c r="E449" s="61"/>
      <c r="F449" s="61"/>
      <c r="G449" s="61"/>
      <c r="H449" s="61"/>
      <c r="I449" s="61"/>
      <c r="J449" s="61"/>
      <c r="K449" s="6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</row>
    <row r="450" spans="2:60" ht="15.75" customHeight="1" x14ac:dyDescent="0.25">
      <c r="B450" s="61"/>
      <c r="C450" s="11"/>
      <c r="D450" s="61"/>
      <c r="E450" s="61"/>
      <c r="F450" s="61"/>
      <c r="G450" s="61"/>
      <c r="H450" s="61"/>
      <c r="I450" s="61"/>
      <c r="J450" s="61"/>
      <c r="K450" s="6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</row>
    <row r="451" spans="2:60" ht="15.75" customHeight="1" x14ac:dyDescent="0.25">
      <c r="B451" s="61"/>
      <c r="C451" s="11"/>
      <c r="D451" s="61"/>
      <c r="E451" s="61"/>
      <c r="F451" s="61"/>
      <c r="G451" s="61"/>
      <c r="H451" s="61"/>
      <c r="I451" s="61"/>
      <c r="J451" s="61"/>
      <c r="K451" s="6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</row>
    <row r="452" spans="2:60" ht="15.75" customHeight="1" x14ac:dyDescent="0.25">
      <c r="B452" s="61"/>
      <c r="C452" s="11"/>
      <c r="D452" s="61"/>
      <c r="E452" s="61"/>
      <c r="F452" s="61"/>
      <c r="G452" s="61"/>
      <c r="H452" s="61"/>
      <c r="I452" s="61"/>
      <c r="J452" s="61"/>
      <c r="K452" s="6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</row>
    <row r="453" spans="2:60" ht="15.75" customHeight="1" x14ac:dyDescent="0.25">
      <c r="B453" s="61"/>
      <c r="C453" s="11"/>
      <c r="D453" s="61"/>
      <c r="E453" s="61"/>
      <c r="F453" s="61"/>
      <c r="G453" s="61"/>
      <c r="H453" s="61"/>
      <c r="I453" s="61"/>
      <c r="J453" s="61"/>
      <c r="K453" s="6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</row>
    <row r="454" spans="2:60" ht="15.75" customHeight="1" x14ac:dyDescent="0.25">
      <c r="B454" s="61"/>
      <c r="C454" s="11"/>
      <c r="D454" s="61"/>
      <c r="E454" s="61"/>
      <c r="F454" s="61"/>
      <c r="G454" s="61"/>
      <c r="H454" s="61"/>
      <c r="I454" s="61"/>
      <c r="J454" s="61"/>
      <c r="K454" s="6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</row>
    <row r="455" spans="2:60" ht="15.75" customHeight="1" x14ac:dyDescent="0.25">
      <c r="B455" s="61"/>
      <c r="C455" s="11"/>
      <c r="D455" s="61"/>
      <c r="E455" s="61"/>
      <c r="F455" s="61"/>
      <c r="G455" s="61"/>
      <c r="H455" s="61"/>
      <c r="I455" s="61"/>
      <c r="J455" s="61"/>
      <c r="K455" s="6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</row>
    <row r="456" spans="2:60" ht="15.75" customHeight="1" x14ac:dyDescent="0.25">
      <c r="B456" s="61"/>
      <c r="C456" s="11"/>
      <c r="D456" s="61"/>
      <c r="E456" s="61"/>
      <c r="F456" s="61"/>
      <c r="G456" s="61"/>
      <c r="H456" s="61"/>
      <c r="I456" s="61"/>
      <c r="J456" s="61"/>
      <c r="K456" s="6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</row>
    <row r="457" spans="2:60" ht="15.75" customHeight="1" x14ac:dyDescent="0.25">
      <c r="B457" s="61"/>
      <c r="C457" s="11"/>
      <c r="D457" s="61"/>
      <c r="E457" s="61"/>
      <c r="F457" s="61"/>
      <c r="G457" s="61"/>
      <c r="H457" s="61"/>
      <c r="I457" s="61"/>
      <c r="J457" s="61"/>
      <c r="K457" s="6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</row>
    <row r="458" spans="2:60" ht="15.75" customHeight="1" x14ac:dyDescent="0.25">
      <c r="B458" s="61"/>
      <c r="C458" s="11"/>
      <c r="D458" s="61"/>
      <c r="E458" s="61"/>
      <c r="F458" s="61"/>
      <c r="G458" s="61"/>
      <c r="H458" s="61"/>
      <c r="I458" s="61"/>
      <c r="J458" s="61"/>
      <c r="K458" s="6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</row>
    <row r="459" spans="2:60" ht="15.75" customHeight="1" x14ac:dyDescent="0.25">
      <c r="B459" s="61"/>
      <c r="C459" s="11"/>
      <c r="D459" s="61"/>
      <c r="E459" s="61"/>
      <c r="F459" s="61"/>
      <c r="G459" s="61"/>
      <c r="H459" s="61"/>
      <c r="I459" s="61"/>
      <c r="J459" s="61"/>
      <c r="K459" s="6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</row>
    <row r="460" spans="2:60" ht="15.75" customHeight="1" x14ac:dyDescent="0.25">
      <c r="B460" s="61"/>
      <c r="C460" s="11"/>
      <c r="D460" s="61"/>
      <c r="E460" s="61"/>
      <c r="F460" s="61"/>
      <c r="G460" s="61"/>
      <c r="H460" s="61"/>
      <c r="I460" s="61"/>
      <c r="J460" s="61"/>
      <c r="K460" s="6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</row>
    <row r="461" spans="2:60" ht="15.75" customHeight="1" x14ac:dyDescent="0.25">
      <c r="B461" s="61"/>
      <c r="C461" s="11"/>
      <c r="D461" s="61"/>
      <c r="E461" s="61"/>
      <c r="F461" s="61"/>
      <c r="G461" s="61"/>
      <c r="H461" s="61"/>
      <c r="I461" s="61"/>
      <c r="J461" s="61"/>
      <c r="K461" s="6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</row>
    <row r="462" spans="2:60" ht="15.75" customHeight="1" x14ac:dyDescent="0.25">
      <c r="B462" s="61"/>
      <c r="C462" s="11"/>
      <c r="D462" s="61"/>
      <c r="E462" s="61"/>
      <c r="F462" s="61"/>
      <c r="G462" s="61"/>
      <c r="H462" s="61"/>
      <c r="I462" s="61"/>
      <c r="J462" s="61"/>
      <c r="K462" s="6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</row>
    <row r="463" spans="2:60" ht="15.75" customHeight="1" x14ac:dyDescent="0.25">
      <c r="B463" s="61"/>
      <c r="C463" s="11"/>
      <c r="D463" s="61"/>
      <c r="E463" s="61"/>
      <c r="F463" s="61"/>
      <c r="G463" s="61"/>
      <c r="H463" s="61"/>
      <c r="I463" s="61"/>
      <c r="J463" s="61"/>
      <c r="K463" s="6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</row>
    <row r="464" spans="2:60" ht="15.75" customHeight="1" x14ac:dyDescent="0.25">
      <c r="B464" s="61"/>
      <c r="C464" s="11"/>
      <c r="D464" s="61"/>
      <c r="E464" s="61"/>
      <c r="F464" s="61"/>
      <c r="G464" s="61"/>
      <c r="H464" s="61"/>
      <c r="I464" s="61"/>
      <c r="J464" s="61"/>
      <c r="K464" s="6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</row>
    <row r="465" spans="2:60" ht="15.75" customHeight="1" x14ac:dyDescent="0.25">
      <c r="B465" s="61"/>
      <c r="C465" s="11"/>
      <c r="D465" s="61"/>
      <c r="E465" s="61"/>
      <c r="F465" s="61"/>
      <c r="G465" s="61"/>
      <c r="H465" s="61"/>
      <c r="I465" s="61"/>
      <c r="J465" s="61"/>
      <c r="K465" s="6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</row>
    <row r="466" spans="2:60" ht="15.75" customHeight="1" x14ac:dyDescent="0.25">
      <c r="B466" s="61"/>
      <c r="C466" s="11"/>
      <c r="D466" s="61"/>
      <c r="E466" s="61"/>
      <c r="F466" s="61"/>
      <c r="G466" s="61"/>
      <c r="H466" s="61"/>
      <c r="I466" s="61"/>
      <c r="J466" s="61"/>
      <c r="K466" s="6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</row>
    <row r="467" spans="2:60" ht="15.75" customHeight="1" x14ac:dyDescent="0.25">
      <c r="B467" s="61"/>
      <c r="C467" s="11"/>
      <c r="D467" s="61"/>
      <c r="E467" s="61"/>
      <c r="F467" s="61"/>
      <c r="G467" s="61"/>
      <c r="H467" s="61"/>
      <c r="I467" s="61"/>
      <c r="J467" s="61"/>
      <c r="K467" s="6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</row>
    <row r="468" spans="2:60" ht="15.75" customHeight="1" x14ac:dyDescent="0.25">
      <c r="B468" s="61"/>
      <c r="C468" s="11"/>
      <c r="D468" s="61"/>
      <c r="E468" s="61"/>
      <c r="F468" s="61"/>
      <c r="G468" s="61"/>
      <c r="H468" s="61"/>
      <c r="I468" s="61"/>
      <c r="J468" s="61"/>
      <c r="K468" s="6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</row>
    <row r="469" spans="2:60" ht="15.75" customHeight="1" x14ac:dyDescent="0.25">
      <c r="B469" s="61"/>
      <c r="C469" s="11"/>
      <c r="D469" s="61"/>
      <c r="E469" s="61"/>
      <c r="F469" s="61"/>
      <c r="G469" s="61"/>
      <c r="H469" s="61"/>
      <c r="I469" s="61"/>
      <c r="J469" s="61"/>
      <c r="K469" s="6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</row>
    <row r="470" spans="2:60" ht="15.75" customHeight="1" x14ac:dyDescent="0.25">
      <c r="B470" s="61"/>
      <c r="C470" s="11"/>
      <c r="D470" s="61"/>
      <c r="E470" s="61"/>
      <c r="F470" s="61"/>
      <c r="G470" s="61"/>
      <c r="H470" s="61"/>
      <c r="I470" s="61"/>
      <c r="J470" s="61"/>
      <c r="K470" s="6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</row>
    <row r="471" spans="2:60" ht="15.75" customHeight="1" x14ac:dyDescent="0.25">
      <c r="B471" s="61"/>
      <c r="C471" s="11"/>
      <c r="D471" s="61"/>
      <c r="E471" s="61"/>
      <c r="F471" s="61"/>
      <c r="G471" s="61"/>
      <c r="H471" s="61"/>
      <c r="I471" s="61"/>
      <c r="J471" s="61"/>
      <c r="K471" s="6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</row>
    <row r="472" spans="2:60" ht="15.75" customHeight="1" x14ac:dyDescent="0.25">
      <c r="B472" s="61"/>
      <c r="C472" s="11"/>
      <c r="D472" s="61"/>
      <c r="E472" s="61"/>
      <c r="F472" s="61"/>
      <c r="G472" s="61"/>
      <c r="H472" s="61"/>
      <c r="I472" s="61"/>
      <c r="J472" s="61"/>
      <c r="K472" s="6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</row>
    <row r="473" spans="2:60" ht="15.75" customHeight="1" x14ac:dyDescent="0.25">
      <c r="B473" s="61"/>
      <c r="C473" s="11"/>
      <c r="D473" s="61"/>
      <c r="E473" s="61"/>
      <c r="F473" s="61"/>
      <c r="G473" s="61"/>
      <c r="H473" s="61"/>
      <c r="I473" s="61"/>
      <c r="J473" s="61"/>
      <c r="K473" s="6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</row>
    <row r="474" spans="2:60" ht="15.75" customHeight="1" x14ac:dyDescent="0.25">
      <c r="B474" s="61"/>
      <c r="C474" s="11"/>
      <c r="D474" s="61"/>
      <c r="E474" s="61"/>
      <c r="F474" s="61"/>
      <c r="G474" s="61"/>
      <c r="H474" s="61"/>
      <c r="I474" s="61"/>
      <c r="J474" s="61"/>
      <c r="K474" s="6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</row>
    <row r="475" spans="2:60" ht="15.75" customHeight="1" x14ac:dyDescent="0.25">
      <c r="B475" s="61"/>
      <c r="C475" s="11"/>
      <c r="D475" s="61"/>
      <c r="E475" s="61"/>
      <c r="F475" s="61"/>
      <c r="G475" s="61"/>
      <c r="H475" s="61"/>
      <c r="I475" s="61"/>
      <c r="J475" s="61"/>
      <c r="K475" s="6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</row>
    <row r="476" spans="2:60" ht="15.75" customHeight="1" x14ac:dyDescent="0.25">
      <c r="B476" s="61"/>
      <c r="C476" s="11"/>
      <c r="D476" s="61"/>
      <c r="E476" s="61"/>
      <c r="F476" s="61"/>
      <c r="G476" s="61"/>
      <c r="H476" s="61"/>
      <c r="I476" s="61"/>
      <c r="J476" s="61"/>
      <c r="K476" s="6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</row>
    <row r="477" spans="2:60" ht="15.75" customHeight="1" x14ac:dyDescent="0.25">
      <c r="B477" s="61"/>
      <c r="C477" s="11"/>
      <c r="D477" s="61"/>
      <c r="E477" s="61"/>
      <c r="F477" s="61"/>
      <c r="G477" s="61"/>
      <c r="H477" s="61"/>
      <c r="I477" s="61"/>
      <c r="J477" s="61"/>
      <c r="K477" s="6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</row>
    <row r="478" spans="2:60" ht="15.75" customHeight="1" x14ac:dyDescent="0.25">
      <c r="B478" s="61"/>
      <c r="C478" s="11"/>
      <c r="D478" s="61"/>
      <c r="E478" s="61"/>
      <c r="F478" s="61"/>
      <c r="G478" s="61"/>
      <c r="H478" s="61"/>
      <c r="I478" s="61"/>
      <c r="J478" s="61"/>
      <c r="K478" s="6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</row>
    <row r="479" spans="2:60" ht="15.75" customHeight="1" x14ac:dyDescent="0.25">
      <c r="B479" s="61"/>
      <c r="C479" s="11"/>
      <c r="D479" s="61"/>
      <c r="E479" s="61"/>
      <c r="F479" s="61"/>
      <c r="G479" s="61"/>
      <c r="H479" s="61"/>
      <c r="I479" s="61"/>
      <c r="J479" s="61"/>
      <c r="K479" s="6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</row>
    <row r="480" spans="2:60" ht="15.75" customHeight="1" x14ac:dyDescent="0.25">
      <c r="B480" s="61"/>
      <c r="C480" s="11"/>
      <c r="D480" s="61"/>
      <c r="E480" s="61"/>
      <c r="F480" s="61"/>
      <c r="G480" s="61"/>
      <c r="H480" s="61"/>
      <c r="I480" s="61"/>
      <c r="J480" s="61"/>
      <c r="K480" s="6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</row>
    <row r="481" spans="2:60" ht="15.75" customHeight="1" x14ac:dyDescent="0.25">
      <c r="B481" s="61"/>
      <c r="C481" s="11"/>
      <c r="D481" s="61"/>
      <c r="E481" s="61"/>
      <c r="F481" s="61"/>
      <c r="G481" s="61"/>
      <c r="H481" s="61"/>
      <c r="I481" s="61"/>
      <c r="J481" s="61"/>
      <c r="K481" s="6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</row>
    <row r="482" spans="2:60" ht="15.75" customHeight="1" x14ac:dyDescent="0.25">
      <c r="B482" s="61"/>
      <c r="C482" s="11"/>
      <c r="D482" s="61"/>
      <c r="E482" s="61"/>
      <c r="F482" s="61"/>
      <c r="G482" s="61"/>
      <c r="H482" s="61"/>
      <c r="I482" s="61"/>
      <c r="J482" s="61"/>
      <c r="K482" s="6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</row>
    <row r="483" spans="2:60" ht="15.75" customHeight="1" x14ac:dyDescent="0.25">
      <c r="B483" s="61"/>
      <c r="C483" s="11"/>
      <c r="D483" s="61"/>
      <c r="E483" s="61"/>
      <c r="F483" s="61"/>
      <c r="G483" s="61"/>
      <c r="H483" s="61"/>
      <c r="I483" s="61"/>
      <c r="J483" s="61"/>
      <c r="K483" s="6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</row>
    <row r="484" spans="2:60" ht="15.75" customHeight="1" x14ac:dyDescent="0.25">
      <c r="B484" s="61"/>
      <c r="C484" s="11"/>
      <c r="D484" s="61"/>
      <c r="E484" s="61"/>
      <c r="F484" s="61"/>
      <c r="G484" s="61"/>
      <c r="H484" s="61"/>
      <c r="I484" s="61"/>
      <c r="J484" s="61"/>
      <c r="K484" s="6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</row>
    <row r="485" spans="2:60" ht="15.75" customHeight="1" x14ac:dyDescent="0.25">
      <c r="B485" s="61"/>
      <c r="C485" s="11"/>
      <c r="D485" s="61"/>
      <c r="E485" s="61"/>
      <c r="F485" s="61"/>
      <c r="G485" s="61"/>
      <c r="H485" s="61"/>
      <c r="I485" s="61"/>
      <c r="J485" s="61"/>
      <c r="K485" s="6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</row>
    <row r="486" spans="2:60" ht="15.75" customHeight="1" x14ac:dyDescent="0.25">
      <c r="B486" s="61"/>
      <c r="C486" s="11"/>
      <c r="D486" s="61"/>
      <c r="E486" s="61"/>
      <c r="F486" s="61"/>
      <c r="G486" s="61"/>
      <c r="H486" s="61"/>
      <c r="I486" s="61"/>
      <c r="J486" s="61"/>
      <c r="K486" s="6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</row>
    <row r="487" spans="2:60" ht="15.75" customHeight="1" x14ac:dyDescent="0.25">
      <c r="B487" s="61"/>
      <c r="C487" s="11"/>
      <c r="D487" s="61"/>
      <c r="E487" s="61"/>
      <c r="F487" s="61"/>
      <c r="G487" s="61"/>
      <c r="H487" s="61"/>
      <c r="I487" s="61"/>
      <c r="J487" s="61"/>
      <c r="K487" s="6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</row>
    <row r="488" spans="2:60" ht="15.75" customHeight="1" x14ac:dyDescent="0.25">
      <c r="B488" s="61"/>
      <c r="C488" s="11"/>
      <c r="D488" s="61"/>
      <c r="E488" s="61"/>
      <c r="F488" s="61"/>
      <c r="G488" s="61"/>
      <c r="H488" s="61"/>
      <c r="I488" s="61"/>
      <c r="J488" s="61"/>
      <c r="K488" s="6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</row>
    <row r="489" spans="2:60" ht="15.75" customHeight="1" x14ac:dyDescent="0.25">
      <c r="B489" s="61"/>
      <c r="C489" s="11"/>
      <c r="D489" s="61"/>
      <c r="E489" s="61"/>
      <c r="F489" s="61"/>
      <c r="G489" s="61"/>
      <c r="H489" s="61"/>
      <c r="I489" s="61"/>
      <c r="J489" s="61"/>
      <c r="K489" s="6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</row>
    <row r="490" spans="2:60" ht="15.75" customHeight="1" x14ac:dyDescent="0.25">
      <c r="B490" s="61"/>
      <c r="C490" s="11"/>
      <c r="D490" s="61"/>
      <c r="E490" s="61"/>
      <c r="F490" s="61"/>
      <c r="G490" s="61"/>
      <c r="H490" s="61"/>
      <c r="I490" s="61"/>
      <c r="J490" s="61"/>
      <c r="K490" s="6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</row>
    <row r="491" spans="2:60" ht="15.75" customHeight="1" x14ac:dyDescent="0.25">
      <c r="B491" s="61"/>
      <c r="C491" s="11"/>
      <c r="D491" s="61"/>
      <c r="E491" s="61"/>
      <c r="F491" s="61"/>
      <c r="G491" s="61"/>
      <c r="H491" s="61"/>
      <c r="I491" s="61"/>
      <c r="J491" s="61"/>
      <c r="K491" s="6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</row>
    <row r="492" spans="2:60" ht="15.75" customHeight="1" x14ac:dyDescent="0.25">
      <c r="B492" s="61"/>
      <c r="C492" s="11"/>
      <c r="D492" s="61"/>
      <c r="E492" s="61"/>
      <c r="F492" s="61"/>
      <c r="G492" s="61"/>
      <c r="H492" s="61"/>
      <c r="I492" s="61"/>
      <c r="J492" s="61"/>
      <c r="K492" s="6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</row>
    <row r="493" spans="2:60" ht="15.75" customHeight="1" x14ac:dyDescent="0.25">
      <c r="B493" s="61"/>
      <c r="C493" s="11"/>
      <c r="D493" s="61"/>
      <c r="E493" s="61"/>
      <c r="F493" s="61"/>
      <c r="G493" s="61"/>
      <c r="H493" s="61"/>
      <c r="I493" s="61"/>
      <c r="J493" s="61"/>
      <c r="K493" s="6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</row>
    <row r="494" spans="2:60" ht="15.75" customHeight="1" x14ac:dyDescent="0.25">
      <c r="B494" s="61"/>
      <c r="C494" s="11"/>
      <c r="D494" s="61"/>
      <c r="E494" s="61"/>
      <c r="F494" s="61"/>
      <c r="G494" s="61"/>
      <c r="H494" s="61"/>
      <c r="I494" s="61"/>
      <c r="J494" s="61"/>
      <c r="K494" s="6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</row>
    <row r="495" spans="2:60" ht="15.75" customHeight="1" x14ac:dyDescent="0.25">
      <c r="B495" s="61"/>
      <c r="C495" s="11"/>
      <c r="D495" s="61"/>
      <c r="E495" s="61"/>
      <c r="F495" s="61"/>
      <c r="G495" s="61"/>
      <c r="H495" s="61"/>
      <c r="I495" s="61"/>
      <c r="J495" s="61"/>
      <c r="K495" s="6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</row>
    <row r="496" spans="2:60" ht="15.75" customHeight="1" x14ac:dyDescent="0.25">
      <c r="B496" s="61"/>
      <c r="C496" s="11"/>
      <c r="D496" s="61"/>
      <c r="E496" s="61"/>
      <c r="F496" s="61"/>
      <c r="G496" s="61"/>
      <c r="H496" s="61"/>
      <c r="I496" s="61"/>
      <c r="J496" s="61"/>
      <c r="K496" s="6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</row>
    <row r="497" spans="2:60" ht="15.75" customHeight="1" x14ac:dyDescent="0.25">
      <c r="B497" s="61"/>
      <c r="C497" s="11"/>
      <c r="D497" s="61"/>
      <c r="E497" s="61"/>
      <c r="F497" s="61"/>
      <c r="G497" s="61"/>
      <c r="H497" s="61"/>
      <c r="I497" s="61"/>
      <c r="J497" s="61"/>
      <c r="K497" s="6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</row>
    <row r="498" spans="2:60" ht="15.75" customHeight="1" x14ac:dyDescent="0.25">
      <c r="B498" s="61"/>
      <c r="C498" s="11"/>
      <c r="D498" s="61"/>
      <c r="E498" s="61"/>
      <c r="F498" s="61"/>
      <c r="G498" s="61"/>
      <c r="H498" s="61"/>
      <c r="I498" s="61"/>
      <c r="J498" s="61"/>
      <c r="K498" s="6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</row>
    <row r="499" spans="2:60" ht="15.75" customHeight="1" x14ac:dyDescent="0.25">
      <c r="B499" s="61"/>
      <c r="C499" s="11"/>
      <c r="D499" s="61"/>
      <c r="E499" s="61"/>
      <c r="F499" s="61"/>
      <c r="G499" s="61"/>
      <c r="H499" s="61"/>
      <c r="I499" s="61"/>
      <c r="J499" s="61"/>
      <c r="K499" s="6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</row>
    <row r="500" spans="2:60" ht="15.75" customHeight="1" x14ac:dyDescent="0.25">
      <c r="B500" s="61"/>
      <c r="C500" s="11"/>
      <c r="D500" s="61"/>
      <c r="E500" s="61"/>
      <c r="F500" s="61"/>
      <c r="G500" s="61"/>
      <c r="H500" s="61"/>
      <c r="I500" s="61"/>
      <c r="J500" s="61"/>
      <c r="K500" s="6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</row>
    <row r="501" spans="2:60" ht="15.75" customHeight="1" x14ac:dyDescent="0.25">
      <c r="B501" s="61"/>
      <c r="C501" s="11"/>
      <c r="D501" s="61"/>
      <c r="E501" s="61"/>
      <c r="F501" s="61"/>
      <c r="G501" s="61"/>
      <c r="H501" s="61"/>
      <c r="I501" s="61"/>
      <c r="J501" s="61"/>
      <c r="K501" s="6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</row>
    <row r="502" spans="2:60" ht="15.75" customHeight="1" x14ac:dyDescent="0.25">
      <c r="B502" s="61"/>
      <c r="C502" s="11"/>
      <c r="D502" s="61"/>
      <c r="E502" s="61"/>
      <c r="F502" s="61"/>
      <c r="G502" s="61"/>
      <c r="H502" s="61"/>
      <c r="I502" s="61"/>
      <c r="J502" s="61"/>
      <c r="K502" s="6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</row>
    <row r="503" spans="2:60" ht="15.75" customHeight="1" x14ac:dyDescent="0.25">
      <c r="B503" s="61"/>
      <c r="C503" s="11"/>
      <c r="D503" s="61"/>
      <c r="E503" s="61"/>
      <c r="F503" s="61"/>
      <c r="G503" s="61"/>
      <c r="H503" s="61"/>
      <c r="I503" s="61"/>
      <c r="J503" s="61"/>
      <c r="K503" s="6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</row>
    <row r="504" spans="2:60" ht="15.75" customHeight="1" x14ac:dyDescent="0.25">
      <c r="B504" s="61"/>
      <c r="C504" s="11"/>
      <c r="D504" s="61"/>
      <c r="E504" s="61"/>
      <c r="F504" s="61"/>
      <c r="G504" s="61"/>
      <c r="H504" s="61"/>
      <c r="I504" s="61"/>
      <c r="J504" s="61"/>
      <c r="K504" s="6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</row>
    <row r="505" spans="2:60" ht="15.75" customHeight="1" x14ac:dyDescent="0.25">
      <c r="B505" s="61"/>
      <c r="C505" s="11"/>
      <c r="D505" s="61"/>
      <c r="E505" s="61"/>
      <c r="F505" s="61"/>
      <c r="G505" s="61"/>
      <c r="H505" s="61"/>
      <c r="I505" s="61"/>
      <c r="J505" s="61"/>
      <c r="K505" s="6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</row>
    <row r="506" spans="2:60" ht="15.75" customHeight="1" x14ac:dyDescent="0.25">
      <c r="B506" s="61"/>
      <c r="C506" s="11"/>
      <c r="D506" s="61"/>
      <c r="E506" s="61"/>
      <c r="F506" s="61"/>
      <c r="G506" s="61"/>
      <c r="H506" s="61"/>
      <c r="I506" s="61"/>
      <c r="J506" s="61"/>
      <c r="K506" s="6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</row>
    <row r="507" spans="2:60" ht="15.75" customHeight="1" x14ac:dyDescent="0.25">
      <c r="B507" s="61"/>
      <c r="C507" s="11"/>
      <c r="D507" s="61"/>
      <c r="E507" s="61"/>
      <c r="F507" s="61"/>
      <c r="G507" s="61"/>
      <c r="H507" s="61"/>
      <c r="I507" s="61"/>
      <c r="J507" s="61"/>
      <c r="K507" s="6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</row>
    <row r="508" spans="2:60" ht="15.75" customHeight="1" x14ac:dyDescent="0.25">
      <c r="B508" s="61"/>
      <c r="C508" s="11"/>
      <c r="D508" s="61"/>
      <c r="E508" s="61"/>
      <c r="F508" s="61"/>
      <c r="G508" s="61"/>
      <c r="H508" s="61"/>
      <c r="I508" s="61"/>
      <c r="J508" s="61"/>
      <c r="K508" s="6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</row>
    <row r="509" spans="2:60" ht="15.75" customHeight="1" x14ac:dyDescent="0.25">
      <c r="B509" s="61"/>
      <c r="C509" s="11"/>
      <c r="D509" s="61"/>
      <c r="E509" s="61"/>
      <c r="F509" s="61"/>
      <c r="G509" s="61"/>
      <c r="H509" s="61"/>
      <c r="I509" s="61"/>
      <c r="J509" s="61"/>
      <c r="K509" s="6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</row>
    <row r="510" spans="2:60" ht="15.75" customHeight="1" x14ac:dyDescent="0.25">
      <c r="B510" s="61"/>
      <c r="C510" s="11"/>
      <c r="D510" s="61"/>
      <c r="E510" s="61"/>
      <c r="F510" s="61"/>
      <c r="G510" s="61"/>
      <c r="H510" s="61"/>
      <c r="I510" s="61"/>
      <c r="J510" s="61"/>
      <c r="K510" s="6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</row>
    <row r="511" spans="2:60" ht="15.75" customHeight="1" x14ac:dyDescent="0.25">
      <c r="B511" s="61"/>
      <c r="C511" s="11"/>
      <c r="D511" s="61"/>
      <c r="E511" s="61"/>
      <c r="F511" s="61"/>
      <c r="G511" s="61"/>
      <c r="H511" s="61"/>
      <c r="I511" s="61"/>
      <c r="J511" s="61"/>
      <c r="K511" s="6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</row>
    <row r="512" spans="2:60" ht="15.75" customHeight="1" x14ac:dyDescent="0.25">
      <c r="B512" s="61"/>
      <c r="C512" s="11"/>
      <c r="D512" s="61"/>
      <c r="E512" s="61"/>
      <c r="F512" s="61"/>
      <c r="G512" s="61"/>
      <c r="H512" s="61"/>
      <c r="I512" s="61"/>
      <c r="J512" s="61"/>
      <c r="K512" s="6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</row>
    <row r="513" spans="2:60" ht="15.75" customHeight="1" x14ac:dyDescent="0.25">
      <c r="B513" s="61"/>
      <c r="C513" s="11"/>
      <c r="D513" s="61"/>
      <c r="E513" s="61"/>
      <c r="F513" s="61"/>
      <c r="G513" s="61"/>
      <c r="H513" s="61"/>
      <c r="I513" s="61"/>
      <c r="J513" s="61"/>
      <c r="K513" s="6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</row>
    <row r="514" spans="2:60" ht="15.75" customHeight="1" x14ac:dyDescent="0.25">
      <c r="B514" s="61"/>
      <c r="C514" s="11"/>
      <c r="D514" s="61"/>
      <c r="E514" s="61"/>
      <c r="F514" s="61"/>
      <c r="G514" s="61"/>
      <c r="H514" s="61"/>
      <c r="I514" s="61"/>
      <c r="J514" s="61"/>
      <c r="K514" s="6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</row>
    <row r="515" spans="2:60" ht="15.75" customHeight="1" x14ac:dyDescent="0.25">
      <c r="B515" s="61"/>
      <c r="C515" s="11"/>
      <c r="D515" s="61"/>
      <c r="E515" s="61"/>
      <c r="F515" s="61"/>
      <c r="G515" s="61"/>
      <c r="H515" s="61"/>
      <c r="I515" s="61"/>
      <c r="J515" s="61"/>
      <c r="K515" s="6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</row>
    <row r="516" spans="2:60" ht="15.75" customHeight="1" x14ac:dyDescent="0.25">
      <c r="B516" s="61"/>
      <c r="C516" s="11"/>
      <c r="D516" s="61"/>
      <c r="E516" s="61"/>
      <c r="F516" s="61"/>
      <c r="G516" s="61"/>
      <c r="H516" s="61"/>
      <c r="I516" s="61"/>
      <c r="J516" s="61"/>
      <c r="K516" s="6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</row>
    <row r="517" spans="2:60" ht="15.75" customHeight="1" x14ac:dyDescent="0.25">
      <c r="B517" s="61"/>
      <c r="C517" s="11"/>
      <c r="D517" s="61"/>
      <c r="E517" s="61"/>
      <c r="F517" s="61"/>
      <c r="G517" s="61"/>
      <c r="H517" s="61"/>
      <c r="I517" s="61"/>
      <c r="J517" s="61"/>
      <c r="K517" s="6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</row>
    <row r="518" spans="2:60" ht="15.75" customHeight="1" x14ac:dyDescent="0.25">
      <c r="B518" s="61"/>
      <c r="C518" s="11"/>
      <c r="D518" s="61"/>
      <c r="E518" s="61"/>
      <c r="F518" s="61"/>
      <c r="G518" s="61"/>
      <c r="H518" s="61"/>
      <c r="I518" s="61"/>
      <c r="J518" s="61"/>
      <c r="K518" s="6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</row>
    <row r="519" spans="2:60" ht="15.75" customHeight="1" x14ac:dyDescent="0.25">
      <c r="B519" s="61"/>
      <c r="C519" s="11"/>
      <c r="D519" s="61"/>
      <c r="E519" s="61"/>
      <c r="F519" s="61"/>
      <c r="G519" s="61"/>
      <c r="H519" s="61"/>
      <c r="I519" s="61"/>
      <c r="J519" s="61"/>
      <c r="K519" s="6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</row>
    <row r="520" spans="2:60" ht="15.75" customHeight="1" x14ac:dyDescent="0.25">
      <c r="B520" s="61"/>
      <c r="C520" s="11"/>
      <c r="D520" s="61"/>
      <c r="E520" s="61"/>
      <c r="F520" s="61"/>
      <c r="G520" s="61"/>
      <c r="H520" s="61"/>
      <c r="I520" s="61"/>
      <c r="J520" s="61"/>
      <c r="K520" s="6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</row>
    <row r="521" spans="2:60" ht="15.75" customHeight="1" x14ac:dyDescent="0.25">
      <c r="B521" s="61"/>
      <c r="C521" s="11"/>
      <c r="D521" s="61"/>
      <c r="E521" s="61"/>
      <c r="F521" s="61"/>
      <c r="G521" s="61"/>
      <c r="H521" s="61"/>
      <c r="I521" s="61"/>
      <c r="J521" s="61"/>
      <c r="K521" s="6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</row>
    <row r="522" spans="2:60" ht="15.75" customHeight="1" x14ac:dyDescent="0.25">
      <c r="B522" s="61"/>
      <c r="C522" s="11"/>
      <c r="D522" s="61"/>
      <c r="E522" s="61"/>
      <c r="F522" s="61"/>
      <c r="G522" s="61"/>
      <c r="H522" s="61"/>
      <c r="I522" s="61"/>
      <c r="J522" s="61"/>
      <c r="K522" s="6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</row>
    <row r="523" spans="2:60" ht="15.75" customHeight="1" x14ac:dyDescent="0.25">
      <c r="B523" s="61"/>
      <c r="C523" s="11"/>
      <c r="D523" s="61"/>
      <c r="E523" s="61"/>
      <c r="F523" s="61"/>
      <c r="G523" s="61"/>
      <c r="H523" s="61"/>
      <c r="I523" s="61"/>
      <c r="J523" s="61"/>
      <c r="K523" s="6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</row>
    <row r="524" spans="2:60" ht="15.75" customHeight="1" x14ac:dyDescent="0.25">
      <c r="B524" s="61"/>
      <c r="C524" s="11"/>
      <c r="D524" s="61"/>
      <c r="E524" s="61"/>
      <c r="F524" s="61"/>
      <c r="G524" s="61"/>
      <c r="H524" s="61"/>
      <c r="I524" s="61"/>
      <c r="J524" s="61"/>
      <c r="K524" s="6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</row>
    <row r="525" spans="2:60" ht="15.75" customHeight="1" x14ac:dyDescent="0.25">
      <c r="B525" s="61"/>
      <c r="C525" s="11"/>
      <c r="D525" s="61"/>
      <c r="E525" s="61"/>
      <c r="F525" s="61"/>
      <c r="G525" s="61"/>
      <c r="H525" s="61"/>
      <c r="I525" s="61"/>
      <c r="J525" s="61"/>
      <c r="K525" s="6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</row>
    <row r="526" spans="2:60" ht="15.75" customHeight="1" x14ac:dyDescent="0.25">
      <c r="B526" s="61"/>
      <c r="C526" s="11"/>
      <c r="D526" s="61"/>
      <c r="E526" s="61"/>
      <c r="F526" s="61"/>
      <c r="G526" s="61"/>
      <c r="H526" s="61"/>
      <c r="I526" s="61"/>
      <c r="J526" s="61"/>
      <c r="K526" s="6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</row>
    <row r="527" spans="2:60" ht="15.75" customHeight="1" x14ac:dyDescent="0.25">
      <c r="B527" s="61"/>
      <c r="C527" s="11"/>
      <c r="D527" s="61"/>
      <c r="E527" s="61"/>
      <c r="F527" s="61"/>
      <c r="G527" s="61"/>
      <c r="H527" s="61"/>
      <c r="I527" s="61"/>
      <c r="J527" s="61"/>
      <c r="K527" s="6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</row>
    <row r="528" spans="2:60" ht="15.75" customHeight="1" x14ac:dyDescent="0.25">
      <c r="B528" s="61"/>
      <c r="C528" s="11"/>
      <c r="D528" s="61"/>
      <c r="E528" s="61"/>
      <c r="F528" s="61"/>
      <c r="G528" s="61"/>
      <c r="H528" s="61"/>
      <c r="I528" s="61"/>
      <c r="J528" s="61"/>
      <c r="K528" s="6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</row>
    <row r="529" spans="2:60" ht="15.75" customHeight="1" x14ac:dyDescent="0.25">
      <c r="B529" s="61"/>
      <c r="C529" s="11"/>
      <c r="D529" s="61"/>
      <c r="E529" s="61"/>
      <c r="F529" s="61"/>
      <c r="G529" s="61"/>
      <c r="H529" s="61"/>
      <c r="I529" s="61"/>
      <c r="J529" s="61"/>
      <c r="K529" s="6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</row>
    <row r="530" spans="2:60" ht="15.75" customHeight="1" x14ac:dyDescent="0.25">
      <c r="B530" s="61"/>
      <c r="C530" s="11"/>
      <c r="D530" s="61"/>
      <c r="E530" s="61"/>
      <c r="F530" s="61"/>
      <c r="G530" s="61"/>
      <c r="H530" s="61"/>
      <c r="I530" s="61"/>
      <c r="J530" s="61"/>
      <c r="K530" s="6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</row>
    <row r="531" spans="2:60" ht="15.75" customHeight="1" x14ac:dyDescent="0.25">
      <c r="B531" s="61"/>
      <c r="C531" s="11"/>
      <c r="D531" s="61"/>
      <c r="E531" s="61"/>
      <c r="F531" s="61"/>
      <c r="G531" s="61"/>
      <c r="H531" s="61"/>
      <c r="I531" s="61"/>
      <c r="J531" s="61"/>
      <c r="K531" s="6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</row>
    <row r="532" spans="2:60" ht="15.75" customHeight="1" x14ac:dyDescent="0.25">
      <c r="B532" s="61"/>
      <c r="C532" s="11"/>
      <c r="D532" s="61"/>
      <c r="E532" s="61"/>
      <c r="F532" s="61"/>
      <c r="G532" s="61"/>
      <c r="H532" s="61"/>
      <c r="I532" s="61"/>
      <c r="J532" s="61"/>
      <c r="K532" s="6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</row>
    <row r="533" spans="2:60" ht="15.75" customHeight="1" x14ac:dyDescent="0.25">
      <c r="B533" s="61"/>
      <c r="C533" s="11"/>
      <c r="D533" s="61"/>
      <c r="E533" s="61"/>
      <c r="F533" s="61"/>
      <c r="G533" s="61"/>
      <c r="H533" s="61"/>
      <c r="I533" s="61"/>
      <c r="J533" s="61"/>
      <c r="K533" s="6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</row>
    <row r="534" spans="2:60" ht="15.75" customHeight="1" x14ac:dyDescent="0.25">
      <c r="B534" s="61"/>
      <c r="C534" s="11"/>
      <c r="D534" s="61"/>
      <c r="E534" s="61"/>
      <c r="F534" s="61"/>
      <c r="G534" s="61"/>
      <c r="H534" s="61"/>
      <c r="I534" s="61"/>
      <c r="J534" s="61"/>
      <c r="K534" s="6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</row>
    <row r="535" spans="2:60" ht="15.75" customHeight="1" x14ac:dyDescent="0.25">
      <c r="B535" s="61"/>
      <c r="C535" s="11"/>
      <c r="D535" s="61"/>
      <c r="E535" s="61"/>
      <c r="F535" s="61"/>
      <c r="G535" s="61"/>
      <c r="H535" s="61"/>
      <c r="I535" s="61"/>
      <c r="J535" s="61"/>
      <c r="K535" s="6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</row>
    <row r="536" spans="2:60" ht="15.75" customHeight="1" x14ac:dyDescent="0.25">
      <c r="B536" s="61"/>
      <c r="C536" s="11"/>
      <c r="D536" s="61"/>
      <c r="E536" s="61"/>
      <c r="F536" s="61"/>
      <c r="G536" s="61"/>
      <c r="H536" s="61"/>
      <c r="I536" s="61"/>
      <c r="J536" s="61"/>
      <c r="K536" s="6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</row>
    <row r="537" spans="2:60" ht="15.75" customHeight="1" x14ac:dyDescent="0.25">
      <c r="B537" s="61"/>
      <c r="C537" s="11"/>
      <c r="D537" s="61"/>
      <c r="E537" s="61"/>
      <c r="F537" s="61"/>
      <c r="G537" s="61"/>
      <c r="H537" s="61"/>
      <c r="I537" s="61"/>
      <c r="J537" s="61"/>
      <c r="K537" s="6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</row>
    <row r="538" spans="2:60" ht="15.75" customHeight="1" x14ac:dyDescent="0.25">
      <c r="B538" s="61"/>
      <c r="C538" s="11"/>
      <c r="D538" s="61"/>
      <c r="E538" s="61"/>
      <c r="F538" s="61"/>
      <c r="G538" s="61"/>
      <c r="H538" s="61"/>
      <c r="I538" s="61"/>
      <c r="J538" s="61"/>
      <c r="K538" s="6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</row>
    <row r="539" spans="2:60" ht="15.75" customHeight="1" x14ac:dyDescent="0.25">
      <c r="B539" s="61"/>
      <c r="C539" s="11"/>
      <c r="D539" s="61"/>
      <c r="E539" s="61"/>
      <c r="F539" s="61"/>
      <c r="G539" s="61"/>
      <c r="H539" s="61"/>
      <c r="I539" s="61"/>
      <c r="J539" s="61"/>
      <c r="K539" s="6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</row>
    <row r="540" spans="2:60" ht="15.75" customHeight="1" x14ac:dyDescent="0.25">
      <c r="B540" s="61"/>
      <c r="C540" s="11"/>
      <c r="D540" s="61"/>
      <c r="E540" s="61"/>
      <c r="F540" s="61"/>
      <c r="G540" s="61"/>
      <c r="H540" s="61"/>
      <c r="I540" s="61"/>
      <c r="J540" s="61"/>
      <c r="K540" s="6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</row>
    <row r="541" spans="2:60" ht="15.75" customHeight="1" x14ac:dyDescent="0.25">
      <c r="B541" s="61"/>
      <c r="C541" s="11"/>
      <c r="D541" s="61"/>
      <c r="E541" s="61"/>
      <c r="F541" s="61"/>
      <c r="G541" s="61"/>
      <c r="H541" s="61"/>
      <c r="I541" s="61"/>
      <c r="J541" s="61"/>
      <c r="K541" s="6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</row>
    <row r="542" spans="2:60" ht="15.75" customHeight="1" x14ac:dyDescent="0.25">
      <c r="B542" s="61"/>
      <c r="C542" s="11"/>
      <c r="D542" s="61"/>
      <c r="E542" s="61"/>
      <c r="F542" s="61"/>
      <c r="G542" s="61"/>
      <c r="H542" s="61"/>
      <c r="I542" s="61"/>
      <c r="J542" s="61"/>
      <c r="K542" s="6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</row>
    <row r="543" spans="2:60" ht="15.75" customHeight="1" x14ac:dyDescent="0.25">
      <c r="B543" s="61"/>
      <c r="C543" s="11"/>
      <c r="D543" s="61"/>
      <c r="E543" s="61"/>
      <c r="F543" s="61"/>
      <c r="G543" s="61"/>
      <c r="H543" s="61"/>
      <c r="I543" s="61"/>
      <c r="J543" s="61"/>
      <c r="K543" s="6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</row>
    <row r="544" spans="2:60" ht="15.75" customHeight="1" x14ac:dyDescent="0.25">
      <c r="B544" s="61"/>
      <c r="C544" s="11"/>
      <c r="D544" s="61"/>
      <c r="E544" s="61"/>
      <c r="F544" s="61"/>
      <c r="G544" s="61"/>
      <c r="H544" s="61"/>
      <c r="I544" s="61"/>
      <c r="J544" s="61"/>
      <c r="K544" s="6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</row>
    <row r="545" spans="2:60" ht="15.75" customHeight="1" x14ac:dyDescent="0.25">
      <c r="B545" s="61"/>
      <c r="C545" s="11"/>
      <c r="D545" s="61"/>
      <c r="E545" s="61"/>
      <c r="F545" s="61"/>
      <c r="G545" s="61"/>
      <c r="H545" s="61"/>
      <c r="I545" s="61"/>
      <c r="J545" s="61"/>
      <c r="K545" s="6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</row>
    <row r="546" spans="2:60" ht="15.75" customHeight="1" x14ac:dyDescent="0.25">
      <c r="B546" s="61"/>
      <c r="C546" s="11"/>
      <c r="D546" s="61"/>
      <c r="E546" s="61"/>
      <c r="F546" s="61"/>
      <c r="G546" s="61"/>
      <c r="H546" s="61"/>
      <c r="I546" s="61"/>
      <c r="J546" s="61"/>
      <c r="K546" s="6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</row>
    <row r="547" spans="2:60" ht="15.75" customHeight="1" x14ac:dyDescent="0.25">
      <c r="B547" s="61"/>
      <c r="C547" s="11"/>
      <c r="D547" s="61"/>
      <c r="E547" s="61"/>
      <c r="F547" s="61"/>
      <c r="G547" s="61"/>
      <c r="H547" s="61"/>
      <c r="I547" s="61"/>
      <c r="J547" s="61"/>
      <c r="K547" s="6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</row>
    <row r="548" spans="2:60" ht="15.75" customHeight="1" x14ac:dyDescent="0.25">
      <c r="B548" s="61"/>
      <c r="C548" s="11"/>
      <c r="D548" s="61"/>
      <c r="E548" s="61"/>
      <c r="F548" s="61"/>
      <c r="G548" s="61"/>
      <c r="H548" s="61"/>
      <c r="I548" s="61"/>
      <c r="J548" s="61"/>
      <c r="K548" s="6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</row>
    <row r="549" spans="2:60" ht="15.75" customHeight="1" x14ac:dyDescent="0.25">
      <c r="B549" s="61"/>
      <c r="C549" s="11"/>
      <c r="D549" s="61"/>
      <c r="E549" s="61"/>
      <c r="F549" s="61"/>
      <c r="G549" s="61"/>
      <c r="H549" s="61"/>
      <c r="I549" s="61"/>
      <c r="J549" s="61"/>
      <c r="K549" s="6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</row>
    <row r="550" spans="2:60" ht="15.75" customHeight="1" x14ac:dyDescent="0.25">
      <c r="B550" s="61"/>
      <c r="C550" s="11"/>
      <c r="D550" s="61"/>
      <c r="E550" s="61"/>
      <c r="F550" s="61"/>
      <c r="G550" s="61"/>
      <c r="H550" s="61"/>
      <c r="I550" s="61"/>
      <c r="J550" s="61"/>
      <c r="K550" s="6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</row>
    <row r="551" spans="2:60" ht="15.75" customHeight="1" x14ac:dyDescent="0.25">
      <c r="B551" s="61"/>
      <c r="C551" s="11"/>
      <c r="D551" s="61"/>
      <c r="E551" s="61"/>
      <c r="F551" s="61"/>
      <c r="G551" s="61"/>
      <c r="H551" s="61"/>
      <c r="I551" s="61"/>
      <c r="J551" s="61"/>
      <c r="K551" s="6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</row>
    <row r="552" spans="2:60" ht="15.75" customHeight="1" x14ac:dyDescent="0.25">
      <c r="B552" s="61"/>
      <c r="C552" s="11"/>
      <c r="D552" s="61"/>
      <c r="E552" s="61"/>
      <c r="F552" s="61"/>
      <c r="G552" s="61"/>
      <c r="H552" s="61"/>
      <c r="I552" s="61"/>
      <c r="J552" s="61"/>
      <c r="K552" s="6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</row>
    <row r="553" spans="2:60" ht="15.75" customHeight="1" x14ac:dyDescent="0.25">
      <c r="B553" s="61"/>
      <c r="C553" s="11"/>
      <c r="D553" s="61"/>
      <c r="E553" s="61"/>
      <c r="F553" s="61"/>
      <c r="G553" s="61"/>
      <c r="H553" s="61"/>
      <c r="I553" s="61"/>
      <c r="J553" s="61"/>
      <c r="K553" s="6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</row>
    <row r="554" spans="2:60" ht="15.75" customHeight="1" x14ac:dyDescent="0.25">
      <c r="B554" s="61"/>
      <c r="C554" s="11"/>
      <c r="D554" s="61"/>
      <c r="E554" s="61"/>
      <c r="F554" s="61"/>
      <c r="G554" s="61"/>
      <c r="H554" s="61"/>
      <c r="I554" s="61"/>
      <c r="J554" s="61"/>
      <c r="K554" s="6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</row>
    <row r="555" spans="2:60" ht="15.75" customHeight="1" x14ac:dyDescent="0.25">
      <c r="B555" s="61"/>
      <c r="C555" s="11"/>
      <c r="D555" s="61"/>
      <c r="E555" s="61"/>
      <c r="F555" s="61"/>
      <c r="G555" s="61"/>
      <c r="H555" s="61"/>
      <c r="I555" s="61"/>
      <c r="J555" s="61"/>
      <c r="K555" s="6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</row>
    <row r="556" spans="2:60" ht="15.75" customHeight="1" x14ac:dyDescent="0.25">
      <c r="B556" s="61"/>
      <c r="C556" s="11"/>
      <c r="D556" s="61"/>
      <c r="E556" s="61"/>
      <c r="F556" s="61"/>
      <c r="G556" s="61"/>
      <c r="H556" s="61"/>
      <c r="I556" s="61"/>
      <c r="J556" s="61"/>
      <c r="K556" s="6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</row>
    <row r="557" spans="2:60" ht="15.75" customHeight="1" x14ac:dyDescent="0.25">
      <c r="B557" s="61"/>
      <c r="C557" s="11"/>
      <c r="D557" s="61"/>
      <c r="E557" s="61"/>
      <c r="F557" s="61"/>
      <c r="G557" s="61"/>
      <c r="H557" s="61"/>
      <c r="I557" s="61"/>
      <c r="J557" s="61"/>
      <c r="K557" s="6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</row>
    <row r="558" spans="2:60" ht="15.75" customHeight="1" x14ac:dyDescent="0.25">
      <c r="B558" s="61"/>
      <c r="C558" s="11"/>
      <c r="D558" s="61"/>
      <c r="E558" s="61"/>
      <c r="F558" s="61"/>
      <c r="G558" s="61"/>
      <c r="H558" s="61"/>
      <c r="I558" s="61"/>
      <c r="J558" s="61"/>
      <c r="K558" s="6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</row>
    <row r="559" spans="2:60" ht="15.75" customHeight="1" x14ac:dyDescent="0.25">
      <c r="B559" s="61"/>
      <c r="C559" s="11"/>
      <c r="D559" s="61"/>
      <c r="E559" s="61"/>
      <c r="F559" s="61"/>
      <c r="G559" s="61"/>
      <c r="H559" s="61"/>
      <c r="I559" s="61"/>
      <c r="J559" s="61"/>
      <c r="K559" s="6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</row>
    <row r="560" spans="2:60" ht="15.75" customHeight="1" x14ac:dyDescent="0.25">
      <c r="B560" s="61"/>
      <c r="C560" s="11"/>
      <c r="D560" s="61"/>
      <c r="E560" s="61"/>
      <c r="F560" s="61"/>
      <c r="G560" s="61"/>
      <c r="H560" s="61"/>
      <c r="I560" s="61"/>
      <c r="J560" s="61"/>
      <c r="K560" s="6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</row>
    <row r="561" spans="2:60" ht="15.75" customHeight="1" x14ac:dyDescent="0.25">
      <c r="B561" s="61"/>
      <c r="C561" s="11"/>
      <c r="D561" s="61"/>
      <c r="E561" s="61"/>
      <c r="F561" s="61"/>
      <c r="G561" s="61"/>
      <c r="H561" s="61"/>
      <c r="I561" s="61"/>
      <c r="J561" s="61"/>
      <c r="K561" s="6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</row>
    <row r="562" spans="2:60" ht="15.75" customHeight="1" x14ac:dyDescent="0.25">
      <c r="B562" s="61"/>
      <c r="C562" s="11"/>
      <c r="D562" s="61"/>
      <c r="E562" s="61"/>
      <c r="F562" s="61"/>
      <c r="G562" s="61"/>
      <c r="H562" s="61"/>
      <c r="I562" s="61"/>
      <c r="J562" s="61"/>
      <c r="K562" s="6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</row>
    <row r="563" spans="2:60" ht="15.75" customHeight="1" x14ac:dyDescent="0.25">
      <c r="B563" s="61"/>
      <c r="C563" s="11"/>
      <c r="D563" s="61"/>
      <c r="E563" s="61"/>
      <c r="F563" s="61"/>
      <c r="G563" s="61"/>
      <c r="H563" s="61"/>
      <c r="I563" s="61"/>
      <c r="J563" s="61"/>
      <c r="K563" s="6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</row>
    <row r="564" spans="2:60" ht="15.75" customHeight="1" x14ac:dyDescent="0.25">
      <c r="B564" s="61"/>
      <c r="C564" s="11"/>
      <c r="D564" s="61"/>
      <c r="E564" s="61"/>
      <c r="F564" s="61"/>
      <c r="G564" s="61"/>
      <c r="H564" s="61"/>
      <c r="I564" s="61"/>
      <c r="J564" s="61"/>
      <c r="K564" s="6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</row>
    <row r="565" spans="2:60" ht="15.75" customHeight="1" x14ac:dyDescent="0.25">
      <c r="B565" s="61"/>
      <c r="C565" s="11"/>
      <c r="D565" s="61"/>
      <c r="E565" s="61"/>
      <c r="F565" s="61"/>
      <c r="G565" s="61"/>
      <c r="H565" s="61"/>
      <c r="I565" s="61"/>
      <c r="J565" s="61"/>
      <c r="K565" s="6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</row>
    <row r="566" spans="2:60" ht="15.75" customHeight="1" x14ac:dyDescent="0.25">
      <c r="B566" s="61"/>
      <c r="C566" s="11"/>
      <c r="D566" s="61"/>
      <c r="E566" s="61"/>
      <c r="F566" s="61"/>
      <c r="G566" s="61"/>
      <c r="H566" s="61"/>
      <c r="I566" s="61"/>
      <c r="J566" s="61"/>
      <c r="K566" s="6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</row>
    <row r="567" spans="2:60" ht="15.75" customHeight="1" x14ac:dyDescent="0.25">
      <c r="B567" s="61"/>
      <c r="C567" s="11"/>
      <c r="D567" s="61"/>
      <c r="E567" s="61"/>
      <c r="F567" s="61"/>
      <c r="G567" s="61"/>
      <c r="H567" s="61"/>
      <c r="I567" s="61"/>
      <c r="J567" s="61"/>
      <c r="K567" s="6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</row>
    <row r="568" spans="2:60" ht="15.75" customHeight="1" x14ac:dyDescent="0.25">
      <c r="B568" s="61"/>
      <c r="C568" s="11"/>
      <c r="D568" s="61"/>
      <c r="E568" s="61"/>
      <c r="F568" s="61"/>
      <c r="G568" s="61"/>
      <c r="H568" s="61"/>
      <c r="I568" s="61"/>
      <c r="J568" s="61"/>
      <c r="K568" s="6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</row>
    <row r="569" spans="2:60" ht="15.75" customHeight="1" x14ac:dyDescent="0.25">
      <c r="B569" s="61"/>
      <c r="C569" s="11"/>
      <c r="D569" s="61"/>
      <c r="E569" s="61"/>
      <c r="F569" s="61"/>
      <c r="G569" s="61"/>
      <c r="H569" s="61"/>
      <c r="I569" s="61"/>
      <c r="J569" s="61"/>
      <c r="K569" s="6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</row>
    <row r="570" spans="2:60" ht="15.75" customHeight="1" x14ac:dyDescent="0.25">
      <c r="B570" s="61"/>
      <c r="C570" s="11"/>
      <c r="D570" s="61"/>
      <c r="E570" s="61"/>
      <c r="F570" s="61"/>
      <c r="G570" s="61"/>
      <c r="H570" s="61"/>
      <c r="I570" s="61"/>
      <c r="J570" s="61"/>
      <c r="K570" s="6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</row>
    <row r="571" spans="2:60" ht="15.75" customHeight="1" x14ac:dyDescent="0.25">
      <c r="B571" s="61"/>
      <c r="C571" s="11"/>
      <c r="D571" s="61"/>
      <c r="E571" s="61"/>
      <c r="F571" s="61"/>
      <c r="G571" s="61"/>
      <c r="H571" s="61"/>
      <c r="I571" s="61"/>
      <c r="J571" s="61"/>
      <c r="K571" s="6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</row>
    <row r="572" spans="2:60" ht="15.75" customHeight="1" x14ac:dyDescent="0.25">
      <c r="B572" s="61"/>
      <c r="C572" s="11"/>
      <c r="D572" s="61"/>
      <c r="E572" s="61"/>
      <c r="F572" s="61"/>
      <c r="G572" s="61"/>
      <c r="H572" s="61"/>
      <c r="I572" s="61"/>
      <c r="J572" s="61"/>
      <c r="K572" s="6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</row>
    <row r="573" spans="2:60" ht="15.75" customHeight="1" x14ac:dyDescent="0.25">
      <c r="B573" s="61"/>
      <c r="C573" s="11"/>
      <c r="D573" s="61"/>
      <c r="E573" s="61"/>
      <c r="F573" s="61"/>
      <c r="G573" s="61"/>
      <c r="H573" s="61"/>
      <c r="I573" s="61"/>
      <c r="J573" s="61"/>
      <c r="K573" s="6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</row>
    <row r="574" spans="2:60" ht="15.75" customHeight="1" x14ac:dyDescent="0.25">
      <c r="B574" s="61"/>
      <c r="C574" s="11"/>
      <c r="D574" s="61"/>
      <c r="E574" s="61"/>
      <c r="F574" s="61"/>
      <c r="G574" s="61"/>
      <c r="H574" s="61"/>
      <c r="I574" s="61"/>
      <c r="J574" s="61"/>
      <c r="K574" s="6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</row>
    <row r="575" spans="2:60" ht="15.75" customHeight="1" x14ac:dyDescent="0.25">
      <c r="B575" s="61"/>
      <c r="C575" s="11"/>
      <c r="D575" s="61"/>
      <c r="E575" s="61"/>
      <c r="F575" s="61"/>
      <c r="G575" s="61"/>
      <c r="H575" s="61"/>
      <c r="I575" s="61"/>
      <c r="J575" s="61"/>
      <c r="K575" s="6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</row>
    <row r="576" spans="2:60" ht="15.75" customHeight="1" x14ac:dyDescent="0.25">
      <c r="B576" s="61"/>
      <c r="C576" s="11"/>
      <c r="D576" s="61"/>
      <c r="E576" s="61"/>
      <c r="F576" s="61"/>
      <c r="G576" s="61"/>
      <c r="H576" s="61"/>
      <c r="I576" s="61"/>
      <c r="J576" s="61"/>
      <c r="K576" s="6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</row>
    <row r="577" spans="2:60" ht="15.75" customHeight="1" x14ac:dyDescent="0.25">
      <c r="B577" s="61"/>
      <c r="C577" s="11"/>
      <c r="D577" s="61"/>
      <c r="E577" s="61"/>
      <c r="F577" s="61"/>
      <c r="G577" s="61"/>
      <c r="H577" s="61"/>
      <c r="I577" s="61"/>
      <c r="J577" s="61"/>
      <c r="K577" s="6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</row>
    <row r="578" spans="2:60" ht="15.75" customHeight="1" x14ac:dyDescent="0.25">
      <c r="B578" s="61"/>
      <c r="C578" s="11"/>
      <c r="D578" s="61"/>
      <c r="E578" s="61"/>
      <c r="F578" s="61"/>
      <c r="G578" s="61"/>
      <c r="H578" s="61"/>
      <c r="I578" s="61"/>
      <c r="J578" s="61"/>
      <c r="K578" s="6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</row>
    <row r="579" spans="2:60" ht="15.75" customHeight="1" x14ac:dyDescent="0.25">
      <c r="B579" s="61"/>
      <c r="C579" s="11"/>
      <c r="D579" s="61"/>
      <c r="E579" s="61"/>
      <c r="F579" s="61"/>
      <c r="G579" s="61"/>
      <c r="H579" s="61"/>
      <c r="I579" s="61"/>
      <c r="J579" s="61"/>
      <c r="K579" s="6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</row>
    <row r="580" spans="2:60" ht="15.75" customHeight="1" x14ac:dyDescent="0.25">
      <c r="B580" s="61"/>
      <c r="C580" s="11"/>
      <c r="D580" s="61"/>
      <c r="E580" s="61"/>
      <c r="F580" s="61"/>
      <c r="G580" s="61"/>
      <c r="H580" s="61"/>
      <c r="I580" s="61"/>
      <c r="J580" s="61"/>
      <c r="K580" s="6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</row>
    <row r="581" spans="2:60" ht="15.75" customHeight="1" x14ac:dyDescent="0.25">
      <c r="B581" s="61"/>
      <c r="C581" s="11"/>
      <c r="D581" s="61"/>
      <c r="E581" s="61"/>
      <c r="F581" s="61"/>
      <c r="G581" s="61"/>
      <c r="H581" s="61"/>
      <c r="I581" s="61"/>
      <c r="J581" s="61"/>
      <c r="K581" s="6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</row>
    <row r="582" spans="2:60" ht="15.75" customHeight="1" x14ac:dyDescent="0.25">
      <c r="B582" s="61"/>
      <c r="C582" s="11"/>
      <c r="D582" s="61"/>
      <c r="E582" s="61"/>
      <c r="F582" s="61"/>
      <c r="G582" s="61"/>
      <c r="H582" s="61"/>
      <c r="I582" s="61"/>
      <c r="J582" s="61"/>
      <c r="K582" s="6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</row>
    <row r="583" spans="2:60" ht="15.75" customHeight="1" x14ac:dyDescent="0.25">
      <c r="B583" s="61"/>
      <c r="C583" s="11"/>
      <c r="D583" s="61"/>
      <c r="E583" s="61"/>
      <c r="F583" s="61"/>
      <c r="G583" s="61"/>
      <c r="H583" s="61"/>
      <c r="I583" s="61"/>
      <c r="J583" s="61"/>
      <c r="K583" s="6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</row>
    <row r="584" spans="2:60" ht="15.75" customHeight="1" x14ac:dyDescent="0.25">
      <c r="B584" s="61"/>
      <c r="C584" s="11"/>
      <c r="D584" s="61"/>
      <c r="E584" s="61"/>
      <c r="F584" s="61"/>
      <c r="G584" s="61"/>
      <c r="H584" s="61"/>
      <c r="I584" s="61"/>
      <c r="J584" s="61"/>
      <c r="K584" s="6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</row>
    <row r="585" spans="2:60" ht="15.75" customHeight="1" x14ac:dyDescent="0.25">
      <c r="B585" s="61"/>
      <c r="C585" s="11"/>
      <c r="D585" s="61"/>
      <c r="E585" s="61"/>
      <c r="F585" s="61"/>
      <c r="G585" s="61"/>
      <c r="H585" s="61"/>
      <c r="I585" s="61"/>
      <c r="J585" s="61"/>
      <c r="K585" s="6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</row>
    <row r="586" spans="2:60" ht="15.75" customHeight="1" x14ac:dyDescent="0.25">
      <c r="B586" s="61"/>
      <c r="C586" s="11"/>
      <c r="D586" s="61"/>
      <c r="E586" s="61"/>
      <c r="F586" s="61"/>
      <c r="G586" s="61"/>
      <c r="H586" s="61"/>
      <c r="I586" s="61"/>
      <c r="J586" s="61"/>
      <c r="K586" s="6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</row>
    <row r="587" spans="2:60" ht="15.75" customHeight="1" x14ac:dyDescent="0.25">
      <c r="B587" s="61"/>
      <c r="C587" s="11"/>
      <c r="D587" s="61"/>
      <c r="E587" s="61"/>
      <c r="F587" s="61"/>
      <c r="G587" s="61"/>
      <c r="H587" s="61"/>
      <c r="I587" s="61"/>
      <c r="J587" s="61"/>
      <c r="K587" s="6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</row>
    <row r="588" spans="2:60" ht="15.75" customHeight="1" x14ac:dyDescent="0.25">
      <c r="B588" s="61"/>
      <c r="C588" s="11"/>
      <c r="D588" s="61"/>
      <c r="E588" s="61"/>
      <c r="F588" s="61"/>
      <c r="G588" s="61"/>
      <c r="H588" s="61"/>
      <c r="I588" s="61"/>
      <c r="J588" s="61"/>
      <c r="K588" s="6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</row>
    <row r="589" spans="2:60" ht="15.75" customHeight="1" x14ac:dyDescent="0.25">
      <c r="B589" s="61"/>
      <c r="C589" s="11"/>
      <c r="D589" s="61"/>
      <c r="E589" s="61"/>
      <c r="F589" s="61"/>
      <c r="G589" s="61"/>
      <c r="H589" s="61"/>
      <c r="I589" s="61"/>
      <c r="J589" s="61"/>
      <c r="K589" s="6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</row>
    <row r="590" spans="2:60" ht="15.75" customHeight="1" x14ac:dyDescent="0.25">
      <c r="B590" s="61"/>
      <c r="C590" s="11"/>
      <c r="D590" s="61"/>
      <c r="E590" s="61"/>
      <c r="F590" s="61"/>
      <c r="G590" s="61"/>
      <c r="H590" s="61"/>
      <c r="I590" s="61"/>
      <c r="J590" s="61"/>
      <c r="K590" s="6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</row>
    <row r="591" spans="2:60" ht="15.75" customHeight="1" x14ac:dyDescent="0.25">
      <c r="B591" s="61"/>
      <c r="C591" s="11"/>
      <c r="D591" s="61"/>
      <c r="E591" s="61"/>
      <c r="F591" s="61"/>
      <c r="G591" s="61"/>
      <c r="H591" s="61"/>
      <c r="I591" s="61"/>
      <c r="J591" s="61"/>
      <c r="K591" s="6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</row>
    <row r="592" spans="2:60" ht="15.75" customHeight="1" x14ac:dyDescent="0.25">
      <c r="B592" s="61"/>
      <c r="C592" s="11"/>
      <c r="D592" s="61"/>
      <c r="E592" s="61"/>
      <c r="F592" s="61"/>
      <c r="G592" s="61"/>
      <c r="H592" s="61"/>
      <c r="I592" s="61"/>
      <c r="J592" s="61"/>
      <c r="K592" s="6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</row>
    <row r="593" spans="2:60" ht="15.75" customHeight="1" x14ac:dyDescent="0.25">
      <c r="B593" s="61"/>
      <c r="C593" s="11"/>
      <c r="D593" s="61"/>
      <c r="E593" s="61"/>
      <c r="F593" s="61"/>
      <c r="G593" s="61"/>
      <c r="H593" s="61"/>
      <c r="I593" s="61"/>
      <c r="J593" s="61"/>
      <c r="K593" s="6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</row>
    <row r="594" spans="2:60" ht="15.75" customHeight="1" x14ac:dyDescent="0.25">
      <c r="B594" s="61"/>
      <c r="C594" s="11"/>
      <c r="D594" s="61"/>
      <c r="E594" s="61"/>
      <c r="F594" s="61"/>
      <c r="G594" s="61"/>
      <c r="H594" s="61"/>
      <c r="I594" s="61"/>
      <c r="J594" s="61"/>
      <c r="K594" s="6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</row>
    <row r="595" spans="2:60" ht="15.75" customHeight="1" x14ac:dyDescent="0.25">
      <c r="B595" s="61"/>
      <c r="C595" s="11"/>
      <c r="D595" s="61"/>
      <c r="E595" s="61"/>
      <c r="F595" s="61"/>
      <c r="G595" s="61"/>
      <c r="H595" s="61"/>
      <c r="I595" s="61"/>
      <c r="J595" s="61"/>
      <c r="K595" s="6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</row>
    <row r="596" spans="2:60" ht="15.75" customHeight="1" x14ac:dyDescent="0.25">
      <c r="B596" s="61"/>
      <c r="C596" s="11"/>
      <c r="D596" s="61"/>
      <c r="E596" s="61"/>
      <c r="F596" s="61"/>
      <c r="G596" s="61"/>
      <c r="H596" s="61"/>
      <c r="I596" s="61"/>
      <c r="J596" s="61"/>
      <c r="K596" s="6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</row>
    <row r="597" spans="2:60" ht="15.75" customHeight="1" x14ac:dyDescent="0.25">
      <c r="B597" s="61"/>
      <c r="C597" s="11"/>
      <c r="D597" s="61"/>
      <c r="E597" s="61"/>
      <c r="F597" s="61"/>
      <c r="G597" s="61"/>
      <c r="H597" s="61"/>
      <c r="I597" s="61"/>
      <c r="J597" s="61"/>
      <c r="K597" s="6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</row>
    <row r="598" spans="2:60" ht="15.75" customHeight="1" x14ac:dyDescent="0.25">
      <c r="B598" s="61"/>
      <c r="C598" s="11"/>
      <c r="D598" s="61"/>
      <c r="E598" s="61"/>
      <c r="F598" s="61"/>
      <c r="G598" s="61"/>
      <c r="H598" s="61"/>
      <c r="I598" s="61"/>
      <c r="J598" s="61"/>
      <c r="K598" s="6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</row>
    <row r="599" spans="2:60" ht="15.75" customHeight="1" x14ac:dyDescent="0.25">
      <c r="B599" s="61"/>
      <c r="C599" s="11"/>
      <c r="D599" s="61"/>
      <c r="E599" s="61"/>
      <c r="F599" s="61"/>
      <c r="G599" s="61"/>
      <c r="H599" s="61"/>
      <c r="I599" s="61"/>
      <c r="J599" s="61"/>
      <c r="K599" s="6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</row>
    <row r="600" spans="2:60" ht="15.75" customHeight="1" x14ac:dyDescent="0.25">
      <c r="B600" s="61"/>
      <c r="C600" s="11"/>
      <c r="D600" s="61"/>
      <c r="E600" s="61"/>
      <c r="F600" s="61"/>
      <c r="G600" s="61"/>
      <c r="H600" s="61"/>
      <c r="I600" s="61"/>
      <c r="J600" s="61"/>
      <c r="K600" s="6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</row>
    <row r="601" spans="2:60" ht="15.75" customHeight="1" x14ac:dyDescent="0.25">
      <c r="B601" s="61"/>
      <c r="C601" s="11"/>
      <c r="D601" s="61"/>
      <c r="E601" s="61"/>
      <c r="F601" s="61"/>
      <c r="G601" s="61"/>
      <c r="H601" s="61"/>
      <c r="I601" s="61"/>
      <c r="J601" s="61"/>
      <c r="K601" s="6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</row>
    <row r="602" spans="2:60" ht="15.75" customHeight="1" x14ac:dyDescent="0.25">
      <c r="B602" s="61"/>
      <c r="C602" s="11"/>
      <c r="D602" s="61"/>
      <c r="E602" s="61"/>
      <c r="F602" s="61"/>
      <c r="G602" s="61"/>
      <c r="H602" s="61"/>
      <c r="I602" s="61"/>
      <c r="J602" s="61"/>
      <c r="K602" s="6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</row>
    <row r="603" spans="2:60" ht="15.75" customHeight="1" x14ac:dyDescent="0.25">
      <c r="B603" s="61"/>
      <c r="C603" s="11"/>
      <c r="D603" s="61"/>
      <c r="E603" s="61"/>
      <c r="F603" s="61"/>
      <c r="G603" s="61"/>
      <c r="H603" s="61"/>
      <c r="I603" s="61"/>
      <c r="J603" s="61"/>
      <c r="K603" s="6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</row>
    <row r="604" spans="2:60" ht="15.75" customHeight="1" x14ac:dyDescent="0.25">
      <c r="B604" s="61"/>
      <c r="C604" s="11"/>
      <c r="D604" s="61"/>
      <c r="E604" s="61"/>
      <c r="F604" s="61"/>
      <c r="G604" s="61"/>
      <c r="H604" s="61"/>
      <c r="I604" s="61"/>
      <c r="J604" s="61"/>
      <c r="K604" s="6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</row>
    <row r="605" spans="2:60" ht="15.75" customHeight="1" x14ac:dyDescent="0.25">
      <c r="B605" s="61"/>
      <c r="C605" s="11"/>
      <c r="D605" s="61"/>
      <c r="E605" s="61"/>
      <c r="F605" s="61"/>
      <c r="G605" s="61"/>
      <c r="H605" s="61"/>
      <c r="I605" s="61"/>
      <c r="J605" s="61"/>
      <c r="K605" s="6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</row>
    <row r="606" spans="2:60" ht="15.75" customHeight="1" x14ac:dyDescent="0.25">
      <c r="B606" s="61"/>
      <c r="C606" s="11"/>
      <c r="D606" s="61"/>
      <c r="E606" s="61"/>
      <c r="F606" s="61"/>
      <c r="G606" s="61"/>
      <c r="H606" s="61"/>
      <c r="I606" s="61"/>
      <c r="J606" s="61"/>
      <c r="K606" s="6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</row>
    <row r="607" spans="2:60" ht="15.75" customHeight="1" x14ac:dyDescent="0.25">
      <c r="B607" s="61"/>
      <c r="C607" s="11"/>
      <c r="D607" s="61"/>
      <c r="E607" s="61"/>
      <c r="F607" s="61"/>
      <c r="G607" s="61"/>
      <c r="H607" s="61"/>
      <c r="I607" s="61"/>
      <c r="J607" s="61"/>
      <c r="K607" s="6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</row>
    <row r="608" spans="2:60" ht="15.75" customHeight="1" x14ac:dyDescent="0.25">
      <c r="B608" s="61"/>
      <c r="C608" s="11"/>
      <c r="D608" s="61"/>
      <c r="E608" s="61"/>
      <c r="F608" s="61"/>
      <c r="G608" s="61"/>
      <c r="H608" s="61"/>
      <c r="I608" s="61"/>
      <c r="J608" s="61"/>
      <c r="K608" s="6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</row>
    <row r="609" spans="2:60" ht="15.75" customHeight="1" x14ac:dyDescent="0.25">
      <c r="B609" s="61"/>
      <c r="C609" s="11"/>
      <c r="D609" s="61"/>
      <c r="E609" s="61"/>
      <c r="F609" s="61"/>
      <c r="G609" s="61"/>
      <c r="H609" s="61"/>
      <c r="I609" s="61"/>
      <c r="J609" s="61"/>
      <c r="K609" s="6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</row>
    <row r="610" spans="2:60" ht="15.75" customHeight="1" x14ac:dyDescent="0.25">
      <c r="B610" s="61"/>
      <c r="C610" s="11"/>
      <c r="D610" s="61"/>
      <c r="E610" s="61"/>
      <c r="F610" s="61"/>
      <c r="G610" s="61"/>
      <c r="H610" s="61"/>
      <c r="I610" s="61"/>
      <c r="J610" s="61"/>
      <c r="K610" s="6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</row>
    <row r="611" spans="2:60" ht="15.75" customHeight="1" x14ac:dyDescent="0.25">
      <c r="B611" s="61"/>
      <c r="C611" s="11"/>
      <c r="D611" s="61"/>
      <c r="E611" s="61"/>
      <c r="F611" s="61"/>
      <c r="G611" s="61"/>
      <c r="H611" s="61"/>
      <c r="I611" s="61"/>
      <c r="J611" s="61"/>
      <c r="K611" s="6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</row>
    <row r="612" spans="2:60" ht="15.75" customHeight="1" x14ac:dyDescent="0.25">
      <c r="B612" s="61"/>
      <c r="C612" s="11"/>
      <c r="D612" s="61"/>
      <c r="E612" s="61"/>
      <c r="F612" s="61"/>
      <c r="G612" s="61"/>
      <c r="H612" s="61"/>
      <c r="I612" s="61"/>
      <c r="J612" s="61"/>
      <c r="K612" s="6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</row>
    <row r="613" spans="2:60" ht="15.75" customHeight="1" x14ac:dyDescent="0.25">
      <c r="B613" s="61"/>
      <c r="C613" s="11"/>
      <c r="D613" s="61"/>
      <c r="E613" s="61"/>
      <c r="F613" s="61"/>
      <c r="G613" s="61"/>
      <c r="H613" s="61"/>
      <c r="I613" s="61"/>
      <c r="J613" s="61"/>
      <c r="K613" s="6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</row>
    <row r="614" spans="2:60" ht="15.75" customHeight="1" x14ac:dyDescent="0.25">
      <c r="B614" s="61"/>
      <c r="C614" s="11"/>
      <c r="D614" s="61"/>
      <c r="E614" s="61"/>
      <c r="F614" s="61"/>
      <c r="G614" s="61"/>
      <c r="H614" s="61"/>
      <c r="I614" s="61"/>
      <c r="J614" s="61"/>
      <c r="K614" s="6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</row>
    <row r="615" spans="2:60" ht="15.75" customHeight="1" x14ac:dyDescent="0.25">
      <c r="B615" s="61"/>
      <c r="C615" s="11"/>
      <c r="D615" s="61"/>
      <c r="E615" s="61"/>
      <c r="F615" s="61"/>
      <c r="G615" s="61"/>
      <c r="H615" s="61"/>
      <c r="I615" s="61"/>
      <c r="J615" s="61"/>
      <c r="K615" s="6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</row>
    <row r="616" spans="2:60" ht="15.75" customHeight="1" x14ac:dyDescent="0.25">
      <c r="B616" s="61"/>
      <c r="C616" s="11"/>
      <c r="D616" s="61"/>
      <c r="E616" s="61"/>
      <c r="F616" s="61"/>
      <c r="G616" s="61"/>
      <c r="H616" s="61"/>
      <c r="I616" s="61"/>
      <c r="J616" s="61"/>
      <c r="K616" s="6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</row>
    <row r="617" spans="2:60" ht="15.75" customHeight="1" x14ac:dyDescent="0.25">
      <c r="B617" s="61"/>
      <c r="C617" s="11"/>
      <c r="D617" s="61"/>
      <c r="E617" s="61"/>
      <c r="F617" s="61"/>
      <c r="G617" s="61"/>
      <c r="H617" s="61"/>
      <c r="I617" s="61"/>
      <c r="J617" s="61"/>
      <c r="K617" s="6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</row>
    <row r="618" spans="2:60" ht="15.75" customHeight="1" x14ac:dyDescent="0.25">
      <c r="B618" s="61"/>
      <c r="C618" s="11"/>
      <c r="D618" s="61"/>
      <c r="E618" s="61"/>
      <c r="F618" s="61"/>
      <c r="G618" s="61"/>
      <c r="H618" s="61"/>
      <c r="I618" s="61"/>
      <c r="J618" s="61"/>
      <c r="K618" s="6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</row>
    <row r="619" spans="2:60" ht="15.75" customHeight="1" x14ac:dyDescent="0.25">
      <c r="B619" s="61"/>
      <c r="C619" s="11"/>
      <c r="D619" s="61"/>
      <c r="E619" s="61"/>
      <c r="F619" s="61"/>
      <c r="G619" s="61"/>
      <c r="H619" s="61"/>
      <c r="I619" s="61"/>
      <c r="J619" s="61"/>
      <c r="K619" s="6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</row>
    <row r="620" spans="2:60" ht="15.75" customHeight="1" x14ac:dyDescent="0.25">
      <c r="B620" s="61"/>
      <c r="C620" s="11"/>
      <c r="D620" s="61"/>
      <c r="E620" s="61"/>
      <c r="F620" s="61"/>
      <c r="G620" s="61"/>
      <c r="H620" s="61"/>
      <c r="I620" s="61"/>
      <c r="J620" s="61"/>
      <c r="K620" s="6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</row>
    <row r="621" spans="2:60" ht="15.75" customHeight="1" x14ac:dyDescent="0.25">
      <c r="B621" s="61"/>
      <c r="C621" s="11"/>
      <c r="D621" s="61"/>
      <c r="E621" s="61"/>
      <c r="F621" s="61"/>
      <c r="G621" s="61"/>
      <c r="H621" s="61"/>
      <c r="I621" s="61"/>
      <c r="J621" s="61"/>
      <c r="K621" s="6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</row>
    <row r="622" spans="2:60" ht="15.75" customHeight="1" x14ac:dyDescent="0.25">
      <c r="B622" s="61"/>
      <c r="C622" s="11"/>
      <c r="D622" s="61"/>
      <c r="E622" s="61"/>
      <c r="F622" s="61"/>
      <c r="G622" s="61"/>
      <c r="H622" s="61"/>
      <c r="I622" s="61"/>
      <c r="J622" s="61"/>
      <c r="K622" s="6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</row>
    <row r="623" spans="2:60" ht="15.75" customHeight="1" x14ac:dyDescent="0.25">
      <c r="B623" s="61"/>
      <c r="C623" s="11"/>
      <c r="D623" s="61"/>
      <c r="E623" s="61"/>
      <c r="F623" s="61"/>
      <c r="G623" s="61"/>
      <c r="H623" s="61"/>
      <c r="I623" s="61"/>
      <c r="J623" s="61"/>
      <c r="K623" s="6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</row>
    <row r="624" spans="2:60" ht="15.75" customHeight="1" x14ac:dyDescent="0.25">
      <c r="B624" s="61"/>
      <c r="C624" s="11"/>
      <c r="D624" s="61"/>
      <c r="E624" s="61"/>
      <c r="F624" s="61"/>
      <c r="G624" s="61"/>
      <c r="H624" s="61"/>
      <c r="I624" s="61"/>
      <c r="J624" s="61"/>
      <c r="K624" s="6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</row>
    <row r="625" spans="2:60" ht="15.75" customHeight="1" x14ac:dyDescent="0.25">
      <c r="B625" s="61"/>
      <c r="C625" s="11"/>
      <c r="D625" s="61"/>
      <c r="E625" s="61"/>
      <c r="F625" s="61"/>
      <c r="G625" s="61"/>
      <c r="H625" s="61"/>
      <c r="I625" s="61"/>
      <c r="J625" s="61"/>
      <c r="K625" s="6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</row>
    <row r="626" spans="2:60" ht="15.75" customHeight="1" x14ac:dyDescent="0.25">
      <c r="B626" s="61"/>
      <c r="C626" s="11"/>
      <c r="D626" s="61"/>
      <c r="E626" s="61"/>
      <c r="F626" s="61"/>
      <c r="G626" s="61"/>
      <c r="H626" s="61"/>
      <c r="I626" s="61"/>
      <c r="J626" s="61"/>
      <c r="K626" s="6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</row>
    <row r="627" spans="2:60" ht="15.75" customHeight="1" x14ac:dyDescent="0.25">
      <c r="B627" s="61"/>
      <c r="C627" s="11"/>
      <c r="D627" s="61"/>
      <c r="E627" s="61"/>
      <c r="F627" s="61"/>
      <c r="G627" s="61"/>
      <c r="H627" s="61"/>
      <c r="I627" s="61"/>
      <c r="J627" s="61"/>
      <c r="K627" s="6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</row>
    <row r="628" spans="2:60" ht="15.75" customHeight="1" x14ac:dyDescent="0.25">
      <c r="B628" s="61"/>
      <c r="C628" s="11"/>
      <c r="D628" s="61"/>
      <c r="E628" s="61"/>
      <c r="F628" s="61"/>
      <c r="G628" s="61"/>
      <c r="H628" s="61"/>
      <c r="I628" s="61"/>
      <c r="J628" s="61"/>
      <c r="K628" s="6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</row>
    <row r="629" spans="2:60" ht="15.75" customHeight="1" x14ac:dyDescent="0.25">
      <c r="B629" s="61"/>
      <c r="C629" s="11"/>
      <c r="D629" s="61"/>
      <c r="E629" s="61"/>
      <c r="F629" s="61"/>
      <c r="G629" s="61"/>
      <c r="H629" s="61"/>
      <c r="I629" s="61"/>
      <c r="J629" s="61"/>
      <c r="K629" s="6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</row>
    <row r="630" spans="2:60" ht="15.75" customHeight="1" x14ac:dyDescent="0.25">
      <c r="B630" s="61"/>
      <c r="C630" s="11"/>
      <c r="D630" s="61"/>
      <c r="E630" s="61"/>
      <c r="F630" s="61"/>
      <c r="G630" s="61"/>
      <c r="H630" s="61"/>
      <c r="I630" s="61"/>
      <c r="J630" s="61"/>
      <c r="K630" s="6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</row>
    <row r="631" spans="2:60" ht="15.75" customHeight="1" x14ac:dyDescent="0.25">
      <c r="B631" s="61"/>
      <c r="C631" s="11"/>
      <c r="D631" s="61"/>
      <c r="E631" s="61"/>
      <c r="F631" s="61"/>
      <c r="G631" s="61"/>
      <c r="H631" s="61"/>
      <c r="I631" s="61"/>
      <c r="J631" s="61"/>
      <c r="K631" s="6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</row>
    <row r="632" spans="2:60" ht="15.75" customHeight="1" x14ac:dyDescent="0.25">
      <c r="B632" s="61"/>
      <c r="C632" s="11"/>
      <c r="D632" s="61"/>
      <c r="E632" s="61"/>
      <c r="F632" s="61"/>
      <c r="G632" s="61"/>
      <c r="H632" s="61"/>
      <c r="I632" s="61"/>
      <c r="J632" s="61"/>
      <c r="K632" s="6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</row>
    <row r="633" spans="2:60" ht="15.75" customHeight="1" x14ac:dyDescent="0.25">
      <c r="B633" s="61"/>
      <c r="C633" s="11"/>
      <c r="D633" s="61"/>
      <c r="E633" s="61"/>
      <c r="F633" s="61"/>
      <c r="G633" s="61"/>
      <c r="H633" s="61"/>
      <c r="I633" s="61"/>
      <c r="J633" s="61"/>
      <c r="K633" s="6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</row>
    <row r="634" spans="2:60" ht="15.75" customHeight="1" x14ac:dyDescent="0.25">
      <c r="B634" s="61"/>
      <c r="C634" s="11"/>
      <c r="D634" s="61"/>
      <c r="E634" s="61"/>
      <c r="F634" s="61"/>
      <c r="G634" s="61"/>
      <c r="H634" s="61"/>
      <c r="I634" s="61"/>
      <c r="J634" s="61"/>
      <c r="K634" s="6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</row>
    <row r="635" spans="2:60" ht="15.75" customHeight="1" x14ac:dyDescent="0.25">
      <c r="B635" s="61"/>
      <c r="C635" s="11"/>
      <c r="D635" s="61"/>
      <c r="E635" s="61"/>
      <c r="F635" s="61"/>
      <c r="G635" s="61"/>
      <c r="H635" s="61"/>
      <c r="I635" s="61"/>
      <c r="J635" s="61"/>
      <c r="K635" s="6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</row>
    <row r="636" spans="2:60" ht="15.75" customHeight="1" x14ac:dyDescent="0.25">
      <c r="B636" s="61"/>
      <c r="C636" s="11"/>
      <c r="D636" s="61"/>
      <c r="E636" s="61"/>
      <c r="F636" s="61">
        <f t="shared" ref="F636:F643" si="89">IF(I635&gt;0, I635, 0)</f>
        <v>0</v>
      </c>
      <c r="G636" s="61" t="e">
        <f t="shared" ref="G636:G643" si="90">IF(#REF!&gt;0,#REF! +#REF!,0)</f>
        <v>#REF!</v>
      </c>
      <c r="H636" s="61">
        <f t="shared" ref="H636:H643" si="91">IF(I635&gt;0,#REF! +#REF!-G636, 0)</f>
        <v>0</v>
      </c>
      <c r="I636" s="61" t="e">
        <f t="shared" ref="I636:I643" si="92">IF(#REF!&gt;0,#REF! +#REF!-H636, 0)</f>
        <v>#REF!</v>
      </c>
      <c r="J636" s="61">
        <f t="shared" ref="J636:J643" si="93">J635+H636</f>
        <v>0</v>
      </c>
      <c r="K636" s="6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</row>
    <row r="637" spans="2:60" ht="15.75" customHeight="1" x14ac:dyDescent="0.25">
      <c r="B637" s="61"/>
      <c r="C637" s="11"/>
      <c r="D637" s="61"/>
      <c r="E637" s="61"/>
      <c r="F637" s="61" t="e">
        <f t="shared" si="89"/>
        <v>#REF!</v>
      </c>
      <c r="G637" s="61" t="e">
        <f t="shared" si="90"/>
        <v>#REF!</v>
      </c>
      <c r="H637" s="61" t="e">
        <f t="shared" si="91"/>
        <v>#REF!</v>
      </c>
      <c r="I637" s="61" t="e">
        <f t="shared" si="92"/>
        <v>#REF!</v>
      </c>
      <c r="J637" s="61" t="e">
        <f t="shared" si="93"/>
        <v>#REF!</v>
      </c>
      <c r="K637" s="6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</row>
    <row r="638" spans="2:60" ht="15.75" customHeight="1" x14ac:dyDescent="0.25">
      <c r="B638" s="61"/>
      <c r="C638" s="11"/>
      <c r="D638" s="61"/>
      <c r="E638" s="61"/>
      <c r="F638" s="61" t="e">
        <f t="shared" si="89"/>
        <v>#REF!</v>
      </c>
      <c r="G638" s="61" t="e">
        <f t="shared" si="90"/>
        <v>#REF!</v>
      </c>
      <c r="H638" s="61" t="e">
        <f t="shared" si="91"/>
        <v>#REF!</v>
      </c>
      <c r="I638" s="61" t="e">
        <f t="shared" si="92"/>
        <v>#REF!</v>
      </c>
      <c r="J638" s="61" t="e">
        <f t="shared" si="93"/>
        <v>#REF!</v>
      </c>
      <c r="K638" s="6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</row>
    <row r="639" spans="2:60" ht="15.75" customHeight="1" x14ac:dyDescent="0.25">
      <c r="B639" s="61"/>
      <c r="C639" s="11"/>
      <c r="D639" s="61"/>
      <c r="E639" s="61"/>
      <c r="F639" s="61" t="e">
        <f t="shared" si="89"/>
        <v>#REF!</v>
      </c>
      <c r="G639" s="61" t="e">
        <f t="shared" si="90"/>
        <v>#REF!</v>
      </c>
      <c r="H639" s="61" t="e">
        <f t="shared" si="91"/>
        <v>#REF!</v>
      </c>
      <c r="I639" s="61" t="e">
        <f t="shared" si="92"/>
        <v>#REF!</v>
      </c>
      <c r="J639" s="61" t="e">
        <f t="shared" si="93"/>
        <v>#REF!</v>
      </c>
      <c r="K639" s="6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</row>
    <row r="640" spans="2:60" ht="15.75" customHeight="1" x14ac:dyDescent="0.25">
      <c r="B640" s="61"/>
      <c r="C640" s="11"/>
      <c r="D640" s="61"/>
      <c r="E640" s="61"/>
      <c r="F640" s="61" t="e">
        <f t="shared" si="89"/>
        <v>#REF!</v>
      </c>
      <c r="G640" s="61" t="e">
        <f t="shared" si="90"/>
        <v>#REF!</v>
      </c>
      <c r="H640" s="61" t="e">
        <f t="shared" si="91"/>
        <v>#REF!</v>
      </c>
      <c r="I640" s="61" t="e">
        <f t="shared" si="92"/>
        <v>#REF!</v>
      </c>
      <c r="J640" s="61" t="e">
        <f t="shared" si="93"/>
        <v>#REF!</v>
      </c>
      <c r="K640" s="6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</row>
    <row r="641" spans="2:60" ht="15.75" customHeight="1" x14ac:dyDescent="0.25">
      <c r="B641" s="61"/>
      <c r="C641" s="11"/>
      <c r="D641" s="61"/>
      <c r="E641" s="61"/>
      <c r="F641" s="61" t="e">
        <f t="shared" si="89"/>
        <v>#REF!</v>
      </c>
      <c r="G641" s="61" t="e">
        <f t="shared" si="90"/>
        <v>#REF!</v>
      </c>
      <c r="H641" s="61" t="e">
        <f t="shared" si="91"/>
        <v>#REF!</v>
      </c>
      <c r="I641" s="61" t="e">
        <f t="shared" si="92"/>
        <v>#REF!</v>
      </c>
      <c r="J641" s="61" t="e">
        <f t="shared" si="93"/>
        <v>#REF!</v>
      </c>
      <c r="K641" s="6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</row>
    <row r="642" spans="2:60" ht="15.75" customHeight="1" x14ac:dyDescent="0.25">
      <c r="B642" s="61"/>
      <c r="C642" s="11"/>
      <c r="D642" s="61"/>
      <c r="E642" s="61"/>
      <c r="F642" s="61" t="e">
        <f t="shared" si="89"/>
        <v>#REF!</v>
      </c>
      <c r="G642" s="61" t="e">
        <f t="shared" si="90"/>
        <v>#REF!</v>
      </c>
      <c r="H642" s="61" t="e">
        <f t="shared" si="91"/>
        <v>#REF!</v>
      </c>
      <c r="I642" s="61" t="e">
        <f t="shared" si="92"/>
        <v>#REF!</v>
      </c>
      <c r="J642" s="61" t="e">
        <f t="shared" si="93"/>
        <v>#REF!</v>
      </c>
      <c r="K642" s="6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</row>
    <row r="643" spans="2:60" ht="15.75" customHeight="1" x14ac:dyDescent="0.25">
      <c r="B643" s="61"/>
      <c r="C643" s="11"/>
      <c r="D643" s="61"/>
      <c r="E643" s="61"/>
      <c r="F643" s="61" t="e">
        <f t="shared" si="89"/>
        <v>#REF!</v>
      </c>
      <c r="G643" s="61" t="e">
        <f t="shared" si="90"/>
        <v>#REF!</v>
      </c>
      <c r="H643" s="61" t="e">
        <f t="shared" si="91"/>
        <v>#REF!</v>
      </c>
      <c r="I643" s="61" t="e">
        <f t="shared" si="92"/>
        <v>#REF!</v>
      </c>
      <c r="J643" s="61" t="e">
        <f t="shared" si="93"/>
        <v>#REF!</v>
      </c>
      <c r="K643" s="6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</row>
    <row r="644" spans="2:60" ht="15.75" customHeight="1" x14ac:dyDescent="0.25">
      <c r="B644" s="61"/>
      <c r="C644" s="11"/>
      <c r="D644" s="61"/>
      <c r="E644" s="61"/>
      <c r="F644" s="61"/>
      <c r="G644" s="61"/>
      <c r="H644" s="61"/>
      <c r="I644" s="61"/>
      <c r="J644" s="61"/>
      <c r="K644" s="6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</row>
    <row r="645" spans="2:60" ht="15.75" customHeight="1" x14ac:dyDescent="0.25">
      <c r="B645" s="61"/>
      <c r="C645" s="11"/>
      <c r="D645" s="61"/>
      <c r="E645" s="61"/>
      <c r="F645" s="61"/>
      <c r="G645" s="61"/>
      <c r="H645" s="61"/>
      <c r="I645" s="61"/>
      <c r="J645" s="61"/>
      <c r="K645" s="6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</row>
    <row r="646" spans="2:60" ht="15.75" customHeight="1" x14ac:dyDescent="0.25">
      <c r="B646" s="61"/>
      <c r="C646" s="11"/>
      <c r="D646" s="61"/>
      <c r="E646" s="61"/>
      <c r="F646" s="61"/>
      <c r="G646" s="61"/>
      <c r="H646" s="61"/>
      <c r="I646" s="61"/>
      <c r="J646" s="61"/>
      <c r="K646" s="6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</row>
    <row r="647" spans="2:60" ht="15.75" customHeight="1" x14ac:dyDescent="0.25">
      <c r="B647" s="61"/>
      <c r="C647" s="11"/>
      <c r="D647" s="61"/>
      <c r="E647" s="61"/>
      <c r="F647" s="61"/>
      <c r="G647" s="61"/>
      <c r="H647" s="61"/>
      <c r="I647" s="61"/>
      <c r="J647" s="61"/>
      <c r="K647" s="6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</row>
    <row r="648" spans="2:60" ht="15.75" customHeight="1" x14ac:dyDescent="0.25">
      <c r="B648" s="61"/>
      <c r="C648" s="11"/>
      <c r="D648" s="61"/>
      <c r="E648" s="61"/>
      <c r="F648" s="61"/>
      <c r="G648" s="61"/>
      <c r="H648" s="61"/>
      <c r="I648" s="61"/>
      <c r="J648" s="61"/>
      <c r="K648" s="6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</row>
    <row r="649" spans="2:60" ht="15.75" customHeight="1" x14ac:dyDescent="0.25">
      <c r="B649" s="61"/>
      <c r="C649" s="11"/>
      <c r="D649" s="61"/>
      <c r="E649" s="61"/>
      <c r="F649" s="61"/>
      <c r="G649" s="61"/>
      <c r="H649" s="61"/>
      <c r="I649" s="61"/>
      <c r="J649" s="61"/>
      <c r="K649" s="6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</row>
    <row r="650" spans="2:60" ht="15.75" customHeight="1" x14ac:dyDescent="0.25">
      <c r="B650" s="61"/>
      <c r="C650" s="11"/>
      <c r="D650" s="61"/>
      <c r="E650" s="61"/>
      <c r="F650" s="61"/>
      <c r="G650" s="61"/>
      <c r="H650" s="61"/>
      <c r="I650" s="61"/>
      <c r="J650" s="61"/>
      <c r="K650" s="6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</row>
    <row r="651" spans="2:60" ht="15.75" customHeight="1" x14ac:dyDescent="0.25">
      <c r="B651" s="61"/>
      <c r="C651" s="11"/>
      <c r="D651" s="61"/>
      <c r="E651" s="61"/>
      <c r="F651" s="61"/>
      <c r="G651" s="61"/>
      <c r="H651" s="61"/>
      <c r="I651" s="61"/>
      <c r="J651" s="61"/>
      <c r="K651" s="6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</row>
    <row r="652" spans="2:60" ht="15.75" customHeight="1" x14ac:dyDescent="0.25">
      <c r="B652" s="61"/>
      <c r="C652" s="11"/>
      <c r="D652" s="61"/>
      <c r="E652" s="61"/>
      <c r="F652" s="61"/>
      <c r="G652" s="61"/>
      <c r="H652" s="61"/>
      <c r="I652" s="61"/>
      <c r="J652" s="61"/>
      <c r="K652" s="6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</row>
    <row r="653" spans="2:60" ht="15.75" customHeight="1" x14ac:dyDescent="0.25">
      <c r="B653" s="61"/>
      <c r="C653" s="11"/>
      <c r="D653" s="61"/>
      <c r="E653" s="61"/>
      <c r="F653" s="61"/>
      <c r="G653" s="61"/>
      <c r="H653" s="61"/>
      <c r="I653" s="61"/>
      <c r="J653" s="61"/>
      <c r="K653" s="6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</row>
    <row r="654" spans="2:60" ht="15.75" customHeight="1" x14ac:dyDescent="0.25">
      <c r="B654" s="61"/>
      <c r="C654" s="11"/>
      <c r="D654" s="61"/>
      <c r="E654" s="61"/>
      <c r="F654" s="61"/>
      <c r="G654" s="61"/>
      <c r="H654" s="61"/>
      <c r="I654" s="61"/>
      <c r="J654" s="61"/>
      <c r="K654" s="6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</row>
    <row r="655" spans="2:60" ht="15.75" customHeight="1" x14ac:dyDescent="0.25">
      <c r="B655" s="61"/>
      <c r="C655" s="11"/>
      <c r="D655" s="61"/>
      <c r="E655" s="61"/>
      <c r="F655" s="61"/>
      <c r="G655" s="61"/>
      <c r="H655" s="61"/>
      <c r="I655" s="61"/>
      <c r="J655" s="61"/>
      <c r="K655" s="6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</row>
    <row r="656" spans="2:60" ht="15.75" customHeight="1" x14ac:dyDescent="0.25">
      <c r="B656" s="61"/>
      <c r="C656" s="11"/>
      <c r="D656" s="61"/>
      <c r="E656" s="61"/>
      <c r="F656" s="61"/>
      <c r="G656" s="61"/>
      <c r="H656" s="61"/>
      <c r="I656" s="61"/>
      <c r="J656" s="61"/>
      <c r="K656" s="6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</row>
    <row r="657" spans="2:60" ht="15.75" customHeight="1" x14ac:dyDescent="0.25">
      <c r="B657" s="61"/>
      <c r="C657" s="11"/>
      <c r="D657" s="61"/>
      <c r="E657" s="61"/>
      <c r="F657" s="61"/>
      <c r="G657" s="61"/>
      <c r="H657" s="61"/>
      <c r="I657" s="61"/>
      <c r="J657" s="61"/>
      <c r="K657" s="6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</row>
    <row r="658" spans="2:60" ht="15.75" customHeight="1" x14ac:dyDescent="0.25">
      <c r="B658" s="61"/>
      <c r="C658" s="11"/>
      <c r="D658" s="61"/>
      <c r="E658" s="61"/>
      <c r="F658" s="61"/>
      <c r="G658" s="61"/>
      <c r="H658" s="61"/>
      <c r="I658" s="61"/>
      <c r="J658" s="61"/>
      <c r="K658" s="6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</row>
    <row r="659" spans="2:60" ht="15.75" customHeight="1" x14ac:dyDescent="0.25">
      <c r="B659" s="61"/>
      <c r="C659" s="11"/>
      <c r="D659" s="61"/>
      <c r="E659" s="61"/>
      <c r="F659" s="61"/>
      <c r="G659" s="61"/>
      <c r="H659" s="61"/>
      <c r="I659" s="61"/>
      <c r="J659" s="61"/>
      <c r="K659" s="6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</row>
    <row r="660" spans="2:60" ht="15.75" customHeight="1" x14ac:dyDescent="0.25">
      <c r="B660" s="61"/>
      <c r="C660" s="11"/>
      <c r="D660" s="61"/>
      <c r="E660" s="61"/>
      <c r="F660" s="61"/>
      <c r="G660" s="61"/>
      <c r="H660" s="61"/>
      <c r="I660" s="61"/>
      <c r="J660" s="61"/>
      <c r="K660" s="6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</row>
    <row r="661" spans="2:60" ht="15.75" customHeight="1" x14ac:dyDescent="0.25">
      <c r="B661" s="61"/>
      <c r="C661" s="11"/>
      <c r="D661" s="61"/>
      <c r="E661" s="61"/>
      <c r="F661" s="61"/>
      <c r="G661" s="61"/>
      <c r="H661" s="61"/>
      <c r="I661" s="61"/>
      <c r="J661" s="61"/>
      <c r="K661" s="6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</row>
    <row r="662" spans="2:60" ht="15.75" customHeight="1" x14ac:dyDescent="0.25">
      <c r="B662" s="61"/>
      <c r="C662" s="11"/>
      <c r="D662" s="61"/>
      <c r="E662" s="61"/>
      <c r="F662" s="61"/>
      <c r="G662" s="61"/>
      <c r="H662" s="61"/>
      <c r="I662" s="61"/>
      <c r="J662" s="61"/>
      <c r="K662" s="6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</row>
    <row r="663" spans="2:60" ht="15.75" customHeight="1" x14ac:dyDescent="0.25">
      <c r="B663" s="61"/>
      <c r="C663" s="11"/>
      <c r="D663" s="61"/>
      <c r="E663" s="61"/>
      <c r="F663" s="61"/>
      <c r="G663" s="61"/>
      <c r="H663" s="61"/>
      <c r="I663" s="61"/>
      <c r="J663" s="61"/>
      <c r="K663" s="6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</row>
    <row r="664" spans="2:60" ht="15.75" customHeight="1" x14ac:dyDescent="0.25">
      <c r="B664" s="61"/>
      <c r="C664" s="11"/>
      <c r="D664" s="61"/>
      <c r="E664" s="61"/>
      <c r="F664" s="61"/>
      <c r="G664" s="61"/>
      <c r="H664" s="61"/>
      <c r="I664" s="61"/>
      <c r="J664" s="61"/>
      <c r="K664" s="6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</row>
    <row r="665" spans="2:60" ht="15.75" customHeight="1" x14ac:dyDescent="0.25">
      <c r="B665" s="61"/>
      <c r="C665" s="11"/>
      <c r="D665" s="61"/>
      <c r="E665" s="61"/>
      <c r="F665" s="61"/>
      <c r="G665" s="61"/>
      <c r="H665" s="61"/>
      <c r="I665" s="61"/>
      <c r="J665" s="61"/>
      <c r="K665" s="6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</row>
    <row r="666" spans="2:60" ht="15.75" customHeight="1" x14ac:dyDescent="0.25">
      <c r="B666" s="61"/>
      <c r="C666" s="11"/>
      <c r="D666" s="61"/>
      <c r="E666" s="61"/>
      <c r="F666" s="61"/>
      <c r="G666" s="61"/>
      <c r="H666" s="61"/>
      <c r="I666" s="61"/>
      <c r="J666" s="61"/>
      <c r="K666" s="6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</row>
    <row r="667" spans="2:60" ht="15.75" customHeight="1" x14ac:dyDescent="0.25">
      <c r="B667" s="61"/>
      <c r="C667" s="11"/>
      <c r="D667" s="61"/>
      <c r="E667" s="61"/>
      <c r="F667" s="61"/>
      <c r="G667" s="61"/>
      <c r="H667" s="61"/>
      <c r="I667" s="61"/>
      <c r="J667" s="61"/>
      <c r="K667" s="6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</row>
    <row r="668" spans="2:60" ht="15.75" customHeight="1" x14ac:dyDescent="0.25">
      <c r="B668" s="61"/>
      <c r="C668" s="11"/>
      <c r="D668" s="61"/>
      <c r="E668" s="61"/>
      <c r="F668" s="61"/>
      <c r="G668" s="61"/>
      <c r="H668" s="61"/>
      <c r="I668" s="61"/>
      <c r="J668" s="61"/>
      <c r="K668" s="6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</row>
    <row r="669" spans="2:60" ht="15.75" customHeight="1" x14ac:dyDescent="0.25">
      <c r="B669" s="61"/>
      <c r="C669" s="11"/>
      <c r="D669" s="61"/>
      <c r="E669" s="61"/>
      <c r="F669" s="61"/>
      <c r="G669" s="61"/>
      <c r="H669" s="61"/>
      <c r="I669" s="61"/>
      <c r="J669" s="61"/>
      <c r="K669" s="6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</row>
    <row r="670" spans="2:60" ht="15.75" customHeight="1" x14ac:dyDescent="0.25">
      <c r="B670" s="61"/>
      <c r="C670" s="11"/>
      <c r="D670" s="61"/>
      <c r="E670" s="61"/>
      <c r="F670" s="61"/>
      <c r="G670" s="61"/>
      <c r="H670" s="61"/>
      <c r="I670" s="61"/>
      <c r="J670" s="61"/>
      <c r="K670" s="6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</row>
    <row r="671" spans="2:60" ht="15.75" customHeight="1" x14ac:dyDescent="0.25">
      <c r="B671" s="61"/>
      <c r="C671" s="11"/>
      <c r="D671" s="61"/>
      <c r="E671" s="61"/>
      <c r="F671" s="61"/>
      <c r="G671" s="61"/>
      <c r="H671" s="61"/>
      <c r="I671" s="61"/>
      <c r="J671" s="61"/>
      <c r="K671" s="6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</row>
    <row r="672" spans="2:60" ht="15.75" customHeight="1" x14ac:dyDescent="0.25">
      <c r="B672" s="61"/>
      <c r="C672" s="11"/>
      <c r="D672" s="61"/>
      <c r="E672" s="61"/>
      <c r="F672" s="61"/>
      <c r="G672" s="61"/>
      <c r="H672" s="61"/>
      <c r="I672" s="61"/>
      <c r="J672" s="61"/>
      <c r="K672" s="6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</row>
    <row r="673" spans="2:60" ht="15.75" customHeight="1" x14ac:dyDescent="0.25">
      <c r="B673" s="61"/>
      <c r="C673" s="11"/>
      <c r="D673" s="61"/>
      <c r="E673" s="61"/>
      <c r="F673" s="61"/>
      <c r="G673" s="61"/>
      <c r="H673" s="61"/>
      <c r="I673" s="61"/>
      <c r="J673" s="61"/>
      <c r="K673" s="6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</row>
    <row r="674" spans="2:60" ht="15.75" customHeight="1" x14ac:dyDescent="0.25">
      <c r="B674" s="61"/>
      <c r="C674" s="11"/>
      <c r="D674" s="61"/>
      <c r="E674" s="61"/>
      <c r="F674" s="61"/>
      <c r="G674" s="61"/>
      <c r="H674" s="61"/>
      <c r="I674" s="61"/>
      <c r="J674" s="61"/>
      <c r="K674" s="6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</row>
    <row r="675" spans="2:60" ht="15.75" customHeight="1" x14ac:dyDescent="0.25">
      <c r="B675" s="61"/>
      <c r="C675" s="11"/>
      <c r="D675" s="61"/>
      <c r="E675" s="61"/>
      <c r="F675" s="61"/>
      <c r="G675" s="61"/>
      <c r="H675" s="61"/>
      <c r="I675" s="61"/>
      <c r="J675" s="61"/>
      <c r="K675" s="6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</row>
    <row r="676" spans="2:60" ht="15.75" customHeight="1" x14ac:dyDescent="0.25">
      <c r="B676" s="61"/>
      <c r="C676" s="11"/>
      <c r="D676" s="61"/>
      <c r="E676" s="61"/>
      <c r="F676" s="61"/>
      <c r="G676" s="61"/>
      <c r="H676" s="61"/>
      <c r="I676" s="61"/>
      <c r="J676" s="61"/>
      <c r="K676" s="6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</row>
    <row r="677" spans="2:60" ht="15.75" customHeight="1" x14ac:dyDescent="0.25">
      <c r="B677" s="61"/>
      <c r="C677" s="11"/>
      <c r="D677" s="61"/>
      <c r="E677" s="61"/>
      <c r="F677" s="61"/>
      <c r="G677" s="61"/>
      <c r="H677" s="61"/>
      <c r="I677" s="61"/>
      <c r="J677" s="61"/>
      <c r="K677" s="6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</row>
    <row r="678" spans="2:60" ht="15.75" customHeight="1" x14ac:dyDescent="0.25">
      <c r="B678" s="61"/>
      <c r="C678" s="11"/>
      <c r="D678" s="61"/>
      <c r="E678" s="61"/>
      <c r="F678" s="61"/>
      <c r="G678" s="61"/>
      <c r="H678" s="61"/>
      <c r="I678" s="61"/>
      <c r="J678" s="61"/>
      <c r="K678" s="6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</row>
    <row r="679" spans="2:60" ht="15.75" customHeight="1" x14ac:dyDescent="0.25">
      <c r="B679" s="61"/>
      <c r="C679" s="11"/>
      <c r="D679" s="61"/>
      <c r="E679" s="61"/>
      <c r="F679" s="61"/>
      <c r="G679" s="61"/>
      <c r="H679" s="61"/>
      <c r="I679" s="61"/>
      <c r="J679" s="61"/>
      <c r="K679" s="6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</row>
    <row r="680" spans="2:60" ht="15.75" customHeight="1" x14ac:dyDescent="0.25">
      <c r="B680" s="61"/>
      <c r="C680" s="11"/>
      <c r="D680" s="61"/>
      <c r="E680" s="61"/>
      <c r="F680" s="61"/>
      <c r="G680" s="61"/>
      <c r="H680" s="61"/>
      <c r="I680" s="61"/>
      <c r="J680" s="61"/>
      <c r="K680" s="6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</row>
    <row r="681" spans="2:60" ht="15.75" customHeight="1" x14ac:dyDescent="0.25">
      <c r="B681" s="61"/>
      <c r="C681" s="11"/>
      <c r="D681" s="61"/>
      <c r="E681" s="61"/>
      <c r="F681" s="61"/>
      <c r="G681" s="61"/>
      <c r="H681" s="61"/>
      <c r="I681" s="61"/>
      <c r="J681" s="61"/>
      <c r="K681" s="6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</row>
    <row r="682" spans="2:60" ht="15.75" customHeight="1" x14ac:dyDescent="0.25">
      <c r="B682" s="61"/>
      <c r="C682" s="11"/>
      <c r="D682" s="61"/>
      <c r="E682" s="61"/>
      <c r="F682" s="61"/>
      <c r="G682" s="61"/>
      <c r="H682" s="61"/>
      <c r="I682" s="61"/>
      <c r="J682" s="61"/>
      <c r="K682" s="6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</row>
    <row r="683" spans="2:60" ht="15.75" customHeight="1" x14ac:dyDescent="0.25">
      <c r="B683" s="61"/>
      <c r="C683" s="11"/>
      <c r="D683" s="61"/>
      <c r="E683" s="61"/>
      <c r="F683" s="61"/>
      <c r="G683" s="61"/>
      <c r="H683" s="61"/>
      <c r="I683" s="61"/>
      <c r="J683" s="61"/>
      <c r="K683" s="6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</row>
    <row r="684" spans="2:60" ht="15.75" customHeight="1" x14ac:dyDescent="0.25">
      <c r="B684" s="61"/>
      <c r="C684" s="11"/>
      <c r="D684" s="61"/>
      <c r="E684" s="61"/>
      <c r="F684" s="61"/>
      <c r="G684" s="61"/>
      <c r="H684" s="61"/>
      <c r="I684" s="61"/>
      <c r="J684" s="61"/>
      <c r="K684" s="6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</row>
    <row r="685" spans="2:60" ht="15.75" customHeight="1" x14ac:dyDescent="0.25">
      <c r="B685" s="61"/>
      <c r="C685" s="11"/>
      <c r="D685" s="61"/>
      <c r="E685" s="61"/>
      <c r="F685" s="61"/>
      <c r="G685" s="61"/>
      <c r="H685" s="61"/>
      <c r="I685" s="61"/>
      <c r="J685" s="61"/>
      <c r="K685" s="6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</row>
    <row r="686" spans="2:60" ht="15.75" customHeight="1" x14ac:dyDescent="0.25">
      <c r="B686" s="61"/>
      <c r="C686" s="11"/>
      <c r="D686" s="61"/>
      <c r="E686" s="61"/>
      <c r="F686" s="61"/>
      <c r="G686" s="61"/>
      <c r="H686" s="61"/>
      <c r="I686" s="61"/>
      <c r="J686" s="61"/>
      <c r="K686" s="6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</row>
    <row r="687" spans="2:60" ht="15.75" customHeight="1" x14ac:dyDescent="0.25">
      <c r="B687" s="61"/>
      <c r="C687" s="11"/>
      <c r="D687" s="61"/>
      <c r="E687" s="61"/>
      <c r="F687" s="61"/>
      <c r="G687" s="61"/>
      <c r="H687" s="61"/>
      <c r="I687" s="61"/>
      <c r="J687" s="61"/>
      <c r="K687" s="6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</row>
    <row r="688" spans="2:60" ht="15.75" customHeight="1" x14ac:dyDescent="0.25">
      <c r="B688" s="61"/>
      <c r="C688" s="11"/>
      <c r="D688" s="61"/>
      <c r="E688" s="61"/>
      <c r="F688" s="61"/>
      <c r="G688" s="61"/>
      <c r="H688" s="61"/>
      <c r="I688" s="61"/>
      <c r="J688" s="61"/>
      <c r="K688" s="6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</row>
    <row r="689" spans="2:60" ht="15.75" customHeight="1" x14ac:dyDescent="0.25">
      <c r="B689" s="61"/>
      <c r="C689" s="11"/>
      <c r="D689" s="61"/>
      <c r="E689" s="61"/>
      <c r="F689" s="61"/>
      <c r="G689" s="61"/>
      <c r="H689" s="61"/>
      <c r="I689" s="61"/>
      <c r="J689" s="61"/>
      <c r="K689" s="6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</row>
    <row r="690" spans="2:60" ht="15.75" customHeight="1" x14ac:dyDescent="0.25">
      <c r="B690" s="61"/>
      <c r="C690" s="11"/>
      <c r="D690" s="61"/>
      <c r="E690" s="61"/>
      <c r="F690" s="61"/>
      <c r="G690" s="61"/>
      <c r="H690" s="61"/>
      <c r="I690" s="61"/>
      <c r="J690" s="61"/>
      <c r="K690" s="6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</row>
    <row r="691" spans="2:60" ht="15.75" customHeight="1" x14ac:dyDescent="0.25">
      <c r="B691" s="61"/>
      <c r="C691" s="11"/>
      <c r="D691" s="61"/>
      <c r="E691" s="61"/>
      <c r="F691" s="61"/>
      <c r="G691" s="61"/>
      <c r="H691" s="61"/>
      <c r="I691" s="61"/>
      <c r="J691" s="61"/>
      <c r="K691" s="6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</row>
    <row r="692" spans="2:60" ht="15.75" customHeight="1" x14ac:dyDescent="0.25">
      <c r="B692" s="61"/>
      <c r="C692" s="11"/>
      <c r="D692" s="61"/>
      <c r="E692" s="61"/>
      <c r="F692" s="61"/>
      <c r="G692" s="61"/>
      <c r="H692" s="61"/>
      <c r="I692" s="61"/>
      <c r="J692" s="61"/>
      <c r="K692" s="6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</row>
    <row r="693" spans="2:60" ht="15.75" customHeight="1" x14ac:dyDescent="0.25">
      <c r="B693" s="61"/>
      <c r="C693" s="11"/>
      <c r="D693" s="61"/>
      <c r="E693" s="61"/>
      <c r="F693" s="61"/>
      <c r="G693" s="61"/>
      <c r="H693" s="61"/>
      <c r="I693" s="61"/>
      <c r="J693" s="61"/>
      <c r="K693" s="6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</row>
    <row r="694" spans="2:60" ht="15.75" customHeight="1" x14ac:dyDescent="0.25">
      <c r="B694" s="61"/>
      <c r="C694" s="11"/>
      <c r="D694" s="61"/>
      <c r="E694" s="61"/>
      <c r="F694" s="61"/>
      <c r="G694" s="61"/>
      <c r="H694" s="61"/>
      <c r="I694" s="61"/>
      <c r="J694" s="61"/>
      <c r="K694" s="6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</row>
    <row r="695" spans="2:60" ht="15.75" customHeight="1" x14ac:dyDescent="0.25">
      <c r="B695" s="61"/>
      <c r="C695" s="11"/>
      <c r="D695" s="61"/>
      <c r="E695" s="61"/>
      <c r="F695" s="61"/>
      <c r="G695" s="61"/>
      <c r="H695" s="61"/>
      <c r="I695" s="61"/>
      <c r="J695" s="61"/>
      <c r="K695" s="6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</row>
    <row r="696" spans="2:60" ht="15.75" customHeight="1" x14ac:dyDescent="0.25">
      <c r="B696" s="61"/>
      <c r="C696" s="11"/>
      <c r="D696" s="61"/>
      <c r="E696" s="61"/>
      <c r="F696" s="61"/>
      <c r="G696" s="61"/>
      <c r="H696" s="61"/>
      <c r="I696" s="61"/>
      <c r="J696" s="61"/>
      <c r="K696" s="6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</row>
    <row r="697" spans="2:60" ht="15.75" customHeight="1" x14ac:dyDescent="0.25">
      <c r="B697" s="61"/>
      <c r="C697" s="11"/>
      <c r="D697" s="61"/>
      <c r="E697" s="61"/>
      <c r="F697" s="61"/>
      <c r="G697" s="61"/>
      <c r="H697" s="61"/>
      <c r="I697" s="61"/>
      <c r="J697" s="61"/>
      <c r="K697" s="6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</row>
    <row r="698" spans="2:60" ht="15.75" customHeight="1" x14ac:dyDescent="0.25">
      <c r="B698" s="61"/>
      <c r="C698" s="11"/>
      <c r="D698" s="61"/>
      <c r="E698" s="61"/>
      <c r="F698" s="61"/>
      <c r="G698" s="61"/>
      <c r="H698" s="61"/>
      <c r="I698" s="61"/>
      <c r="J698" s="61"/>
      <c r="K698" s="6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</row>
    <row r="699" spans="2:60" ht="15.75" customHeight="1" x14ac:dyDescent="0.25">
      <c r="B699" s="61"/>
      <c r="C699" s="11"/>
      <c r="D699" s="61"/>
      <c r="E699" s="61"/>
      <c r="F699" s="61"/>
      <c r="G699" s="61"/>
      <c r="H699" s="61"/>
      <c r="I699" s="61"/>
      <c r="J699" s="61"/>
      <c r="K699" s="6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</row>
    <row r="700" spans="2:60" ht="15.75" customHeight="1" x14ac:dyDescent="0.25">
      <c r="B700" s="61"/>
      <c r="C700" s="11"/>
      <c r="D700" s="61"/>
      <c r="E700" s="61"/>
      <c r="F700" s="61"/>
      <c r="G700" s="61"/>
      <c r="H700" s="61"/>
      <c r="I700" s="61"/>
      <c r="J700" s="61"/>
      <c r="K700" s="6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</row>
    <row r="701" spans="2:60" ht="15.75" customHeight="1" x14ac:dyDescent="0.25">
      <c r="B701" s="61"/>
      <c r="C701" s="11"/>
      <c r="D701" s="61"/>
      <c r="E701" s="61"/>
      <c r="F701" s="61"/>
      <c r="G701" s="61"/>
      <c r="H701" s="61"/>
      <c r="I701" s="61"/>
      <c r="J701" s="61"/>
      <c r="K701" s="6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</row>
    <row r="702" spans="2:60" ht="15.75" customHeight="1" x14ac:dyDescent="0.25">
      <c r="B702" s="61"/>
      <c r="C702" s="11"/>
      <c r="D702" s="61"/>
      <c r="E702" s="61"/>
      <c r="F702" s="61"/>
      <c r="G702" s="61"/>
      <c r="H702" s="61"/>
      <c r="I702" s="61"/>
      <c r="J702" s="61"/>
      <c r="K702" s="6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</row>
    <row r="703" spans="2:60" ht="15.75" customHeight="1" x14ac:dyDescent="0.25">
      <c r="B703" s="61"/>
      <c r="C703" s="11"/>
      <c r="D703" s="61"/>
      <c r="E703" s="61"/>
      <c r="F703" s="61"/>
      <c r="G703" s="61"/>
      <c r="H703" s="61"/>
      <c r="I703" s="61"/>
      <c r="J703" s="61"/>
      <c r="K703" s="6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</row>
    <row r="704" spans="2:60" ht="15.75" customHeight="1" x14ac:dyDescent="0.25">
      <c r="B704" s="61"/>
      <c r="C704" s="11"/>
      <c r="D704" s="61"/>
      <c r="E704" s="61"/>
      <c r="F704" s="61"/>
      <c r="G704" s="61"/>
      <c r="H704" s="61"/>
      <c r="I704" s="61"/>
      <c r="J704" s="61"/>
      <c r="K704" s="6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</row>
    <row r="705" spans="2:60" ht="15.75" customHeight="1" x14ac:dyDescent="0.25">
      <c r="B705" s="61"/>
      <c r="C705" s="11"/>
      <c r="D705" s="61"/>
      <c r="E705" s="61"/>
      <c r="F705" s="61"/>
      <c r="G705" s="61"/>
      <c r="H705" s="61"/>
      <c r="I705" s="61"/>
      <c r="J705" s="61"/>
      <c r="K705" s="6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</row>
    <row r="706" spans="2:60" ht="15.75" customHeight="1" x14ac:dyDescent="0.25">
      <c r="B706" s="61"/>
      <c r="C706" s="11"/>
      <c r="D706" s="61"/>
      <c r="E706" s="61"/>
      <c r="F706" s="61"/>
      <c r="G706" s="61"/>
      <c r="H706" s="61"/>
      <c r="I706" s="61"/>
      <c r="J706" s="61"/>
      <c r="K706" s="6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</row>
    <row r="707" spans="2:60" ht="15.75" customHeight="1" x14ac:dyDescent="0.25">
      <c r="B707" s="61"/>
      <c r="C707" s="11"/>
      <c r="D707" s="61"/>
      <c r="E707" s="61"/>
      <c r="F707" s="61"/>
      <c r="G707" s="61"/>
      <c r="H707" s="61"/>
      <c r="I707" s="61"/>
      <c r="J707" s="61"/>
      <c r="K707" s="6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</row>
    <row r="708" spans="2:60" ht="15.75" customHeight="1" x14ac:dyDescent="0.25">
      <c r="B708" s="61"/>
      <c r="C708" s="11"/>
      <c r="D708" s="61"/>
      <c r="E708" s="61"/>
      <c r="F708" s="61"/>
      <c r="G708" s="61"/>
      <c r="H708" s="61"/>
      <c r="I708" s="61"/>
      <c r="J708" s="61"/>
      <c r="K708" s="6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</row>
    <row r="709" spans="2:60" ht="15.75" customHeight="1" x14ac:dyDescent="0.25">
      <c r="B709" s="61"/>
      <c r="C709" s="11"/>
      <c r="D709" s="61"/>
      <c r="E709" s="61"/>
      <c r="F709" s="61"/>
      <c r="G709" s="61"/>
      <c r="H709" s="61"/>
      <c r="I709" s="61"/>
      <c r="J709" s="61"/>
      <c r="K709" s="6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</row>
    <row r="710" spans="2:60" ht="15.75" customHeight="1" x14ac:dyDescent="0.25">
      <c r="B710" s="61"/>
      <c r="C710" s="11"/>
      <c r="D710" s="61"/>
      <c r="E710" s="61"/>
      <c r="F710" s="61"/>
      <c r="G710" s="61"/>
      <c r="H710" s="61"/>
      <c r="I710" s="61"/>
      <c r="J710" s="61"/>
      <c r="K710" s="6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</row>
    <row r="711" spans="2:60" ht="15.75" customHeight="1" x14ac:dyDescent="0.25">
      <c r="B711" s="61"/>
      <c r="C711" s="11"/>
      <c r="D711" s="61"/>
      <c r="E711" s="61"/>
      <c r="F711" s="61"/>
      <c r="G711" s="61"/>
      <c r="H711" s="61"/>
      <c r="I711" s="61"/>
      <c r="J711" s="61"/>
      <c r="K711" s="6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</row>
    <row r="712" spans="2:60" ht="15.75" customHeight="1" x14ac:dyDescent="0.25">
      <c r="B712" s="61"/>
      <c r="C712" s="11"/>
      <c r="D712" s="61"/>
      <c r="E712" s="61"/>
      <c r="F712" s="61"/>
      <c r="G712" s="61"/>
      <c r="H712" s="61"/>
      <c r="I712" s="61"/>
      <c r="J712" s="61"/>
      <c r="K712" s="6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</row>
    <row r="713" spans="2:60" ht="15.75" customHeight="1" x14ac:dyDescent="0.25">
      <c r="B713" s="61"/>
      <c r="C713" s="11"/>
      <c r="D713" s="61"/>
      <c r="E713" s="61"/>
      <c r="F713" s="61"/>
      <c r="G713" s="61"/>
      <c r="H713" s="61"/>
      <c r="I713" s="61"/>
      <c r="J713" s="61"/>
      <c r="K713" s="6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</row>
    <row r="714" spans="2:60" ht="15.75" customHeight="1" x14ac:dyDescent="0.25">
      <c r="B714" s="61"/>
      <c r="C714" s="11"/>
      <c r="D714" s="61"/>
      <c r="E714" s="61"/>
      <c r="F714" s="61"/>
      <c r="G714" s="61"/>
      <c r="H714" s="61"/>
      <c r="I714" s="61"/>
      <c r="J714" s="61"/>
      <c r="K714" s="6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</row>
    <row r="715" spans="2:60" ht="15.75" customHeight="1" x14ac:dyDescent="0.25">
      <c r="B715" s="61"/>
      <c r="C715" s="11"/>
      <c r="D715" s="61"/>
      <c r="E715" s="61"/>
      <c r="F715" s="61"/>
      <c r="G715" s="61"/>
      <c r="H715" s="61"/>
      <c r="I715" s="61"/>
      <c r="J715" s="61"/>
      <c r="K715" s="6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</row>
    <row r="716" spans="2:60" ht="15.75" customHeight="1" x14ac:dyDescent="0.25">
      <c r="B716" s="61"/>
      <c r="C716" s="11"/>
      <c r="D716" s="61"/>
      <c r="E716" s="61"/>
      <c r="F716" s="61"/>
      <c r="G716" s="61"/>
      <c r="H716" s="61"/>
      <c r="I716" s="61"/>
      <c r="J716" s="61"/>
      <c r="K716" s="6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</row>
    <row r="717" spans="2:60" ht="15.75" customHeight="1" x14ac:dyDescent="0.25">
      <c r="B717" s="61"/>
      <c r="C717" s="11"/>
      <c r="D717" s="61"/>
      <c r="E717" s="61"/>
      <c r="F717" s="61"/>
      <c r="G717" s="61"/>
      <c r="H717" s="61"/>
      <c r="I717" s="61"/>
      <c r="J717" s="61"/>
      <c r="K717" s="6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</row>
    <row r="718" spans="2:60" ht="15.75" customHeight="1" x14ac:dyDescent="0.25">
      <c r="B718" s="61"/>
      <c r="C718" s="11"/>
      <c r="D718" s="61"/>
      <c r="E718" s="61"/>
      <c r="F718" s="61"/>
      <c r="G718" s="61"/>
      <c r="H718" s="61"/>
      <c r="I718" s="61"/>
      <c r="J718" s="61"/>
      <c r="K718" s="6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</row>
    <row r="719" spans="2:60" ht="15.75" customHeight="1" x14ac:dyDescent="0.25">
      <c r="B719" s="61"/>
      <c r="C719" s="11"/>
      <c r="D719" s="61"/>
      <c r="E719" s="61"/>
      <c r="F719" s="61"/>
      <c r="G719" s="61"/>
      <c r="H719" s="61"/>
      <c r="I719" s="61"/>
      <c r="J719" s="61"/>
      <c r="K719" s="6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</row>
    <row r="720" spans="2:60" ht="15.75" customHeight="1" x14ac:dyDescent="0.25">
      <c r="B720" s="61"/>
      <c r="C720" s="11"/>
      <c r="D720" s="61"/>
      <c r="E720" s="61"/>
      <c r="F720" s="61"/>
      <c r="G720" s="61"/>
      <c r="H720" s="61"/>
      <c r="I720" s="61"/>
      <c r="J720" s="61"/>
      <c r="K720" s="6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</row>
    <row r="721" spans="2:60" ht="15.75" customHeight="1" x14ac:dyDescent="0.25">
      <c r="B721" s="61"/>
      <c r="C721" s="11"/>
      <c r="D721" s="61"/>
      <c r="E721" s="61"/>
      <c r="F721" s="61"/>
      <c r="G721" s="61"/>
      <c r="H721" s="61"/>
      <c r="I721" s="61"/>
      <c r="J721" s="61"/>
      <c r="K721" s="6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</row>
    <row r="722" spans="2:60" ht="15.75" customHeight="1" x14ac:dyDescent="0.25">
      <c r="B722" s="61"/>
      <c r="C722" s="11"/>
      <c r="D722" s="61"/>
      <c r="E722" s="61"/>
      <c r="F722" s="61"/>
      <c r="G722" s="61"/>
      <c r="H722" s="61"/>
      <c r="I722" s="61"/>
      <c r="J722" s="61"/>
      <c r="K722" s="6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</row>
    <row r="723" spans="2:60" ht="15.75" customHeight="1" x14ac:dyDescent="0.25">
      <c r="B723" s="61"/>
      <c r="C723" s="11"/>
      <c r="D723" s="61"/>
      <c r="E723" s="61"/>
      <c r="F723" s="61"/>
      <c r="G723" s="61"/>
      <c r="H723" s="61"/>
      <c r="I723" s="61"/>
      <c r="J723" s="61"/>
      <c r="K723" s="6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</row>
    <row r="724" spans="2:60" ht="15.75" customHeight="1" x14ac:dyDescent="0.25">
      <c r="B724" s="61"/>
      <c r="C724" s="11"/>
      <c r="D724" s="61"/>
      <c r="E724" s="61"/>
      <c r="F724" s="61"/>
      <c r="G724" s="61"/>
      <c r="H724" s="61"/>
      <c r="I724" s="61"/>
      <c r="J724" s="61"/>
      <c r="K724" s="6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</row>
    <row r="725" spans="2:60" ht="15.75" customHeight="1" x14ac:dyDescent="0.25">
      <c r="B725" s="61"/>
      <c r="C725" s="11"/>
      <c r="D725" s="61"/>
      <c r="E725" s="61"/>
      <c r="F725" s="61"/>
      <c r="G725" s="61"/>
      <c r="H725" s="61"/>
      <c r="I725" s="61"/>
      <c r="J725" s="61"/>
      <c r="K725" s="6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</row>
    <row r="726" spans="2:60" ht="15.75" customHeight="1" x14ac:dyDescent="0.25">
      <c r="B726" s="61"/>
      <c r="C726" s="11"/>
      <c r="D726" s="61"/>
      <c r="E726" s="61"/>
      <c r="F726" s="61"/>
      <c r="G726" s="61"/>
      <c r="H726" s="61"/>
      <c r="I726" s="61"/>
      <c r="J726" s="61"/>
      <c r="K726" s="6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</row>
    <row r="727" spans="2:60" ht="15.75" customHeight="1" x14ac:dyDescent="0.25">
      <c r="B727" s="61"/>
      <c r="C727" s="11"/>
      <c r="D727" s="61"/>
      <c r="E727" s="61"/>
      <c r="F727" s="61"/>
      <c r="G727" s="61"/>
      <c r="H727" s="61"/>
      <c r="I727" s="61"/>
      <c r="J727" s="61"/>
      <c r="K727" s="6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</row>
    <row r="728" spans="2:60" ht="15.75" customHeight="1" x14ac:dyDescent="0.25">
      <c r="B728" s="61"/>
      <c r="C728" s="11"/>
      <c r="D728" s="61"/>
      <c r="E728" s="61"/>
      <c r="F728" s="61"/>
      <c r="G728" s="61"/>
      <c r="H728" s="61"/>
      <c r="I728" s="61"/>
      <c r="J728" s="61"/>
      <c r="K728" s="6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</row>
    <row r="729" spans="2:60" ht="15.75" customHeight="1" x14ac:dyDescent="0.25">
      <c r="B729" s="61"/>
      <c r="C729" s="11"/>
      <c r="D729" s="61"/>
      <c r="E729" s="61"/>
      <c r="F729" s="61"/>
      <c r="G729" s="61"/>
      <c r="H729" s="61"/>
      <c r="I729" s="61"/>
      <c r="J729" s="61"/>
      <c r="K729" s="6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</row>
    <row r="730" spans="2:60" ht="15.75" customHeight="1" x14ac:dyDescent="0.25">
      <c r="B730" s="61"/>
      <c r="C730" s="11"/>
      <c r="D730" s="61"/>
      <c r="E730" s="61"/>
      <c r="F730" s="61"/>
      <c r="G730" s="61"/>
      <c r="H730" s="61"/>
      <c r="I730" s="61"/>
      <c r="J730" s="61"/>
      <c r="K730" s="6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</row>
    <row r="731" spans="2:60" ht="15.75" customHeight="1" x14ac:dyDescent="0.25">
      <c r="B731" s="61"/>
      <c r="C731" s="11"/>
      <c r="D731" s="61"/>
      <c r="E731" s="61"/>
      <c r="F731" s="61"/>
      <c r="G731" s="61"/>
      <c r="H731" s="61"/>
      <c r="I731" s="61"/>
      <c r="J731" s="61"/>
      <c r="K731" s="6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</row>
    <row r="732" spans="2:60" ht="15.75" customHeight="1" x14ac:dyDescent="0.25">
      <c r="B732" s="61"/>
      <c r="C732" s="11"/>
      <c r="D732" s="61"/>
      <c r="E732" s="61"/>
      <c r="F732" s="61"/>
      <c r="G732" s="61"/>
      <c r="H732" s="61"/>
      <c r="I732" s="61"/>
      <c r="J732" s="61"/>
      <c r="K732" s="6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</row>
    <row r="733" spans="2:60" ht="15.75" customHeight="1" x14ac:dyDescent="0.25">
      <c r="B733" s="61"/>
      <c r="C733" s="11"/>
      <c r="D733" s="61"/>
      <c r="E733" s="61"/>
      <c r="F733" s="61"/>
      <c r="G733" s="61"/>
      <c r="H733" s="61"/>
      <c r="I733" s="61"/>
      <c r="J733" s="61"/>
      <c r="K733" s="6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</row>
    <row r="734" spans="2:60" ht="15.75" customHeight="1" x14ac:dyDescent="0.25">
      <c r="B734" s="61"/>
      <c r="C734" s="11"/>
      <c r="D734" s="61"/>
      <c r="E734" s="61"/>
      <c r="F734" s="61"/>
      <c r="G734" s="61"/>
      <c r="H734" s="61"/>
      <c r="I734" s="61"/>
      <c r="J734" s="61"/>
      <c r="K734" s="6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</row>
    <row r="735" spans="2:60" ht="15.75" customHeight="1" x14ac:dyDescent="0.25">
      <c r="B735" s="61"/>
      <c r="C735" s="11"/>
      <c r="D735" s="61"/>
      <c r="E735" s="61"/>
      <c r="F735" s="61"/>
      <c r="G735" s="61"/>
      <c r="H735" s="61"/>
      <c r="I735" s="61"/>
      <c r="J735" s="61"/>
      <c r="K735" s="6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</row>
    <row r="736" spans="2:60" ht="15.75" customHeight="1" x14ac:dyDescent="0.25">
      <c r="B736" s="61"/>
      <c r="C736" s="11"/>
      <c r="D736" s="61"/>
      <c r="E736" s="61"/>
      <c r="F736" s="61"/>
      <c r="G736" s="61"/>
      <c r="H736" s="61"/>
      <c r="I736" s="61"/>
      <c r="J736" s="61"/>
      <c r="K736" s="6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</row>
    <row r="737" spans="2:60" ht="15.75" customHeight="1" x14ac:dyDescent="0.25">
      <c r="B737" s="61"/>
      <c r="C737" s="11"/>
      <c r="D737" s="61"/>
      <c r="E737" s="61"/>
      <c r="F737" s="61"/>
      <c r="G737" s="61"/>
      <c r="H737" s="61"/>
      <c r="I737" s="61"/>
      <c r="J737" s="61"/>
      <c r="K737" s="6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</row>
    <row r="738" spans="2:60" ht="15.75" customHeight="1" x14ac:dyDescent="0.25">
      <c r="B738" s="61"/>
      <c r="C738" s="11"/>
      <c r="D738" s="61"/>
      <c r="E738" s="61"/>
      <c r="F738" s="61"/>
      <c r="G738" s="61"/>
      <c r="H738" s="61"/>
      <c r="I738" s="61"/>
      <c r="J738" s="61"/>
      <c r="K738" s="6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</row>
    <row r="739" spans="2:60" ht="15.75" customHeight="1" x14ac:dyDescent="0.25">
      <c r="B739" s="61"/>
      <c r="C739" s="11"/>
      <c r="D739" s="61"/>
      <c r="E739" s="61"/>
      <c r="F739" s="61"/>
      <c r="G739" s="61"/>
      <c r="H739" s="61"/>
      <c r="I739" s="61"/>
      <c r="J739" s="61"/>
      <c r="K739" s="6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</row>
    <row r="740" spans="2:60" ht="15.75" customHeight="1" x14ac:dyDescent="0.25">
      <c r="B740" s="61"/>
      <c r="C740" s="11"/>
      <c r="D740" s="61"/>
      <c r="E740" s="61"/>
      <c r="F740" s="61"/>
      <c r="G740" s="61"/>
      <c r="H740" s="61"/>
      <c r="I740" s="61"/>
      <c r="J740" s="61"/>
      <c r="K740" s="6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</row>
    <row r="741" spans="2:60" ht="15.75" customHeight="1" x14ac:dyDescent="0.25">
      <c r="B741" s="61"/>
      <c r="C741" s="11"/>
      <c r="D741" s="61"/>
      <c r="E741" s="61"/>
      <c r="F741" s="61"/>
      <c r="G741" s="61"/>
      <c r="H741" s="61"/>
      <c r="I741" s="61"/>
      <c r="J741" s="61"/>
      <c r="K741" s="6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</row>
    <row r="742" spans="2:60" ht="15.75" customHeight="1" x14ac:dyDescent="0.25">
      <c r="B742" s="61"/>
      <c r="C742" s="11"/>
      <c r="D742" s="61"/>
      <c r="E742" s="61"/>
      <c r="F742" s="61"/>
      <c r="G742" s="61"/>
      <c r="H742" s="61"/>
      <c r="I742" s="61"/>
      <c r="J742" s="61"/>
      <c r="K742" s="6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</row>
    <row r="743" spans="2:60" ht="15.75" customHeight="1" x14ac:dyDescent="0.25">
      <c r="B743" s="61"/>
      <c r="C743" s="11"/>
      <c r="D743" s="61"/>
      <c r="E743" s="61"/>
      <c r="F743" s="61"/>
      <c r="G743" s="61"/>
      <c r="H743" s="61"/>
      <c r="I743" s="61"/>
      <c r="J743" s="61"/>
      <c r="K743" s="6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</row>
    <row r="744" spans="2:60" ht="15.75" customHeight="1" x14ac:dyDescent="0.25">
      <c r="B744" s="61"/>
      <c r="C744" s="11"/>
      <c r="D744" s="61"/>
      <c r="E744" s="61"/>
      <c r="F744" s="61"/>
      <c r="G744" s="61"/>
      <c r="H744" s="61"/>
      <c r="I744" s="61"/>
      <c r="J744" s="61"/>
      <c r="K744" s="6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</row>
    <row r="745" spans="2:60" ht="15.75" customHeight="1" x14ac:dyDescent="0.25">
      <c r="B745" s="61"/>
      <c r="C745" s="11"/>
      <c r="D745" s="61"/>
      <c r="E745" s="61"/>
      <c r="F745" s="61"/>
      <c r="G745" s="61"/>
      <c r="H745" s="61"/>
      <c r="I745" s="61"/>
      <c r="J745" s="61"/>
      <c r="K745" s="6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</row>
    <row r="746" spans="2:60" ht="15.75" customHeight="1" x14ac:dyDescent="0.25">
      <c r="B746" s="61"/>
      <c r="C746" s="11"/>
      <c r="D746" s="61"/>
      <c r="E746" s="61"/>
      <c r="F746" s="61"/>
      <c r="G746" s="61"/>
      <c r="H746" s="61"/>
      <c r="I746" s="61"/>
      <c r="J746" s="61"/>
      <c r="K746" s="6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</row>
    <row r="747" spans="2:60" ht="15.75" customHeight="1" x14ac:dyDescent="0.25">
      <c r="B747" s="61"/>
      <c r="C747" s="11"/>
      <c r="D747" s="61"/>
      <c r="E747" s="61"/>
      <c r="F747" s="61"/>
      <c r="G747" s="61"/>
      <c r="H747" s="61"/>
      <c r="I747" s="61"/>
      <c r="J747" s="61"/>
      <c r="K747" s="6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</row>
    <row r="748" spans="2:60" ht="15.75" customHeight="1" x14ac:dyDescent="0.25">
      <c r="B748" s="61"/>
      <c r="C748" s="11"/>
      <c r="D748" s="61"/>
      <c r="E748" s="61"/>
      <c r="F748" s="61"/>
      <c r="G748" s="61"/>
      <c r="H748" s="61"/>
      <c r="I748" s="61"/>
      <c r="J748" s="61"/>
      <c r="K748" s="6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</row>
    <row r="749" spans="2:60" ht="15.75" customHeight="1" x14ac:dyDescent="0.25">
      <c r="B749" s="61"/>
      <c r="C749" s="11"/>
      <c r="D749" s="61"/>
      <c r="E749" s="61"/>
      <c r="F749" s="61"/>
      <c r="G749" s="61"/>
      <c r="H749" s="61"/>
      <c r="I749" s="61"/>
      <c r="J749" s="61"/>
      <c r="K749" s="6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</row>
    <row r="750" spans="2:60" ht="15.75" customHeight="1" x14ac:dyDescent="0.25">
      <c r="B750" s="61"/>
      <c r="C750" s="11"/>
      <c r="D750" s="61"/>
      <c r="E750" s="61"/>
      <c r="F750" s="61"/>
      <c r="G750" s="61"/>
      <c r="H750" s="61"/>
      <c r="I750" s="61"/>
      <c r="J750" s="61"/>
      <c r="K750" s="6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</row>
    <row r="751" spans="2:60" ht="15.75" customHeight="1" x14ac:dyDescent="0.25">
      <c r="B751" s="61"/>
      <c r="C751" s="11"/>
      <c r="D751" s="61"/>
      <c r="E751" s="61"/>
      <c r="F751" s="61"/>
      <c r="G751" s="61"/>
      <c r="H751" s="61"/>
      <c r="I751" s="61"/>
      <c r="J751" s="61"/>
      <c r="K751" s="6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</row>
    <row r="752" spans="2:60" ht="15.75" customHeight="1" x14ac:dyDescent="0.25">
      <c r="B752" s="61"/>
      <c r="C752" s="11"/>
      <c r="D752" s="61"/>
      <c r="E752" s="61"/>
      <c r="F752" s="61"/>
      <c r="G752" s="61"/>
      <c r="H752" s="61"/>
      <c r="I752" s="61"/>
      <c r="J752" s="61"/>
      <c r="K752" s="6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</row>
    <row r="753" spans="2:60" ht="15.75" customHeight="1" x14ac:dyDescent="0.25">
      <c r="B753" s="61"/>
      <c r="C753" s="11"/>
      <c r="D753" s="61"/>
      <c r="E753" s="61"/>
      <c r="F753" s="61"/>
      <c r="G753" s="61"/>
      <c r="H753" s="61"/>
      <c r="I753" s="61"/>
      <c r="J753" s="61"/>
      <c r="K753" s="6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</row>
    <row r="754" spans="2:60" ht="15.75" customHeight="1" x14ac:dyDescent="0.25">
      <c r="B754" s="61"/>
      <c r="C754" s="11"/>
      <c r="D754" s="61"/>
      <c r="E754" s="61"/>
      <c r="F754" s="61"/>
      <c r="G754" s="61"/>
      <c r="H754" s="61"/>
      <c r="I754" s="61"/>
      <c r="J754" s="61"/>
      <c r="K754" s="6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</row>
    <row r="755" spans="2:60" ht="15.75" customHeight="1" x14ac:dyDescent="0.25">
      <c r="B755" s="61"/>
      <c r="C755" s="11"/>
      <c r="D755" s="61"/>
      <c r="E755" s="61"/>
      <c r="F755" s="61"/>
      <c r="G755" s="61"/>
      <c r="H755" s="61"/>
      <c r="I755" s="61"/>
      <c r="J755" s="61"/>
      <c r="K755" s="6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</row>
    <row r="756" spans="2:60" ht="15.75" customHeight="1" x14ac:dyDescent="0.25">
      <c r="B756" s="61"/>
      <c r="C756" s="11"/>
      <c r="D756" s="61"/>
      <c r="E756" s="61"/>
      <c r="F756" s="61"/>
      <c r="G756" s="61"/>
      <c r="H756" s="61"/>
      <c r="I756" s="61"/>
      <c r="J756" s="61"/>
      <c r="K756" s="6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</row>
    <row r="757" spans="2:60" ht="15.75" customHeight="1" x14ac:dyDescent="0.25">
      <c r="B757" s="61"/>
      <c r="C757" s="11"/>
      <c r="D757" s="61"/>
      <c r="E757" s="61"/>
      <c r="F757" s="61"/>
      <c r="G757" s="61"/>
      <c r="H757" s="61"/>
      <c r="I757" s="61"/>
      <c r="J757" s="61"/>
      <c r="K757" s="6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</row>
    <row r="758" spans="2:60" ht="15.75" customHeight="1" x14ac:dyDescent="0.25">
      <c r="B758" s="61"/>
      <c r="C758" s="11"/>
      <c r="D758" s="61"/>
      <c r="E758" s="61"/>
      <c r="F758" s="61"/>
      <c r="G758" s="61"/>
      <c r="H758" s="61"/>
      <c r="I758" s="61"/>
      <c r="J758" s="61"/>
      <c r="K758" s="6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</row>
    <row r="759" spans="2:60" ht="15.75" customHeight="1" x14ac:dyDescent="0.25">
      <c r="B759" s="61"/>
      <c r="C759" s="11"/>
      <c r="D759" s="61"/>
      <c r="E759" s="61"/>
      <c r="F759" s="61"/>
      <c r="G759" s="61"/>
      <c r="H759" s="61"/>
      <c r="I759" s="61"/>
      <c r="J759" s="61"/>
      <c r="K759" s="6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</row>
    <row r="760" spans="2:60" ht="15.75" customHeight="1" x14ac:dyDescent="0.25">
      <c r="B760" s="61"/>
      <c r="C760" s="11"/>
      <c r="D760" s="61"/>
      <c r="E760" s="61"/>
      <c r="F760" s="61"/>
      <c r="G760" s="61"/>
      <c r="H760" s="61"/>
      <c r="I760" s="61"/>
      <c r="J760" s="61"/>
      <c r="K760" s="6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</row>
    <row r="761" spans="2:60" ht="15.75" customHeight="1" x14ac:dyDescent="0.25">
      <c r="B761" s="61"/>
      <c r="C761" s="11"/>
      <c r="D761" s="61"/>
      <c r="E761" s="61"/>
      <c r="F761" s="61"/>
      <c r="G761" s="61"/>
      <c r="H761" s="61"/>
      <c r="I761" s="61"/>
      <c r="J761" s="61"/>
      <c r="K761" s="6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</row>
    <row r="762" spans="2:60" ht="15.75" customHeight="1" x14ac:dyDescent="0.25">
      <c r="B762" s="61"/>
      <c r="C762" s="11"/>
      <c r="D762" s="61"/>
      <c r="E762" s="61"/>
      <c r="F762" s="61"/>
      <c r="G762" s="61"/>
      <c r="H762" s="61"/>
      <c r="I762" s="61"/>
      <c r="J762" s="61"/>
      <c r="K762" s="6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</row>
    <row r="763" spans="2:60" ht="15.75" customHeight="1" x14ac:dyDescent="0.25">
      <c r="B763" s="61"/>
      <c r="C763" s="11"/>
      <c r="D763" s="61"/>
      <c r="E763" s="61"/>
      <c r="F763" s="61"/>
      <c r="G763" s="61"/>
      <c r="H763" s="61"/>
      <c r="I763" s="61"/>
      <c r="J763" s="61"/>
      <c r="K763" s="6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</row>
    <row r="764" spans="2:60" ht="15.75" customHeight="1" x14ac:dyDescent="0.25">
      <c r="B764" s="61"/>
      <c r="C764" s="11"/>
      <c r="D764" s="61"/>
      <c r="E764" s="61"/>
      <c r="F764" s="61"/>
      <c r="G764" s="61"/>
      <c r="H764" s="61"/>
      <c r="I764" s="61"/>
      <c r="J764" s="61"/>
      <c r="K764" s="6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</row>
    <row r="765" spans="2:60" ht="15.75" customHeight="1" x14ac:dyDescent="0.25">
      <c r="B765" s="61"/>
      <c r="C765" s="11"/>
      <c r="D765" s="61"/>
      <c r="E765" s="61"/>
      <c r="F765" s="61"/>
      <c r="G765" s="61"/>
      <c r="H765" s="61"/>
      <c r="I765" s="61"/>
      <c r="J765" s="61"/>
      <c r="K765" s="6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</row>
    <row r="766" spans="2:60" ht="15.75" customHeight="1" x14ac:dyDescent="0.25">
      <c r="B766" s="61"/>
      <c r="C766" s="11"/>
      <c r="D766" s="61"/>
      <c r="E766" s="61"/>
      <c r="F766" s="61"/>
      <c r="G766" s="61"/>
      <c r="H766" s="61"/>
      <c r="I766" s="61"/>
      <c r="J766" s="61"/>
      <c r="K766" s="6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</row>
    <row r="767" spans="2:60" ht="15.75" customHeight="1" x14ac:dyDescent="0.25">
      <c r="B767" s="61"/>
      <c r="C767" s="11"/>
      <c r="D767" s="61"/>
      <c r="E767" s="61"/>
      <c r="F767" s="61"/>
      <c r="G767" s="61"/>
      <c r="H767" s="61"/>
      <c r="I767" s="61"/>
      <c r="J767" s="61"/>
      <c r="K767" s="6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</row>
    <row r="768" spans="2:60" ht="15.75" customHeight="1" x14ac:dyDescent="0.25">
      <c r="B768" s="61"/>
      <c r="C768" s="11"/>
      <c r="D768" s="61"/>
      <c r="E768" s="61"/>
      <c r="F768" s="61"/>
      <c r="G768" s="61"/>
      <c r="H768" s="61"/>
      <c r="I768" s="61"/>
      <c r="J768" s="61"/>
      <c r="K768" s="6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</row>
    <row r="769" spans="2:60" ht="15.75" customHeight="1" x14ac:dyDescent="0.25">
      <c r="B769" s="61"/>
      <c r="C769" s="11"/>
      <c r="D769" s="61"/>
      <c r="E769" s="61"/>
      <c r="F769" s="61"/>
      <c r="G769" s="61"/>
      <c r="H769" s="61"/>
      <c r="I769" s="61"/>
      <c r="J769" s="61"/>
      <c r="K769" s="6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</row>
    <row r="770" spans="2:60" ht="15.75" customHeight="1" x14ac:dyDescent="0.25">
      <c r="B770" s="61"/>
      <c r="C770" s="11"/>
      <c r="D770" s="61"/>
      <c r="E770" s="61"/>
      <c r="F770" s="61"/>
      <c r="G770" s="61"/>
      <c r="H770" s="61"/>
      <c r="I770" s="61"/>
      <c r="J770" s="61"/>
      <c r="K770" s="6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</row>
    <row r="771" spans="2:60" ht="15.75" customHeight="1" x14ac:dyDescent="0.25">
      <c r="B771" s="61"/>
      <c r="C771" s="11"/>
      <c r="D771" s="61"/>
      <c r="E771" s="61"/>
      <c r="F771" s="61"/>
      <c r="G771" s="61"/>
      <c r="H771" s="61"/>
      <c r="I771" s="61"/>
      <c r="J771" s="61"/>
      <c r="K771" s="6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</row>
    <row r="772" spans="2:60" ht="15.75" customHeight="1" x14ac:dyDescent="0.25">
      <c r="B772" s="61"/>
      <c r="C772" s="11"/>
      <c r="D772" s="61"/>
      <c r="E772" s="61"/>
      <c r="F772" s="61"/>
      <c r="G772" s="61"/>
      <c r="H772" s="61"/>
      <c r="I772" s="61"/>
      <c r="J772" s="61"/>
      <c r="K772" s="6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</row>
    <row r="773" spans="2:60" ht="15.75" customHeight="1" x14ac:dyDescent="0.25">
      <c r="B773" s="61"/>
      <c r="C773" s="11"/>
      <c r="D773" s="61"/>
      <c r="E773" s="61"/>
      <c r="F773" s="61"/>
      <c r="G773" s="61"/>
      <c r="H773" s="61"/>
      <c r="I773" s="61"/>
      <c r="J773" s="61"/>
      <c r="K773" s="6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</row>
    <row r="774" spans="2:60" ht="15.75" customHeight="1" x14ac:dyDescent="0.25">
      <c r="B774" s="61"/>
      <c r="C774" s="11"/>
      <c r="D774" s="61"/>
      <c r="E774" s="61"/>
      <c r="F774" s="61"/>
      <c r="G774" s="61"/>
      <c r="H774" s="61"/>
      <c r="I774" s="61"/>
      <c r="J774" s="61"/>
      <c r="K774" s="6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</row>
    <row r="775" spans="2:60" ht="15.75" customHeight="1" x14ac:dyDescent="0.25">
      <c r="B775" s="61"/>
      <c r="C775" s="11"/>
      <c r="D775" s="61"/>
      <c r="E775" s="61"/>
      <c r="F775" s="61"/>
      <c r="G775" s="61"/>
      <c r="H775" s="61"/>
      <c r="I775" s="61"/>
      <c r="J775" s="61"/>
      <c r="K775" s="6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</row>
    <row r="776" spans="2:60" ht="15.75" customHeight="1" x14ac:dyDescent="0.25">
      <c r="B776" s="61"/>
      <c r="C776" s="11"/>
      <c r="D776" s="61"/>
      <c r="E776" s="61"/>
      <c r="F776" s="61"/>
      <c r="G776" s="61"/>
      <c r="H776" s="61"/>
      <c r="I776" s="61"/>
      <c r="J776" s="61"/>
      <c r="K776" s="6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</row>
    <row r="777" spans="2:60" ht="15.75" customHeight="1" x14ac:dyDescent="0.25">
      <c r="B777" s="61"/>
      <c r="C777" s="11"/>
      <c r="D777" s="61"/>
      <c r="E777" s="61"/>
      <c r="F777" s="61"/>
      <c r="G777" s="61"/>
      <c r="H777" s="61"/>
      <c r="I777" s="61"/>
      <c r="J777" s="61"/>
      <c r="K777" s="6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</row>
    <row r="778" spans="2:60" ht="15.75" customHeight="1" x14ac:dyDescent="0.25">
      <c r="B778" s="61"/>
      <c r="C778" s="11"/>
      <c r="D778" s="61"/>
      <c r="E778" s="61"/>
      <c r="F778" s="61"/>
      <c r="G778" s="61"/>
      <c r="H778" s="61"/>
      <c r="I778" s="61"/>
      <c r="J778" s="61"/>
      <c r="K778" s="6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</row>
    <row r="779" spans="2:60" ht="15.75" customHeight="1" x14ac:dyDescent="0.25">
      <c r="B779" s="61"/>
      <c r="C779" s="11"/>
      <c r="D779" s="61"/>
      <c r="E779" s="61"/>
      <c r="F779" s="61"/>
      <c r="G779" s="61"/>
      <c r="H779" s="61"/>
      <c r="I779" s="61"/>
      <c r="J779" s="61"/>
      <c r="K779" s="6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</row>
    <row r="780" spans="2:60" ht="15.75" customHeight="1" x14ac:dyDescent="0.25">
      <c r="B780" s="61"/>
      <c r="C780" s="11"/>
      <c r="D780" s="61"/>
      <c r="E780" s="61"/>
      <c r="F780" s="61"/>
      <c r="G780" s="61"/>
      <c r="H780" s="61"/>
      <c r="I780" s="61"/>
      <c r="J780" s="61"/>
      <c r="K780" s="6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</row>
    <row r="781" spans="2:60" ht="15.75" customHeight="1" x14ac:dyDescent="0.25">
      <c r="B781" s="61"/>
      <c r="C781" s="11"/>
      <c r="D781" s="61"/>
      <c r="E781" s="61"/>
      <c r="F781" s="61"/>
      <c r="G781" s="61"/>
      <c r="H781" s="61"/>
      <c r="I781" s="61"/>
      <c r="J781" s="61"/>
      <c r="K781" s="6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</row>
    <row r="782" spans="2:60" ht="15.75" customHeight="1" x14ac:dyDescent="0.25">
      <c r="B782" s="61"/>
      <c r="C782" s="11"/>
      <c r="D782" s="61"/>
      <c r="E782" s="61"/>
      <c r="F782" s="61"/>
      <c r="G782" s="61"/>
      <c r="H782" s="61"/>
      <c r="I782" s="61"/>
      <c r="J782" s="61"/>
      <c r="K782" s="6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</row>
    <row r="783" spans="2:60" ht="15.75" customHeight="1" x14ac:dyDescent="0.25">
      <c r="B783" s="61"/>
      <c r="C783" s="11"/>
      <c r="D783" s="61"/>
      <c r="E783" s="61"/>
      <c r="F783" s="61"/>
      <c r="G783" s="61"/>
      <c r="H783" s="61"/>
      <c r="I783" s="61"/>
      <c r="J783" s="61"/>
      <c r="K783" s="6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</row>
    <row r="784" spans="2:60" ht="15.75" customHeight="1" x14ac:dyDescent="0.25">
      <c r="B784" s="61"/>
      <c r="C784" s="11"/>
      <c r="D784" s="61"/>
      <c r="E784" s="61"/>
      <c r="F784" s="61"/>
      <c r="G784" s="61"/>
      <c r="H784" s="61"/>
      <c r="I784" s="61"/>
      <c r="J784" s="61"/>
      <c r="K784" s="6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</row>
    <row r="785" spans="2:60" ht="15.75" customHeight="1" x14ac:dyDescent="0.25">
      <c r="B785" s="61"/>
      <c r="C785" s="11"/>
      <c r="D785" s="61"/>
      <c r="E785" s="61"/>
      <c r="F785" s="61"/>
      <c r="G785" s="61"/>
      <c r="H785" s="61"/>
      <c r="I785" s="61"/>
      <c r="J785" s="61"/>
      <c r="K785" s="6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</row>
    <row r="786" spans="2:60" ht="15.75" customHeight="1" x14ac:dyDescent="0.25">
      <c r="B786" s="61"/>
      <c r="C786" s="11"/>
      <c r="D786" s="61"/>
      <c r="E786" s="61"/>
      <c r="F786" s="61"/>
      <c r="G786" s="61"/>
      <c r="H786" s="61"/>
      <c r="I786" s="61"/>
      <c r="J786" s="61"/>
      <c r="K786" s="6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</row>
    <row r="787" spans="2:60" ht="15.75" customHeight="1" x14ac:dyDescent="0.25">
      <c r="B787" s="61"/>
      <c r="C787" s="11"/>
      <c r="D787" s="61"/>
      <c r="E787" s="61"/>
      <c r="F787" s="61"/>
      <c r="G787" s="61"/>
      <c r="H787" s="61"/>
      <c r="I787" s="61"/>
      <c r="J787" s="61"/>
      <c r="K787" s="6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</row>
    <row r="788" spans="2:60" ht="15.75" customHeight="1" x14ac:dyDescent="0.25">
      <c r="B788" s="61"/>
      <c r="C788" s="11"/>
      <c r="D788" s="61"/>
      <c r="E788" s="61"/>
      <c r="F788" s="61"/>
      <c r="G788" s="61"/>
      <c r="H788" s="61"/>
      <c r="I788" s="61"/>
      <c r="J788" s="61"/>
      <c r="K788" s="6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</row>
    <row r="789" spans="2:60" ht="15.75" customHeight="1" x14ac:dyDescent="0.25">
      <c r="B789" s="61"/>
      <c r="C789" s="11"/>
      <c r="D789" s="61"/>
      <c r="E789" s="61"/>
      <c r="F789" s="61"/>
      <c r="G789" s="61"/>
      <c r="H789" s="61"/>
      <c r="I789" s="61"/>
      <c r="J789" s="61"/>
      <c r="K789" s="6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</row>
    <row r="790" spans="2:60" ht="15.75" customHeight="1" x14ac:dyDescent="0.25">
      <c r="B790" s="61"/>
      <c r="C790" s="11"/>
      <c r="D790" s="61"/>
      <c r="E790" s="61"/>
      <c r="F790" s="61"/>
      <c r="G790" s="61"/>
      <c r="H790" s="61"/>
      <c r="I790" s="61"/>
      <c r="J790" s="61"/>
      <c r="K790" s="6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</row>
    <row r="791" spans="2:60" ht="15.75" customHeight="1" x14ac:dyDescent="0.25">
      <c r="B791" s="61"/>
      <c r="C791" s="11"/>
      <c r="D791" s="61"/>
      <c r="E791" s="61"/>
      <c r="F791" s="61"/>
      <c r="G791" s="61"/>
      <c r="H791" s="61"/>
      <c r="I791" s="61"/>
      <c r="J791" s="61"/>
      <c r="K791" s="6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</row>
    <row r="792" spans="2:60" ht="15.75" customHeight="1" x14ac:dyDescent="0.25">
      <c r="B792" s="61"/>
      <c r="C792" s="11"/>
      <c r="D792" s="61"/>
      <c r="E792" s="61"/>
      <c r="F792" s="61"/>
      <c r="G792" s="61"/>
      <c r="H792" s="61"/>
      <c r="I792" s="61"/>
      <c r="J792" s="61"/>
      <c r="K792" s="6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</row>
    <row r="793" spans="2:60" ht="15.75" customHeight="1" x14ac:dyDescent="0.25">
      <c r="B793" s="61"/>
      <c r="C793" s="11"/>
      <c r="D793" s="61"/>
      <c r="E793" s="61"/>
      <c r="F793" s="61"/>
      <c r="G793" s="61"/>
      <c r="H793" s="61"/>
      <c r="I793" s="61"/>
      <c r="J793" s="61"/>
      <c r="K793" s="6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</row>
    <row r="794" spans="2:60" ht="15.75" customHeight="1" x14ac:dyDescent="0.25">
      <c r="B794" s="61"/>
      <c r="C794" s="11"/>
      <c r="D794" s="61"/>
      <c r="E794" s="61"/>
      <c r="F794" s="61"/>
      <c r="G794" s="61"/>
      <c r="H794" s="61"/>
      <c r="I794" s="61"/>
      <c r="J794" s="61"/>
      <c r="K794" s="6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</row>
    <row r="795" spans="2:60" ht="15.75" customHeight="1" x14ac:dyDescent="0.25">
      <c r="B795" s="61"/>
      <c r="C795" s="11"/>
      <c r="D795" s="61"/>
      <c r="E795" s="61"/>
      <c r="F795" s="61"/>
      <c r="G795" s="61"/>
      <c r="H795" s="61"/>
      <c r="I795" s="61"/>
      <c r="J795" s="61"/>
      <c r="K795" s="6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</row>
    <row r="796" spans="2:60" ht="15.75" customHeight="1" x14ac:dyDescent="0.25">
      <c r="B796" s="61"/>
      <c r="C796" s="11"/>
      <c r="D796" s="61"/>
      <c r="E796" s="61"/>
      <c r="F796" s="61"/>
      <c r="G796" s="61"/>
      <c r="H796" s="61"/>
      <c r="I796" s="61"/>
      <c r="J796" s="61"/>
      <c r="K796" s="6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</row>
    <row r="797" spans="2:60" ht="15.75" customHeight="1" x14ac:dyDescent="0.25">
      <c r="B797" s="61"/>
      <c r="C797" s="11"/>
      <c r="D797" s="61"/>
      <c r="E797" s="61"/>
      <c r="F797" s="61"/>
      <c r="G797" s="61"/>
      <c r="H797" s="61"/>
      <c r="I797" s="61"/>
      <c r="J797" s="61"/>
      <c r="K797" s="6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</row>
    <row r="798" spans="2:60" ht="15.75" customHeight="1" x14ac:dyDescent="0.25">
      <c r="B798" s="61"/>
      <c r="C798" s="11"/>
      <c r="D798" s="61"/>
      <c r="E798" s="61"/>
      <c r="F798" s="61"/>
      <c r="G798" s="61"/>
      <c r="H798" s="61"/>
      <c r="I798" s="61"/>
      <c r="J798" s="61"/>
      <c r="K798" s="6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</row>
    <row r="799" spans="2:60" ht="15.75" customHeight="1" x14ac:dyDescent="0.25">
      <c r="B799" s="61"/>
      <c r="C799" s="11"/>
      <c r="D799" s="61"/>
      <c r="E799" s="61"/>
      <c r="F799" s="61"/>
      <c r="G799" s="61"/>
      <c r="H799" s="61"/>
      <c r="I799" s="61"/>
      <c r="J799" s="61"/>
      <c r="K799" s="6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</row>
    <row r="800" spans="2:60" ht="15.75" customHeight="1" x14ac:dyDescent="0.25">
      <c r="B800" s="61"/>
      <c r="C800" s="11"/>
      <c r="D800" s="61"/>
      <c r="E800" s="61"/>
      <c r="F800" s="61"/>
      <c r="G800" s="61"/>
      <c r="H800" s="61"/>
      <c r="I800" s="61"/>
      <c r="J800" s="61"/>
      <c r="K800" s="6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</row>
    <row r="801" spans="2:60" ht="15.75" customHeight="1" x14ac:dyDescent="0.25">
      <c r="B801" s="61"/>
      <c r="C801" s="11"/>
      <c r="D801" s="61"/>
      <c r="E801" s="61"/>
      <c r="F801" s="61"/>
      <c r="G801" s="61"/>
      <c r="H801" s="61"/>
      <c r="I801" s="61"/>
      <c r="J801" s="61"/>
      <c r="K801" s="6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</row>
    <row r="802" spans="2:60" ht="15.75" customHeight="1" x14ac:dyDescent="0.25">
      <c r="B802" s="61"/>
      <c r="C802" s="11"/>
      <c r="D802" s="61"/>
      <c r="E802" s="61"/>
      <c r="F802" s="61"/>
      <c r="G802" s="61"/>
      <c r="H802" s="61"/>
      <c r="I802" s="61"/>
      <c r="J802" s="61"/>
      <c r="K802" s="6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</row>
    <row r="803" spans="2:60" ht="15.75" customHeight="1" x14ac:dyDescent="0.25">
      <c r="B803" s="61"/>
      <c r="C803" s="11"/>
      <c r="D803" s="61"/>
      <c r="E803" s="61"/>
      <c r="F803" s="61"/>
      <c r="G803" s="61"/>
      <c r="H803" s="61"/>
      <c r="I803" s="61"/>
      <c r="J803" s="61"/>
      <c r="K803" s="6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</row>
    <row r="804" spans="2:60" ht="15.75" customHeight="1" x14ac:dyDescent="0.25">
      <c r="B804" s="61"/>
      <c r="C804" s="11"/>
      <c r="D804" s="61"/>
      <c r="E804" s="61"/>
      <c r="F804" s="61"/>
      <c r="G804" s="61"/>
      <c r="H804" s="61"/>
      <c r="I804" s="61"/>
      <c r="J804" s="61"/>
      <c r="K804" s="6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</row>
    <row r="805" spans="2:60" ht="15.75" customHeight="1" x14ac:dyDescent="0.25">
      <c r="B805" s="61"/>
      <c r="C805" s="11"/>
      <c r="D805" s="61"/>
      <c r="E805" s="61"/>
      <c r="F805" s="61"/>
      <c r="G805" s="61"/>
      <c r="H805" s="61"/>
      <c r="I805" s="61"/>
      <c r="J805" s="61"/>
      <c r="K805" s="6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</row>
    <row r="806" spans="2:60" ht="15.75" customHeight="1" x14ac:dyDescent="0.25">
      <c r="B806" s="61"/>
      <c r="C806" s="11"/>
      <c r="D806" s="61"/>
      <c r="E806" s="61"/>
      <c r="F806" s="61"/>
      <c r="G806" s="61"/>
      <c r="H806" s="61"/>
      <c r="I806" s="61"/>
      <c r="J806" s="61"/>
      <c r="K806" s="6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</row>
    <row r="807" spans="2:60" ht="15.75" customHeight="1" x14ac:dyDescent="0.25">
      <c r="B807" s="61"/>
      <c r="C807" s="11"/>
      <c r="D807" s="61"/>
      <c r="E807" s="61"/>
      <c r="F807" s="61"/>
      <c r="G807" s="61"/>
      <c r="H807" s="61"/>
      <c r="I807" s="61"/>
      <c r="J807" s="61"/>
      <c r="K807" s="6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</row>
    <row r="808" spans="2:60" ht="15.75" customHeight="1" x14ac:dyDescent="0.25">
      <c r="B808" s="61"/>
      <c r="C808" s="11"/>
      <c r="D808" s="61"/>
      <c r="E808" s="61"/>
      <c r="F808" s="61"/>
      <c r="G808" s="61"/>
      <c r="H808" s="61"/>
      <c r="I808" s="61"/>
      <c r="J808" s="61"/>
      <c r="K808" s="6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</row>
    <row r="809" spans="2:60" ht="15.75" customHeight="1" x14ac:dyDescent="0.25">
      <c r="B809" s="61"/>
      <c r="C809" s="11"/>
      <c r="D809" s="61"/>
      <c r="E809" s="61"/>
      <c r="F809" s="61"/>
      <c r="G809" s="61"/>
      <c r="H809" s="61"/>
      <c r="I809" s="61"/>
      <c r="J809" s="61"/>
      <c r="K809" s="6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</row>
    <row r="810" spans="2:60" ht="15.75" customHeight="1" x14ac:dyDescent="0.25">
      <c r="B810" s="61"/>
      <c r="C810" s="11"/>
      <c r="D810" s="61"/>
      <c r="E810" s="61"/>
      <c r="F810" s="61"/>
      <c r="G810" s="61"/>
      <c r="H810" s="61"/>
      <c r="I810" s="61"/>
      <c r="J810" s="61"/>
      <c r="K810" s="6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</row>
    <row r="811" spans="2:60" ht="15.75" customHeight="1" x14ac:dyDescent="0.25">
      <c r="B811" s="61"/>
      <c r="C811" s="11"/>
      <c r="D811" s="61"/>
      <c r="E811" s="61"/>
      <c r="F811" s="61"/>
      <c r="G811" s="61"/>
      <c r="H811" s="61"/>
      <c r="I811" s="61"/>
      <c r="J811" s="61"/>
      <c r="K811" s="6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</row>
    <row r="812" spans="2:60" ht="15.75" customHeight="1" x14ac:dyDescent="0.25">
      <c r="B812" s="61"/>
      <c r="C812" s="11"/>
      <c r="D812" s="61"/>
      <c r="E812" s="61"/>
      <c r="F812" s="61"/>
      <c r="G812" s="61"/>
      <c r="H812" s="61"/>
      <c r="I812" s="61"/>
      <c r="J812" s="61"/>
      <c r="K812" s="6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</row>
    <row r="813" spans="2:60" ht="15.75" customHeight="1" x14ac:dyDescent="0.25">
      <c r="B813" s="61"/>
      <c r="C813" s="11"/>
      <c r="D813" s="61"/>
      <c r="E813" s="61"/>
      <c r="F813" s="61"/>
      <c r="G813" s="61"/>
      <c r="H813" s="61"/>
      <c r="I813" s="61"/>
      <c r="J813" s="61"/>
      <c r="K813" s="6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</row>
    <row r="814" spans="2:60" ht="15.75" customHeight="1" x14ac:dyDescent="0.25">
      <c r="B814" s="61"/>
      <c r="C814" s="11"/>
      <c r="D814" s="61"/>
      <c r="E814" s="61"/>
      <c r="F814" s="61"/>
      <c r="G814" s="61"/>
      <c r="H814" s="61"/>
      <c r="I814" s="61"/>
      <c r="J814" s="61"/>
      <c r="K814" s="6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</row>
    <row r="815" spans="2:60" ht="15.75" customHeight="1" x14ac:dyDescent="0.25">
      <c r="B815" s="61"/>
      <c r="C815" s="11"/>
      <c r="D815" s="61"/>
      <c r="E815" s="61"/>
      <c r="F815" s="61"/>
      <c r="G815" s="61"/>
      <c r="H815" s="61"/>
      <c r="I815" s="61"/>
      <c r="J815" s="61"/>
      <c r="K815" s="6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</row>
    <row r="816" spans="2:60" ht="15.75" customHeight="1" x14ac:dyDescent="0.25">
      <c r="B816" s="61"/>
      <c r="C816" s="11"/>
      <c r="D816" s="61"/>
      <c r="E816" s="61"/>
      <c r="F816" s="61"/>
      <c r="G816" s="61"/>
      <c r="H816" s="61"/>
      <c r="I816" s="61"/>
      <c r="J816" s="61"/>
      <c r="K816" s="6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</row>
    <row r="817" spans="2:60" ht="15.75" customHeight="1" x14ac:dyDescent="0.25">
      <c r="B817" s="61"/>
      <c r="C817" s="11"/>
      <c r="D817" s="61"/>
      <c r="E817" s="61"/>
      <c r="F817" s="61"/>
      <c r="G817" s="61"/>
      <c r="H817" s="61"/>
      <c r="I817" s="61"/>
      <c r="J817" s="61"/>
      <c r="K817" s="6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</row>
    <row r="818" spans="2:60" ht="15.75" customHeight="1" x14ac:dyDescent="0.25">
      <c r="B818" s="61"/>
      <c r="C818" s="11"/>
      <c r="D818" s="61"/>
      <c r="E818" s="61"/>
      <c r="F818" s="61"/>
      <c r="G818" s="61"/>
      <c r="H818" s="61"/>
      <c r="I818" s="61"/>
      <c r="J818" s="61"/>
      <c r="K818" s="6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</row>
    <row r="819" spans="2:60" ht="15.75" customHeight="1" x14ac:dyDescent="0.25">
      <c r="B819" s="61"/>
      <c r="C819" s="11"/>
      <c r="D819" s="61"/>
      <c r="E819" s="61"/>
      <c r="F819" s="61"/>
      <c r="G819" s="61"/>
      <c r="H819" s="61"/>
      <c r="I819" s="61"/>
      <c r="J819" s="61"/>
      <c r="K819" s="6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</row>
    <row r="820" spans="2:60" ht="15.75" customHeight="1" x14ac:dyDescent="0.25">
      <c r="B820" s="61"/>
      <c r="C820" s="11"/>
      <c r="D820" s="61"/>
      <c r="E820" s="61"/>
      <c r="F820" s="61"/>
      <c r="G820" s="61"/>
      <c r="H820" s="61"/>
      <c r="I820" s="61"/>
      <c r="J820" s="61"/>
      <c r="K820" s="6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</row>
    <row r="821" spans="2:60" ht="15.75" customHeight="1" x14ac:dyDescent="0.25">
      <c r="B821" s="61"/>
      <c r="C821" s="11"/>
      <c r="D821" s="61"/>
      <c r="E821" s="61"/>
      <c r="F821" s="61"/>
      <c r="G821" s="61"/>
      <c r="H821" s="61"/>
      <c r="I821" s="61"/>
      <c r="J821" s="61"/>
      <c r="K821" s="6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</row>
    <row r="822" spans="2:60" ht="15.75" customHeight="1" x14ac:dyDescent="0.25">
      <c r="B822" s="61"/>
      <c r="C822" s="11"/>
      <c r="D822" s="61"/>
      <c r="E822" s="61"/>
      <c r="F822" s="61"/>
      <c r="G822" s="61"/>
      <c r="H822" s="61"/>
      <c r="I822" s="61"/>
      <c r="J822" s="61"/>
      <c r="K822" s="6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</row>
    <row r="823" spans="2:60" ht="15.75" customHeight="1" x14ac:dyDescent="0.25">
      <c r="B823" s="61"/>
      <c r="C823" s="11"/>
      <c r="D823" s="61"/>
      <c r="E823" s="61"/>
      <c r="F823" s="61"/>
      <c r="G823" s="61"/>
      <c r="H823" s="61"/>
      <c r="I823" s="61"/>
      <c r="J823" s="61"/>
      <c r="K823" s="6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</row>
    <row r="824" spans="2:60" ht="15.75" customHeight="1" x14ac:dyDescent="0.25">
      <c r="B824" s="61"/>
      <c r="C824" s="11"/>
      <c r="D824" s="61"/>
      <c r="E824" s="61"/>
      <c r="F824" s="61"/>
      <c r="G824" s="61"/>
      <c r="H824" s="61"/>
      <c r="I824" s="61"/>
      <c r="J824" s="61"/>
      <c r="K824" s="6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</row>
    <row r="825" spans="2:60" ht="15.75" customHeight="1" x14ac:dyDescent="0.25">
      <c r="B825" s="61"/>
      <c r="C825" s="11"/>
      <c r="D825" s="61"/>
      <c r="E825" s="61"/>
      <c r="F825" s="61"/>
      <c r="G825" s="61"/>
      <c r="H825" s="61"/>
      <c r="I825" s="61"/>
      <c r="J825" s="61"/>
      <c r="K825" s="6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</row>
    <row r="826" spans="2:60" ht="15.75" customHeight="1" x14ac:dyDescent="0.25">
      <c r="B826" s="61"/>
      <c r="C826" s="11"/>
      <c r="D826" s="61"/>
      <c r="E826" s="61"/>
      <c r="F826" s="61"/>
      <c r="G826" s="61"/>
      <c r="H826" s="61"/>
      <c r="I826" s="61"/>
      <c r="J826" s="61"/>
      <c r="K826" s="6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</row>
    <row r="827" spans="2:60" ht="15.75" customHeight="1" x14ac:dyDescent="0.25">
      <c r="B827" s="61"/>
      <c r="C827" s="11"/>
      <c r="D827" s="61"/>
      <c r="E827" s="61"/>
      <c r="F827" s="61"/>
      <c r="G827" s="61"/>
      <c r="H827" s="61"/>
      <c r="I827" s="61"/>
      <c r="J827" s="61"/>
      <c r="K827" s="6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</row>
    <row r="828" spans="2:60" ht="15.75" customHeight="1" x14ac:dyDescent="0.25">
      <c r="B828" s="61"/>
      <c r="C828" s="11"/>
      <c r="D828" s="61"/>
      <c r="E828" s="61"/>
      <c r="F828" s="61"/>
      <c r="G828" s="61"/>
      <c r="H828" s="61"/>
      <c r="I828" s="61"/>
      <c r="J828" s="61"/>
      <c r="K828" s="6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</row>
    <row r="829" spans="2:60" ht="15.75" customHeight="1" x14ac:dyDescent="0.25">
      <c r="B829" s="61"/>
      <c r="C829" s="11"/>
      <c r="D829" s="61"/>
      <c r="E829" s="61"/>
      <c r="F829" s="61"/>
      <c r="G829" s="61"/>
      <c r="H829" s="61"/>
      <c r="I829" s="61"/>
      <c r="J829" s="61"/>
      <c r="K829" s="6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</row>
    <row r="830" spans="2:60" ht="15.75" customHeight="1" x14ac:dyDescent="0.25">
      <c r="B830" s="61"/>
      <c r="C830" s="11"/>
      <c r="D830" s="61"/>
      <c r="E830" s="61"/>
      <c r="F830" s="61"/>
      <c r="G830" s="61"/>
      <c r="H830" s="61"/>
      <c r="I830" s="61"/>
      <c r="J830" s="61"/>
      <c r="K830" s="6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</row>
    <row r="831" spans="2:60" ht="15.75" customHeight="1" x14ac:dyDescent="0.25">
      <c r="B831" s="61"/>
      <c r="C831" s="11"/>
      <c r="D831" s="61"/>
      <c r="E831" s="61"/>
      <c r="F831" s="61"/>
      <c r="G831" s="61"/>
      <c r="H831" s="61"/>
      <c r="I831" s="61"/>
      <c r="J831" s="61"/>
      <c r="K831" s="6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</row>
    <row r="832" spans="2:60" ht="15.75" customHeight="1" x14ac:dyDescent="0.25">
      <c r="B832" s="61"/>
      <c r="C832" s="11"/>
      <c r="D832" s="61"/>
      <c r="E832" s="61"/>
      <c r="F832" s="61"/>
      <c r="G832" s="61"/>
      <c r="H832" s="61"/>
      <c r="I832" s="61"/>
      <c r="J832" s="61"/>
      <c r="K832" s="6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</row>
    <row r="833" spans="2:60" ht="15.75" customHeight="1" x14ac:dyDescent="0.25">
      <c r="B833" s="61"/>
      <c r="C833" s="11"/>
      <c r="D833" s="61"/>
      <c r="E833" s="61"/>
      <c r="F833" s="61"/>
      <c r="G833" s="61"/>
      <c r="H833" s="61"/>
      <c r="I833" s="61"/>
      <c r="J833" s="61"/>
      <c r="K833" s="6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</row>
    <row r="834" spans="2:60" ht="15.75" customHeight="1" x14ac:dyDescent="0.25">
      <c r="B834" s="61"/>
      <c r="C834" s="11"/>
      <c r="D834" s="61"/>
      <c r="E834" s="61"/>
      <c r="F834" s="61"/>
      <c r="G834" s="61"/>
      <c r="H834" s="61"/>
      <c r="I834" s="61"/>
      <c r="J834" s="61"/>
      <c r="K834" s="6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</row>
    <row r="835" spans="2:60" ht="15.75" customHeight="1" x14ac:dyDescent="0.25">
      <c r="B835" s="61"/>
      <c r="C835" s="11"/>
      <c r="D835" s="61"/>
      <c r="E835" s="61"/>
      <c r="F835" s="61"/>
      <c r="G835" s="61"/>
      <c r="H835" s="61"/>
      <c r="I835" s="61"/>
      <c r="J835" s="61"/>
      <c r="K835" s="6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</row>
    <row r="836" spans="2:60" ht="15.75" customHeight="1" x14ac:dyDescent="0.25">
      <c r="B836" s="61"/>
      <c r="C836" s="11"/>
      <c r="D836" s="61"/>
      <c r="E836" s="61"/>
      <c r="F836" s="61"/>
      <c r="G836" s="61"/>
      <c r="H836" s="61"/>
      <c r="I836" s="61"/>
      <c r="J836" s="61"/>
      <c r="K836" s="6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</row>
    <row r="837" spans="2:60" ht="15.75" customHeight="1" x14ac:dyDescent="0.25">
      <c r="B837" s="61"/>
      <c r="C837" s="11"/>
      <c r="D837" s="61"/>
      <c r="E837" s="61"/>
      <c r="F837" s="61"/>
      <c r="G837" s="61"/>
      <c r="H837" s="61"/>
      <c r="I837" s="61"/>
      <c r="J837" s="61"/>
      <c r="K837" s="6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</row>
    <row r="838" spans="2:60" ht="15.75" customHeight="1" x14ac:dyDescent="0.25">
      <c r="B838" s="61"/>
      <c r="C838" s="11"/>
      <c r="D838" s="61"/>
      <c r="E838" s="61"/>
      <c r="F838" s="61"/>
      <c r="G838" s="61"/>
      <c r="H838" s="61"/>
      <c r="I838" s="61"/>
      <c r="J838" s="61"/>
      <c r="K838" s="6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</row>
    <row r="839" spans="2:60" ht="15.75" customHeight="1" x14ac:dyDescent="0.25">
      <c r="B839" s="61"/>
      <c r="C839" s="11"/>
      <c r="D839" s="61"/>
      <c r="E839" s="61"/>
      <c r="F839" s="61"/>
      <c r="G839" s="61"/>
      <c r="H839" s="61"/>
      <c r="I839" s="61"/>
      <c r="J839" s="61"/>
      <c r="K839" s="6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</row>
    <row r="840" spans="2:60" ht="15.75" customHeight="1" x14ac:dyDescent="0.25">
      <c r="B840" s="61"/>
      <c r="C840" s="11"/>
      <c r="D840" s="61"/>
      <c r="E840" s="61"/>
      <c r="F840" s="61"/>
      <c r="G840" s="61"/>
      <c r="H840" s="61"/>
      <c r="I840" s="61"/>
      <c r="J840" s="61"/>
      <c r="K840" s="6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</row>
    <row r="841" spans="2:60" ht="15.75" customHeight="1" x14ac:dyDescent="0.25">
      <c r="B841" s="61"/>
      <c r="C841" s="11"/>
      <c r="D841" s="61"/>
      <c r="E841" s="61"/>
      <c r="F841" s="61"/>
      <c r="G841" s="61"/>
      <c r="H841" s="61"/>
      <c r="I841" s="61"/>
      <c r="J841" s="61"/>
      <c r="K841" s="6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</row>
    <row r="842" spans="2:60" ht="15.75" customHeight="1" x14ac:dyDescent="0.25">
      <c r="B842" s="61"/>
      <c r="C842" s="11"/>
      <c r="D842" s="61"/>
      <c r="E842" s="61"/>
      <c r="F842" s="61"/>
      <c r="G842" s="61"/>
      <c r="H842" s="61"/>
      <c r="I842" s="61"/>
      <c r="J842" s="61"/>
      <c r="K842" s="6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</row>
    <row r="843" spans="2:60" ht="15.75" customHeight="1" x14ac:dyDescent="0.25">
      <c r="B843" s="61"/>
      <c r="C843" s="11"/>
      <c r="D843" s="61"/>
      <c r="E843" s="61"/>
      <c r="F843" s="61"/>
      <c r="G843" s="61"/>
      <c r="H843" s="61"/>
      <c r="I843" s="61"/>
      <c r="J843" s="61"/>
      <c r="K843" s="6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</row>
    <row r="844" spans="2:60" ht="15.75" customHeight="1" x14ac:dyDescent="0.25">
      <c r="B844" s="61"/>
      <c r="C844" s="11"/>
      <c r="D844" s="61"/>
      <c r="E844" s="61"/>
      <c r="F844" s="61"/>
      <c r="G844" s="61"/>
      <c r="H844" s="61"/>
      <c r="I844" s="61"/>
      <c r="J844" s="61"/>
      <c r="K844" s="6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</row>
    <row r="845" spans="2:60" ht="15.75" customHeight="1" x14ac:dyDescent="0.25">
      <c r="B845" s="61"/>
      <c r="C845" s="11"/>
      <c r="D845" s="61"/>
      <c r="E845" s="61"/>
      <c r="F845" s="61"/>
      <c r="G845" s="61"/>
      <c r="H845" s="61"/>
      <c r="I845" s="61"/>
      <c r="J845" s="61"/>
      <c r="K845" s="6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</row>
    <row r="846" spans="2:60" ht="15.75" customHeight="1" x14ac:dyDescent="0.25">
      <c r="B846" s="61"/>
      <c r="C846" s="11"/>
      <c r="D846" s="61"/>
      <c r="E846" s="61"/>
      <c r="F846" s="61"/>
      <c r="G846" s="61"/>
      <c r="H846" s="61"/>
      <c r="I846" s="61"/>
      <c r="J846" s="61"/>
      <c r="K846" s="6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</row>
    <row r="847" spans="2:60" ht="15.75" customHeight="1" x14ac:dyDescent="0.25">
      <c r="B847" s="61"/>
      <c r="C847" s="11"/>
      <c r="D847" s="61"/>
      <c r="E847" s="61"/>
      <c r="F847" s="61"/>
      <c r="G847" s="61"/>
      <c r="H847" s="61"/>
      <c r="I847" s="61"/>
      <c r="J847" s="61"/>
      <c r="K847" s="6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</row>
    <row r="848" spans="2:60" ht="15.75" customHeight="1" x14ac:dyDescent="0.25">
      <c r="B848" s="61"/>
      <c r="C848" s="11"/>
      <c r="D848" s="61"/>
      <c r="E848" s="61"/>
      <c r="F848" s="61"/>
      <c r="G848" s="61"/>
      <c r="H848" s="61"/>
      <c r="I848" s="61"/>
      <c r="J848" s="61"/>
      <c r="K848" s="6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</row>
    <row r="849" spans="2:60" ht="15.75" customHeight="1" x14ac:dyDescent="0.25">
      <c r="B849" s="61"/>
      <c r="C849" s="11"/>
      <c r="D849" s="61"/>
      <c r="E849" s="61"/>
      <c r="F849" s="61"/>
      <c r="G849" s="61"/>
      <c r="H849" s="61"/>
      <c r="I849" s="61"/>
      <c r="J849" s="61"/>
      <c r="K849" s="6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</row>
    <row r="850" spans="2:60" ht="15.75" customHeight="1" x14ac:dyDescent="0.25">
      <c r="B850" s="61"/>
      <c r="C850" s="11"/>
      <c r="D850" s="61"/>
      <c r="E850" s="61"/>
      <c r="F850" s="61"/>
      <c r="G850" s="61"/>
      <c r="H850" s="61"/>
      <c r="I850" s="61"/>
      <c r="J850" s="61"/>
      <c r="K850" s="6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</row>
    <row r="851" spans="2:60" ht="15.75" customHeight="1" x14ac:dyDescent="0.25">
      <c r="B851" s="61"/>
      <c r="C851" s="11"/>
      <c r="D851" s="61"/>
      <c r="E851" s="61"/>
      <c r="F851" s="61"/>
      <c r="G851" s="61"/>
      <c r="H851" s="61"/>
      <c r="I851" s="61"/>
      <c r="J851" s="61"/>
      <c r="K851" s="6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</row>
    <row r="852" spans="2:60" ht="15.75" customHeight="1" x14ac:dyDescent="0.25">
      <c r="B852" s="61"/>
      <c r="C852" s="11"/>
      <c r="D852" s="61"/>
      <c r="E852" s="61"/>
      <c r="F852" s="61"/>
      <c r="G852" s="61"/>
      <c r="H852" s="61"/>
      <c r="I852" s="61"/>
      <c r="J852" s="61"/>
      <c r="K852" s="6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</row>
    <row r="853" spans="2:60" ht="15.75" customHeight="1" x14ac:dyDescent="0.25">
      <c r="B853" s="61"/>
      <c r="C853" s="11"/>
      <c r="D853" s="61"/>
      <c r="E853" s="61"/>
      <c r="F853" s="61"/>
      <c r="G853" s="61"/>
      <c r="H853" s="61"/>
      <c r="I853" s="61"/>
      <c r="J853" s="61"/>
      <c r="K853" s="6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</row>
    <row r="854" spans="2:60" ht="15.75" customHeight="1" x14ac:dyDescent="0.25">
      <c r="B854" s="61"/>
      <c r="C854" s="11"/>
      <c r="D854" s="61"/>
      <c r="E854" s="61"/>
      <c r="F854" s="61"/>
      <c r="G854" s="61"/>
      <c r="H854" s="61"/>
      <c r="I854" s="61"/>
      <c r="J854" s="61"/>
      <c r="K854" s="6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</row>
    <row r="855" spans="2:60" ht="15.75" customHeight="1" x14ac:dyDescent="0.25">
      <c r="B855" s="61"/>
      <c r="C855" s="11"/>
      <c r="D855" s="61"/>
      <c r="E855" s="61"/>
      <c r="F855" s="61"/>
      <c r="G855" s="61"/>
      <c r="H855" s="61"/>
      <c r="I855" s="61"/>
      <c r="J855" s="61"/>
      <c r="K855" s="6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</row>
    <row r="856" spans="2:60" ht="15.75" customHeight="1" x14ac:dyDescent="0.25">
      <c r="B856" s="61"/>
      <c r="C856" s="11"/>
      <c r="D856" s="61"/>
      <c r="E856" s="61"/>
      <c r="F856" s="61"/>
      <c r="G856" s="61"/>
      <c r="H856" s="61"/>
      <c r="I856" s="61"/>
      <c r="J856" s="61"/>
      <c r="K856" s="6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</row>
    <row r="857" spans="2:60" ht="15.75" customHeight="1" x14ac:dyDescent="0.25">
      <c r="B857" s="61"/>
      <c r="C857" s="11"/>
      <c r="D857" s="61"/>
      <c r="E857" s="61"/>
      <c r="F857" s="61"/>
      <c r="G857" s="61"/>
      <c r="H857" s="61"/>
      <c r="I857" s="61"/>
      <c r="J857" s="61"/>
      <c r="K857" s="6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</row>
    <row r="858" spans="2:60" ht="15.75" customHeight="1" x14ac:dyDescent="0.25">
      <c r="B858" s="61"/>
      <c r="C858" s="11"/>
      <c r="D858" s="61"/>
      <c r="E858" s="61"/>
      <c r="F858" s="61"/>
      <c r="G858" s="61"/>
      <c r="H858" s="61"/>
      <c r="I858" s="61"/>
      <c r="J858" s="61"/>
      <c r="K858" s="6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</row>
    <row r="859" spans="2:60" ht="15.75" customHeight="1" x14ac:dyDescent="0.25">
      <c r="B859" s="61"/>
      <c r="C859" s="11"/>
      <c r="D859" s="61"/>
      <c r="E859" s="61"/>
      <c r="F859" s="61"/>
      <c r="G859" s="61"/>
      <c r="H859" s="61"/>
      <c r="I859" s="61"/>
      <c r="J859" s="61"/>
      <c r="K859" s="6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</row>
    <row r="860" spans="2:60" ht="15.75" customHeight="1" x14ac:dyDescent="0.25">
      <c r="B860" s="61"/>
      <c r="C860" s="11"/>
      <c r="D860" s="61"/>
      <c r="E860" s="61"/>
      <c r="F860" s="61"/>
      <c r="G860" s="61"/>
      <c r="H860" s="61"/>
      <c r="I860" s="61"/>
      <c r="J860" s="61"/>
      <c r="K860" s="6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</row>
    <row r="861" spans="2:60" ht="15.75" customHeight="1" x14ac:dyDescent="0.25">
      <c r="B861" s="61"/>
      <c r="C861" s="11"/>
      <c r="D861" s="61"/>
      <c r="E861" s="61"/>
      <c r="F861" s="61"/>
      <c r="G861" s="61"/>
      <c r="H861" s="61"/>
      <c r="I861" s="61"/>
      <c r="J861" s="61"/>
      <c r="K861" s="6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</row>
    <row r="862" spans="2:60" ht="15.75" customHeight="1" x14ac:dyDescent="0.25">
      <c r="B862" s="61"/>
      <c r="C862" s="11"/>
      <c r="D862" s="61"/>
      <c r="E862" s="61"/>
      <c r="F862" s="61"/>
      <c r="G862" s="61"/>
      <c r="H862" s="61"/>
      <c r="I862" s="61"/>
      <c r="J862" s="61"/>
      <c r="K862" s="6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</row>
    <row r="863" spans="2:60" ht="15.75" customHeight="1" x14ac:dyDescent="0.25">
      <c r="B863" s="61"/>
      <c r="C863" s="11"/>
      <c r="D863" s="61"/>
      <c r="E863" s="61"/>
      <c r="F863" s="61"/>
      <c r="G863" s="61"/>
      <c r="H863" s="61"/>
      <c r="I863" s="61"/>
      <c r="J863" s="61"/>
      <c r="K863" s="6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</row>
    <row r="864" spans="2:60" ht="15.75" customHeight="1" x14ac:dyDescent="0.25">
      <c r="B864" s="61"/>
      <c r="C864" s="11"/>
      <c r="D864" s="61"/>
      <c r="E864" s="61"/>
      <c r="F864" s="61"/>
      <c r="G864" s="61"/>
      <c r="H864" s="61"/>
      <c r="I864" s="61"/>
      <c r="J864" s="61"/>
      <c r="K864" s="6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</row>
    <row r="865" spans="2:60" ht="15.75" customHeight="1" x14ac:dyDescent="0.25">
      <c r="B865" s="61"/>
      <c r="C865" s="11"/>
      <c r="D865" s="61"/>
      <c r="E865" s="61"/>
      <c r="F865" s="61"/>
      <c r="G865" s="61"/>
      <c r="H865" s="61"/>
      <c r="I865" s="61"/>
      <c r="J865" s="61"/>
      <c r="K865" s="6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</row>
    <row r="866" spans="2:60" ht="15.75" customHeight="1" x14ac:dyDescent="0.25">
      <c r="B866" s="61"/>
      <c r="C866" s="11"/>
      <c r="D866" s="61"/>
      <c r="E866" s="61"/>
      <c r="F866" s="61"/>
      <c r="G866" s="61"/>
      <c r="H866" s="61"/>
      <c r="I866" s="61"/>
      <c r="J866" s="61"/>
      <c r="K866" s="6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</row>
    <row r="867" spans="2:60" ht="15.75" customHeight="1" x14ac:dyDescent="0.25">
      <c r="B867" s="61"/>
      <c r="C867" s="11"/>
      <c r="D867" s="61"/>
      <c r="E867" s="61"/>
      <c r="F867" s="61"/>
      <c r="G867" s="61"/>
      <c r="H867" s="61"/>
      <c r="I867" s="61"/>
      <c r="J867" s="61"/>
      <c r="K867" s="6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</row>
    <row r="868" spans="2:60" ht="15.75" customHeight="1" x14ac:dyDescent="0.25">
      <c r="B868" s="61"/>
      <c r="C868" s="11"/>
      <c r="D868" s="61"/>
      <c r="E868" s="61"/>
      <c r="F868" s="61"/>
      <c r="G868" s="61"/>
      <c r="H868" s="61"/>
      <c r="I868" s="61"/>
      <c r="J868" s="61"/>
      <c r="K868" s="6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</row>
    <row r="869" spans="2:60" ht="15.75" customHeight="1" x14ac:dyDescent="0.25">
      <c r="B869" s="61"/>
      <c r="C869" s="11"/>
      <c r="D869" s="61"/>
      <c r="E869" s="61"/>
      <c r="F869" s="61"/>
      <c r="G869" s="61"/>
      <c r="H869" s="61"/>
      <c r="I869" s="61"/>
      <c r="J869" s="61"/>
      <c r="K869" s="6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</row>
    <row r="870" spans="2:60" ht="15.75" customHeight="1" x14ac:dyDescent="0.25">
      <c r="B870" s="61"/>
      <c r="C870" s="11"/>
      <c r="D870" s="61"/>
      <c r="E870" s="61"/>
      <c r="F870" s="61"/>
      <c r="G870" s="61"/>
      <c r="H870" s="61"/>
      <c r="I870" s="61"/>
      <c r="J870" s="61"/>
      <c r="K870" s="6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</row>
    <row r="871" spans="2:60" ht="15.75" customHeight="1" x14ac:dyDescent="0.25">
      <c r="B871" s="61"/>
      <c r="C871" s="11"/>
      <c r="D871" s="61"/>
      <c r="E871" s="61"/>
      <c r="F871" s="61"/>
      <c r="G871" s="61"/>
      <c r="H871" s="61"/>
      <c r="I871" s="61"/>
      <c r="J871" s="61"/>
      <c r="K871" s="6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</row>
    <row r="872" spans="2:60" ht="15.75" customHeight="1" x14ac:dyDescent="0.25">
      <c r="B872" s="61"/>
      <c r="C872" s="11"/>
      <c r="D872" s="61"/>
      <c r="E872" s="61"/>
      <c r="F872" s="61"/>
      <c r="G872" s="61"/>
      <c r="H872" s="61"/>
      <c r="I872" s="61"/>
      <c r="J872" s="61"/>
      <c r="K872" s="6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</row>
    <row r="873" spans="2:60" ht="15.75" customHeight="1" x14ac:dyDescent="0.25">
      <c r="B873" s="61"/>
      <c r="C873" s="11"/>
      <c r="D873" s="61"/>
      <c r="E873" s="61"/>
      <c r="F873" s="61"/>
      <c r="G873" s="61"/>
      <c r="H873" s="61"/>
      <c r="I873" s="61"/>
      <c r="J873" s="61"/>
      <c r="K873" s="6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</row>
    <row r="874" spans="2:60" ht="15.75" customHeight="1" x14ac:dyDescent="0.25">
      <c r="B874" s="61"/>
      <c r="C874" s="11"/>
      <c r="D874" s="61"/>
      <c r="E874" s="61"/>
      <c r="F874" s="61"/>
      <c r="G874" s="61"/>
      <c r="H874" s="61"/>
      <c r="I874" s="61"/>
      <c r="J874" s="61"/>
      <c r="K874" s="6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</row>
    <row r="875" spans="2:60" ht="15.75" customHeight="1" x14ac:dyDescent="0.25">
      <c r="B875" s="61"/>
      <c r="C875" s="11"/>
      <c r="D875" s="61"/>
      <c r="E875" s="61"/>
      <c r="F875" s="61"/>
      <c r="G875" s="61"/>
      <c r="H875" s="61"/>
      <c r="I875" s="61"/>
      <c r="J875" s="61"/>
      <c r="K875" s="6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</row>
    <row r="876" spans="2:60" ht="15.75" customHeight="1" x14ac:dyDescent="0.25">
      <c r="B876" s="61"/>
      <c r="C876" s="11"/>
      <c r="D876" s="61"/>
      <c r="E876" s="61"/>
      <c r="F876" s="61"/>
      <c r="G876" s="61"/>
      <c r="H876" s="61"/>
      <c r="I876" s="61"/>
      <c r="J876" s="61"/>
      <c r="K876" s="6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</row>
    <row r="877" spans="2:60" ht="15.75" customHeight="1" x14ac:dyDescent="0.25">
      <c r="B877" s="61"/>
      <c r="C877" s="11"/>
      <c r="D877" s="61"/>
      <c r="E877" s="61"/>
      <c r="F877" s="61"/>
      <c r="G877" s="61"/>
      <c r="H877" s="61"/>
      <c r="I877" s="61"/>
      <c r="J877" s="61"/>
      <c r="K877" s="6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</row>
    <row r="878" spans="2:60" ht="15.75" customHeight="1" x14ac:dyDescent="0.25">
      <c r="B878" s="61"/>
      <c r="C878" s="11"/>
      <c r="D878" s="61"/>
      <c r="E878" s="61"/>
      <c r="F878" s="61"/>
      <c r="G878" s="61"/>
      <c r="H878" s="61"/>
      <c r="I878" s="61"/>
      <c r="J878" s="61"/>
      <c r="K878" s="6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</row>
    <row r="879" spans="2:60" ht="15.75" customHeight="1" x14ac:dyDescent="0.25">
      <c r="B879" s="61"/>
      <c r="C879" s="11"/>
      <c r="D879" s="61"/>
      <c r="E879" s="61"/>
      <c r="F879" s="61"/>
      <c r="G879" s="61"/>
      <c r="H879" s="61"/>
      <c r="I879" s="61"/>
      <c r="J879" s="61"/>
      <c r="K879" s="6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</row>
    <row r="880" spans="2:60" ht="15.75" customHeight="1" x14ac:dyDescent="0.25">
      <c r="B880" s="61"/>
      <c r="C880" s="11"/>
      <c r="D880" s="61"/>
      <c r="E880" s="61"/>
      <c r="F880" s="61"/>
      <c r="G880" s="61"/>
      <c r="H880" s="61"/>
      <c r="I880" s="61"/>
      <c r="J880" s="61"/>
      <c r="K880" s="6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</row>
    <row r="881" spans="2:60" ht="15.75" customHeight="1" x14ac:dyDescent="0.25">
      <c r="B881" s="61"/>
      <c r="C881" s="11"/>
      <c r="D881" s="61"/>
      <c r="E881" s="61"/>
      <c r="F881" s="61"/>
      <c r="G881" s="61"/>
      <c r="H881" s="61"/>
      <c r="I881" s="61"/>
      <c r="J881" s="61"/>
      <c r="K881" s="6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</row>
    <row r="882" spans="2:60" ht="15.75" customHeight="1" x14ac:dyDescent="0.25">
      <c r="B882" s="61"/>
      <c r="C882" s="11"/>
      <c r="D882" s="61"/>
      <c r="E882" s="61"/>
      <c r="F882" s="61"/>
      <c r="G882" s="61"/>
      <c r="H882" s="61"/>
      <c r="I882" s="61"/>
      <c r="J882" s="61"/>
      <c r="K882" s="6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</row>
    <row r="883" spans="2:60" ht="15.75" customHeight="1" x14ac:dyDescent="0.25">
      <c r="B883" s="61"/>
      <c r="C883" s="11"/>
      <c r="D883" s="61"/>
      <c r="E883" s="61"/>
      <c r="F883" s="61"/>
      <c r="G883" s="61"/>
      <c r="H883" s="61"/>
      <c r="I883" s="61"/>
      <c r="J883" s="61"/>
      <c r="K883" s="6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</row>
    <row r="884" spans="2:60" ht="15.75" customHeight="1" x14ac:dyDescent="0.25">
      <c r="B884" s="61"/>
      <c r="C884" s="11"/>
      <c r="D884" s="61"/>
      <c r="E884" s="61"/>
      <c r="F884" s="61"/>
      <c r="G884" s="61"/>
      <c r="H884" s="61"/>
      <c r="I884" s="61"/>
      <c r="J884" s="61"/>
      <c r="K884" s="6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</row>
    <row r="885" spans="2:60" ht="15.75" customHeight="1" x14ac:dyDescent="0.25">
      <c r="B885" s="61"/>
      <c r="C885" s="11"/>
      <c r="D885" s="61"/>
      <c r="E885" s="61"/>
      <c r="F885" s="61"/>
      <c r="G885" s="61"/>
      <c r="H885" s="61"/>
      <c r="I885" s="61"/>
      <c r="J885" s="61"/>
      <c r="K885" s="6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</row>
    <row r="886" spans="2:60" ht="15.75" customHeight="1" x14ac:dyDescent="0.25">
      <c r="B886" s="61"/>
      <c r="C886" s="11"/>
      <c r="D886" s="61"/>
      <c r="E886" s="61"/>
      <c r="F886" s="61"/>
      <c r="G886" s="61"/>
      <c r="H886" s="61"/>
      <c r="I886" s="61"/>
      <c r="J886" s="61"/>
      <c r="K886" s="6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</row>
    <row r="887" spans="2:60" ht="15.75" customHeight="1" x14ac:dyDescent="0.25">
      <c r="B887" s="61"/>
      <c r="C887" s="11"/>
      <c r="D887" s="61"/>
      <c r="E887" s="61"/>
      <c r="F887" s="61"/>
      <c r="G887" s="61"/>
      <c r="H887" s="61"/>
      <c r="I887" s="61"/>
      <c r="J887" s="61"/>
      <c r="K887" s="6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</row>
    <row r="888" spans="2:60" ht="15.75" customHeight="1" x14ac:dyDescent="0.25">
      <c r="B888" s="61"/>
      <c r="C888" s="11"/>
      <c r="D888" s="61"/>
      <c r="E888" s="61"/>
      <c r="F888" s="61"/>
      <c r="G888" s="61"/>
      <c r="H888" s="61"/>
      <c r="I888" s="61"/>
      <c r="J888" s="61"/>
      <c r="K888" s="6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</row>
    <row r="889" spans="2:60" ht="15.75" customHeight="1" x14ac:dyDescent="0.25">
      <c r="B889" s="61"/>
      <c r="C889" s="11"/>
      <c r="D889" s="61"/>
      <c r="E889" s="61"/>
      <c r="F889" s="61"/>
      <c r="G889" s="61"/>
      <c r="H889" s="61"/>
      <c r="I889" s="61"/>
      <c r="J889" s="61"/>
      <c r="K889" s="6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</row>
    <row r="890" spans="2:60" ht="15.75" customHeight="1" x14ac:dyDescent="0.25">
      <c r="B890" s="61"/>
      <c r="C890" s="11"/>
      <c r="D890" s="61"/>
      <c r="E890" s="61"/>
      <c r="F890" s="61"/>
      <c r="G890" s="61"/>
      <c r="H890" s="61"/>
      <c r="I890" s="61"/>
      <c r="J890" s="61"/>
      <c r="K890" s="6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</row>
    <row r="891" spans="2:60" ht="15.75" customHeight="1" x14ac:dyDescent="0.25">
      <c r="B891" s="61"/>
      <c r="C891" s="11"/>
      <c r="D891" s="61"/>
      <c r="E891" s="61"/>
      <c r="F891" s="61"/>
      <c r="G891" s="61"/>
      <c r="H891" s="61"/>
      <c r="I891" s="61"/>
      <c r="J891" s="61"/>
      <c r="K891" s="6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</row>
    <row r="892" spans="2:60" ht="15.75" customHeight="1" x14ac:dyDescent="0.25">
      <c r="B892" s="61"/>
      <c r="C892" s="11"/>
      <c r="D892" s="61"/>
      <c r="E892" s="61"/>
      <c r="F892" s="61"/>
      <c r="G892" s="61"/>
      <c r="H892" s="61"/>
      <c r="I892" s="61"/>
      <c r="J892" s="61"/>
      <c r="K892" s="6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</row>
    <row r="893" spans="2:60" ht="15.75" customHeight="1" x14ac:dyDescent="0.25">
      <c r="B893" s="61"/>
      <c r="C893" s="11"/>
      <c r="D893" s="61"/>
      <c r="E893" s="61"/>
      <c r="F893" s="61"/>
      <c r="G893" s="61"/>
      <c r="H893" s="61"/>
      <c r="I893" s="61"/>
      <c r="J893" s="61"/>
      <c r="K893" s="6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</row>
    <row r="894" spans="2:60" ht="15.75" customHeight="1" x14ac:dyDescent="0.25">
      <c r="B894" s="61"/>
      <c r="C894" s="11"/>
      <c r="D894" s="61"/>
      <c r="E894" s="61"/>
      <c r="F894" s="61"/>
      <c r="G894" s="61"/>
      <c r="H894" s="61"/>
      <c r="I894" s="61"/>
      <c r="J894" s="61"/>
      <c r="K894" s="6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</row>
    <row r="895" spans="2:60" ht="15.75" customHeight="1" x14ac:dyDescent="0.25">
      <c r="B895" s="61"/>
      <c r="C895" s="11"/>
      <c r="D895" s="61"/>
      <c r="E895" s="61"/>
      <c r="F895" s="61"/>
      <c r="G895" s="61"/>
      <c r="H895" s="61"/>
      <c r="I895" s="61"/>
      <c r="J895" s="61"/>
      <c r="K895" s="6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</row>
    <row r="896" spans="2:60" ht="15.75" customHeight="1" x14ac:dyDescent="0.25">
      <c r="B896" s="61"/>
      <c r="C896" s="11"/>
      <c r="D896" s="61"/>
      <c r="E896" s="61"/>
      <c r="F896" s="61"/>
      <c r="G896" s="61"/>
      <c r="H896" s="61"/>
      <c r="I896" s="61"/>
      <c r="J896" s="61"/>
      <c r="K896" s="6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</row>
    <row r="897" spans="2:60" ht="15.75" customHeight="1" x14ac:dyDescent="0.25">
      <c r="B897" s="61"/>
      <c r="C897" s="11"/>
      <c r="D897" s="61"/>
      <c r="E897" s="61"/>
      <c r="F897" s="61"/>
      <c r="G897" s="61"/>
      <c r="H897" s="61"/>
      <c r="I897" s="61"/>
      <c r="J897" s="61"/>
      <c r="K897" s="6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</row>
    <row r="898" spans="2:60" ht="15.75" customHeight="1" x14ac:dyDescent="0.25">
      <c r="B898" s="61"/>
      <c r="C898" s="11"/>
      <c r="D898" s="61"/>
      <c r="E898" s="61"/>
      <c r="F898" s="61"/>
      <c r="G898" s="61"/>
      <c r="H898" s="61"/>
      <c r="I898" s="61"/>
      <c r="J898" s="61"/>
      <c r="K898" s="6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</row>
    <row r="899" spans="2:60" ht="15.75" customHeight="1" x14ac:dyDescent="0.25">
      <c r="B899" s="61"/>
      <c r="C899" s="11"/>
      <c r="D899" s="61"/>
      <c r="E899" s="61"/>
      <c r="F899" s="61"/>
      <c r="G899" s="61"/>
      <c r="H899" s="61"/>
      <c r="I899" s="61"/>
      <c r="J899" s="61"/>
      <c r="K899" s="6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</row>
    <row r="900" spans="2:60" ht="15.75" customHeight="1" x14ac:dyDescent="0.25">
      <c r="B900" s="61"/>
      <c r="C900" s="11"/>
      <c r="D900" s="61"/>
      <c r="E900" s="61"/>
      <c r="F900" s="61"/>
      <c r="G900" s="61"/>
      <c r="H900" s="61"/>
      <c r="I900" s="61"/>
      <c r="J900" s="61"/>
      <c r="K900" s="6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</row>
    <row r="901" spans="2:60" ht="15.75" customHeight="1" x14ac:dyDescent="0.25">
      <c r="B901" s="61"/>
      <c r="C901" s="11"/>
      <c r="D901" s="61"/>
      <c r="E901" s="61"/>
      <c r="F901" s="61"/>
      <c r="G901" s="61"/>
      <c r="H901" s="61"/>
      <c r="I901" s="61"/>
      <c r="J901" s="61"/>
      <c r="K901" s="6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</row>
    <row r="902" spans="2:60" ht="15.75" customHeight="1" x14ac:dyDescent="0.25">
      <c r="B902" s="61"/>
      <c r="C902" s="11"/>
      <c r="D902" s="61"/>
      <c r="E902" s="61"/>
      <c r="F902" s="61"/>
      <c r="G902" s="61"/>
      <c r="H902" s="61"/>
      <c r="I902" s="61"/>
      <c r="J902" s="61"/>
      <c r="K902" s="6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</row>
    <row r="903" spans="2:60" ht="15.75" customHeight="1" x14ac:dyDescent="0.25">
      <c r="B903" s="61"/>
      <c r="C903" s="11"/>
      <c r="D903" s="61"/>
      <c r="E903" s="61"/>
      <c r="F903" s="61"/>
      <c r="G903" s="61"/>
      <c r="H903" s="61"/>
      <c r="I903" s="61"/>
      <c r="J903" s="61"/>
      <c r="K903" s="6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</row>
    <row r="904" spans="2:60" ht="15.75" customHeight="1" x14ac:dyDescent="0.25">
      <c r="B904" s="61"/>
      <c r="C904" s="11"/>
      <c r="D904" s="61"/>
      <c r="E904" s="61"/>
      <c r="F904" s="61"/>
      <c r="G904" s="61"/>
      <c r="H904" s="61"/>
      <c r="I904" s="61"/>
      <c r="J904" s="61"/>
      <c r="K904" s="6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</row>
    <row r="905" spans="2:60" ht="15.75" customHeight="1" x14ac:dyDescent="0.25">
      <c r="B905" s="61"/>
      <c r="C905" s="11"/>
      <c r="D905" s="61"/>
      <c r="E905" s="61"/>
      <c r="F905" s="61"/>
      <c r="G905" s="61"/>
      <c r="H905" s="61"/>
      <c r="I905" s="61"/>
      <c r="J905" s="61"/>
      <c r="K905" s="6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</row>
    <row r="906" spans="2:60" ht="15.75" customHeight="1" x14ac:dyDescent="0.25">
      <c r="B906" s="61"/>
      <c r="C906" s="11"/>
      <c r="D906" s="61"/>
      <c r="E906" s="61"/>
      <c r="F906" s="61"/>
      <c r="G906" s="61"/>
      <c r="H906" s="61"/>
      <c r="I906" s="61"/>
      <c r="J906" s="61"/>
      <c r="K906" s="6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</row>
    <row r="907" spans="2:60" ht="15.75" customHeight="1" x14ac:dyDescent="0.25">
      <c r="B907" s="61"/>
      <c r="C907" s="11"/>
      <c r="D907" s="61"/>
      <c r="E907" s="61"/>
      <c r="F907" s="61"/>
      <c r="G907" s="61"/>
      <c r="H907" s="61"/>
      <c r="I907" s="61"/>
      <c r="J907" s="61"/>
      <c r="K907" s="6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</row>
    <row r="908" spans="2:60" ht="15.75" customHeight="1" x14ac:dyDescent="0.25">
      <c r="B908" s="61"/>
      <c r="C908" s="11"/>
      <c r="D908" s="61"/>
      <c r="E908" s="61"/>
      <c r="F908" s="61"/>
      <c r="G908" s="61"/>
      <c r="H908" s="61"/>
      <c r="I908" s="61"/>
      <c r="J908" s="61"/>
      <c r="K908" s="6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</row>
    <row r="909" spans="2:60" ht="15.75" customHeight="1" x14ac:dyDescent="0.25">
      <c r="B909" s="61"/>
      <c r="C909" s="11"/>
      <c r="D909" s="61"/>
      <c r="E909" s="61"/>
      <c r="F909" s="61"/>
      <c r="G909" s="61"/>
      <c r="H909" s="61"/>
      <c r="I909" s="61"/>
      <c r="J909" s="61"/>
      <c r="K909" s="6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</row>
    <row r="910" spans="2:60" ht="15.75" customHeight="1" x14ac:dyDescent="0.25">
      <c r="B910" s="61"/>
      <c r="C910" s="11"/>
      <c r="D910" s="61"/>
      <c r="E910" s="61"/>
      <c r="F910" s="61"/>
      <c r="G910" s="61"/>
      <c r="H910" s="61"/>
      <c r="I910" s="61"/>
      <c r="J910" s="61"/>
      <c r="K910" s="6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</row>
    <row r="911" spans="2:60" ht="15.75" customHeight="1" x14ac:dyDescent="0.25">
      <c r="B911" s="61"/>
      <c r="C911" s="11"/>
      <c r="D911" s="61"/>
      <c r="E911" s="61"/>
      <c r="F911" s="61"/>
      <c r="G911" s="61"/>
      <c r="H911" s="61"/>
      <c r="I911" s="61"/>
      <c r="J911" s="61"/>
      <c r="K911" s="6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</row>
    <row r="912" spans="2:60" ht="15.75" customHeight="1" x14ac:dyDescent="0.25">
      <c r="B912" s="61"/>
      <c r="C912" s="11"/>
      <c r="D912" s="61"/>
      <c r="E912" s="61"/>
      <c r="F912" s="61"/>
      <c r="G912" s="61"/>
      <c r="H912" s="61"/>
      <c r="I912" s="61"/>
      <c r="J912" s="61"/>
      <c r="K912" s="6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</row>
    <row r="913" spans="2:60" ht="15.75" customHeight="1" x14ac:dyDescent="0.25">
      <c r="B913" s="61"/>
      <c r="C913" s="11"/>
      <c r="D913" s="61"/>
      <c r="E913" s="61"/>
      <c r="F913" s="61"/>
      <c r="G913" s="61"/>
      <c r="H913" s="61"/>
      <c r="I913" s="61"/>
      <c r="J913" s="61"/>
      <c r="K913" s="6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</row>
    <row r="914" spans="2:60" ht="15.75" customHeight="1" x14ac:dyDescent="0.25">
      <c r="B914" s="61"/>
      <c r="C914" s="11"/>
      <c r="D914" s="61"/>
      <c r="E914" s="61"/>
      <c r="F914" s="61"/>
      <c r="G914" s="61"/>
      <c r="H914" s="61"/>
      <c r="I914" s="61"/>
      <c r="J914" s="61"/>
      <c r="K914" s="6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</row>
    <row r="915" spans="2:60" ht="15.75" customHeight="1" x14ac:dyDescent="0.25">
      <c r="B915" s="61"/>
      <c r="C915" s="11"/>
      <c r="D915" s="61"/>
      <c r="E915" s="61"/>
      <c r="F915" s="61"/>
      <c r="G915" s="61"/>
      <c r="H915" s="61"/>
      <c r="I915" s="61"/>
      <c r="J915" s="61"/>
      <c r="K915" s="6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</row>
    <row r="916" spans="2:60" ht="15.75" customHeight="1" x14ac:dyDescent="0.25">
      <c r="B916" s="61"/>
      <c r="C916" s="11"/>
      <c r="D916" s="61"/>
      <c r="E916" s="61"/>
      <c r="F916" s="61"/>
      <c r="G916" s="61"/>
      <c r="H916" s="61"/>
      <c r="I916" s="61"/>
      <c r="J916" s="61"/>
      <c r="K916" s="6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</row>
    <row r="917" spans="2:60" ht="15.75" customHeight="1" x14ac:dyDescent="0.25">
      <c r="B917" s="61"/>
      <c r="C917" s="11"/>
      <c r="D917" s="61"/>
      <c r="E917" s="61"/>
      <c r="F917" s="61"/>
      <c r="G917" s="61"/>
      <c r="H917" s="61"/>
      <c r="I917" s="61"/>
      <c r="J917" s="61"/>
      <c r="K917" s="6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</row>
    <row r="918" spans="2:60" ht="15.75" customHeight="1" x14ac:dyDescent="0.25">
      <c r="B918" s="61"/>
      <c r="C918" s="11"/>
      <c r="D918" s="61"/>
      <c r="E918" s="61"/>
      <c r="F918" s="61"/>
      <c r="G918" s="61"/>
      <c r="H918" s="61"/>
      <c r="I918" s="61"/>
      <c r="J918" s="61"/>
      <c r="K918" s="6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</row>
    <row r="919" spans="2:60" ht="15.75" customHeight="1" x14ac:dyDescent="0.25">
      <c r="B919" s="61"/>
      <c r="C919" s="11"/>
      <c r="D919" s="61"/>
      <c r="E919" s="61"/>
      <c r="F919" s="61"/>
      <c r="G919" s="61"/>
      <c r="H919" s="61"/>
      <c r="I919" s="61"/>
      <c r="J919" s="61"/>
      <c r="K919" s="6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</row>
    <row r="920" spans="2:60" ht="15.75" customHeight="1" x14ac:dyDescent="0.25">
      <c r="B920" s="61"/>
      <c r="C920" s="11"/>
      <c r="D920" s="61"/>
      <c r="E920" s="61"/>
      <c r="F920" s="61"/>
      <c r="G920" s="61"/>
      <c r="H920" s="61"/>
      <c r="I920" s="61"/>
      <c r="J920" s="61"/>
      <c r="K920" s="6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</row>
    <row r="921" spans="2:60" ht="15.75" customHeight="1" x14ac:dyDescent="0.25">
      <c r="B921" s="61"/>
      <c r="C921" s="11"/>
      <c r="D921" s="61"/>
      <c r="E921" s="61"/>
      <c r="F921" s="61"/>
      <c r="G921" s="61"/>
      <c r="H921" s="61"/>
      <c r="I921" s="61"/>
      <c r="J921" s="61"/>
      <c r="K921" s="6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</row>
    <row r="922" spans="2:60" ht="15.75" customHeight="1" x14ac:dyDescent="0.25">
      <c r="B922" s="61"/>
      <c r="C922" s="11"/>
      <c r="D922" s="61"/>
      <c r="E922" s="61"/>
      <c r="F922" s="61"/>
      <c r="G922" s="61"/>
      <c r="H922" s="61"/>
      <c r="I922" s="61"/>
      <c r="J922" s="61"/>
      <c r="K922" s="6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</row>
    <row r="923" spans="2:60" ht="15.75" customHeight="1" x14ac:dyDescent="0.25">
      <c r="B923" s="61"/>
      <c r="C923" s="11"/>
      <c r="D923" s="61"/>
      <c r="E923" s="61"/>
      <c r="F923" s="61"/>
      <c r="G923" s="61"/>
      <c r="H923" s="61"/>
      <c r="I923" s="61"/>
      <c r="J923" s="61"/>
      <c r="K923" s="6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</row>
    <row r="924" spans="2:60" ht="15.75" customHeight="1" x14ac:dyDescent="0.25">
      <c r="B924" s="61"/>
      <c r="C924" s="11"/>
      <c r="D924" s="61"/>
      <c r="E924" s="61"/>
      <c r="F924" s="61"/>
      <c r="G924" s="61"/>
      <c r="H924" s="61"/>
      <c r="I924" s="61"/>
      <c r="J924" s="61"/>
      <c r="K924" s="6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</row>
    <row r="925" spans="2:60" ht="15.75" customHeight="1" x14ac:dyDescent="0.25">
      <c r="B925" s="61"/>
      <c r="C925" s="11"/>
      <c r="D925" s="61"/>
      <c r="E925" s="61"/>
      <c r="F925" s="61"/>
      <c r="G925" s="61"/>
      <c r="H925" s="61"/>
      <c r="I925" s="61"/>
      <c r="J925" s="61"/>
      <c r="K925" s="6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</row>
    <row r="926" spans="2:60" ht="15.75" customHeight="1" x14ac:dyDescent="0.25">
      <c r="B926" s="61"/>
      <c r="C926" s="11"/>
      <c r="D926" s="61"/>
      <c r="E926" s="61"/>
      <c r="F926" s="61"/>
      <c r="G926" s="61"/>
      <c r="H926" s="61"/>
      <c r="I926" s="61"/>
      <c r="J926" s="61"/>
      <c r="K926" s="6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</row>
    <row r="927" spans="2:60" ht="15.75" customHeight="1" x14ac:dyDescent="0.25">
      <c r="B927" s="61"/>
      <c r="C927" s="11"/>
      <c r="D927" s="61"/>
      <c r="E927" s="61"/>
      <c r="F927" s="61"/>
      <c r="G927" s="61"/>
      <c r="H927" s="61"/>
      <c r="I927" s="61"/>
      <c r="J927" s="61"/>
      <c r="K927" s="6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</row>
    <row r="928" spans="2:60" ht="15.75" customHeight="1" x14ac:dyDescent="0.25">
      <c r="B928" s="61"/>
      <c r="C928" s="11"/>
      <c r="D928" s="61"/>
      <c r="E928" s="61"/>
      <c r="F928" s="61"/>
      <c r="G928" s="61"/>
      <c r="H928" s="61"/>
      <c r="I928" s="61"/>
      <c r="J928" s="61"/>
      <c r="K928" s="6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</row>
    <row r="929" spans="2:60" ht="15.75" customHeight="1" x14ac:dyDescent="0.25">
      <c r="B929" s="61"/>
      <c r="C929" s="11"/>
      <c r="D929" s="61"/>
      <c r="E929" s="61"/>
      <c r="F929" s="61"/>
      <c r="G929" s="61"/>
      <c r="H929" s="61"/>
      <c r="I929" s="61"/>
      <c r="J929" s="61"/>
      <c r="K929" s="6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</row>
    <row r="930" spans="2:60" ht="15.75" customHeight="1" x14ac:dyDescent="0.25">
      <c r="B930" s="61"/>
      <c r="C930" s="11"/>
      <c r="D930" s="61"/>
      <c r="E930" s="61"/>
      <c r="F930" s="61"/>
      <c r="G930" s="61"/>
      <c r="H930" s="61"/>
      <c r="I930" s="61"/>
      <c r="J930" s="61"/>
      <c r="K930" s="6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</row>
    <row r="931" spans="2:60" ht="15.75" customHeight="1" x14ac:dyDescent="0.25">
      <c r="B931" s="61"/>
      <c r="C931" s="11"/>
      <c r="D931" s="61"/>
      <c r="E931" s="61"/>
      <c r="F931" s="61"/>
      <c r="G931" s="61"/>
      <c r="H931" s="61"/>
      <c r="I931" s="61"/>
      <c r="J931" s="61"/>
      <c r="K931" s="6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</row>
    <row r="932" spans="2:60" ht="15.75" customHeight="1" x14ac:dyDescent="0.25">
      <c r="B932" s="61"/>
      <c r="C932" s="11"/>
      <c r="D932" s="61"/>
      <c r="E932" s="61"/>
      <c r="F932" s="61"/>
      <c r="G932" s="61"/>
      <c r="H932" s="61"/>
      <c r="I932" s="61"/>
      <c r="J932" s="61"/>
      <c r="K932" s="6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</row>
    <row r="933" spans="2:60" ht="15.75" customHeight="1" x14ac:dyDescent="0.25">
      <c r="B933" s="61"/>
      <c r="C933" s="11"/>
      <c r="D933" s="61"/>
      <c r="E933" s="61"/>
      <c r="F933" s="61"/>
      <c r="G933" s="61"/>
      <c r="H933" s="61"/>
      <c r="I933" s="61"/>
      <c r="J933" s="61"/>
      <c r="K933" s="6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</row>
    <row r="934" spans="2:60" ht="15.75" customHeight="1" x14ac:dyDescent="0.25">
      <c r="B934" s="61"/>
      <c r="C934" s="11"/>
      <c r="D934" s="61"/>
      <c r="E934" s="61"/>
      <c r="F934" s="61"/>
      <c r="G934" s="61"/>
      <c r="H934" s="61"/>
      <c r="I934" s="61"/>
      <c r="J934" s="61"/>
      <c r="K934" s="6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</row>
    <row r="935" spans="2:60" ht="15.75" customHeight="1" x14ac:dyDescent="0.25">
      <c r="B935" s="61"/>
      <c r="C935" s="11"/>
      <c r="D935" s="61"/>
      <c r="E935" s="61"/>
      <c r="F935" s="61"/>
      <c r="G935" s="61"/>
      <c r="H935" s="61"/>
      <c r="I935" s="61"/>
      <c r="J935" s="61"/>
      <c r="K935" s="6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</row>
    <row r="936" spans="2:60" ht="15.75" customHeight="1" x14ac:dyDescent="0.25">
      <c r="B936" s="61"/>
      <c r="C936" s="11"/>
      <c r="D936" s="61"/>
      <c r="E936" s="61"/>
      <c r="F936" s="61"/>
      <c r="G936" s="61"/>
      <c r="H936" s="61"/>
      <c r="I936" s="61"/>
      <c r="J936" s="61"/>
      <c r="K936" s="6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</row>
    <row r="937" spans="2:60" ht="15.75" customHeight="1" x14ac:dyDescent="0.25">
      <c r="B937" s="61"/>
      <c r="C937" s="11"/>
      <c r="D937" s="61"/>
      <c r="E937" s="61"/>
      <c r="F937" s="61"/>
      <c r="G937" s="61"/>
      <c r="H937" s="61"/>
      <c r="I937" s="61"/>
      <c r="J937" s="61"/>
      <c r="K937" s="6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</row>
    <row r="938" spans="2:60" ht="15.75" customHeight="1" x14ac:dyDescent="0.25">
      <c r="B938" s="61"/>
      <c r="C938" s="11"/>
      <c r="D938" s="61"/>
      <c r="E938" s="61"/>
      <c r="F938" s="61"/>
      <c r="G938" s="61"/>
      <c r="H938" s="61"/>
      <c r="I938" s="61"/>
      <c r="J938" s="61"/>
      <c r="K938" s="6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</row>
    <row r="939" spans="2:60" ht="15.75" customHeight="1" x14ac:dyDescent="0.25">
      <c r="B939" s="61"/>
      <c r="C939" s="11"/>
      <c r="D939" s="61"/>
      <c r="E939" s="61"/>
      <c r="F939" s="61"/>
      <c r="G939" s="61"/>
      <c r="H939" s="61"/>
      <c r="I939" s="61"/>
      <c r="J939" s="61"/>
      <c r="K939" s="6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</row>
    <row r="940" spans="2:60" ht="15.75" customHeight="1" x14ac:dyDescent="0.25">
      <c r="B940" s="61"/>
      <c r="C940" s="11"/>
      <c r="D940" s="61"/>
      <c r="E940" s="61"/>
      <c r="F940" s="61"/>
      <c r="G940" s="61"/>
      <c r="H940" s="61"/>
      <c r="I940" s="61"/>
      <c r="J940" s="61"/>
      <c r="K940" s="6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</row>
    <row r="941" spans="2:60" ht="15.75" customHeight="1" x14ac:dyDescent="0.25">
      <c r="B941" s="61"/>
      <c r="C941" s="11"/>
      <c r="D941" s="61"/>
      <c r="E941" s="61"/>
      <c r="F941" s="61"/>
      <c r="G941" s="61"/>
      <c r="H941" s="61"/>
      <c r="I941" s="61"/>
      <c r="J941" s="61"/>
      <c r="K941" s="6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</row>
    <row r="942" spans="2:60" ht="15.75" customHeight="1" x14ac:dyDescent="0.25">
      <c r="B942" s="61"/>
      <c r="C942" s="11"/>
      <c r="D942" s="61"/>
      <c r="E942" s="61"/>
      <c r="F942" s="61"/>
      <c r="G942" s="61"/>
      <c r="H942" s="61"/>
      <c r="I942" s="61"/>
      <c r="J942" s="61"/>
      <c r="K942" s="6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</row>
    <row r="943" spans="2:60" ht="15.75" customHeight="1" x14ac:dyDescent="0.25">
      <c r="B943" s="61"/>
      <c r="C943" s="11"/>
      <c r="D943" s="61"/>
      <c r="E943" s="61"/>
      <c r="F943" s="61"/>
      <c r="G943" s="61"/>
      <c r="H943" s="61"/>
      <c r="I943" s="61"/>
      <c r="J943" s="61"/>
      <c r="K943" s="6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</row>
    <row r="944" spans="2:60" ht="15.75" customHeight="1" x14ac:dyDescent="0.25">
      <c r="B944" s="61"/>
      <c r="C944" s="11"/>
      <c r="D944" s="61"/>
      <c r="E944" s="61"/>
      <c r="F944" s="61"/>
      <c r="G944" s="61"/>
      <c r="H944" s="61"/>
      <c r="I944" s="61"/>
      <c r="J944" s="61"/>
      <c r="K944" s="6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</row>
    <row r="945" spans="2:60" ht="15.75" customHeight="1" x14ac:dyDescent="0.25">
      <c r="B945" s="61"/>
      <c r="C945" s="11"/>
      <c r="D945" s="61"/>
      <c r="E945" s="61"/>
      <c r="F945" s="61"/>
      <c r="G945" s="61"/>
      <c r="H945" s="61"/>
      <c r="I945" s="61"/>
      <c r="J945" s="61"/>
      <c r="K945" s="6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</row>
    <row r="946" spans="2:60" ht="15.75" customHeight="1" x14ac:dyDescent="0.25">
      <c r="B946" s="61"/>
      <c r="C946" s="11"/>
      <c r="D946" s="61"/>
      <c r="E946" s="61"/>
      <c r="F946" s="61"/>
      <c r="G946" s="61"/>
      <c r="H946" s="61"/>
      <c r="I946" s="61"/>
      <c r="J946" s="61"/>
      <c r="K946" s="6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</row>
    <row r="947" spans="2:60" ht="15.75" customHeight="1" x14ac:dyDescent="0.25">
      <c r="B947" s="61"/>
      <c r="C947" s="11"/>
      <c r="D947" s="61"/>
      <c r="E947" s="61"/>
      <c r="F947" s="61"/>
      <c r="G947" s="61"/>
      <c r="H947" s="61"/>
      <c r="I947" s="61"/>
      <c r="J947" s="61"/>
      <c r="K947" s="6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</row>
    <row r="948" spans="2:60" ht="15.75" customHeight="1" x14ac:dyDescent="0.25">
      <c r="B948" s="61"/>
      <c r="C948" s="11"/>
      <c r="D948" s="61"/>
      <c r="E948" s="61"/>
      <c r="F948" s="61"/>
      <c r="G948" s="61"/>
      <c r="H948" s="61"/>
      <c r="I948" s="61"/>
      <c r="J948" s="61"/>
      <c r="K948" s="6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</row>
    <row r="949" spans="2:60" ht="15.75" customHeight="1" x14ac:dyDescent="0.25">
      <c r="B949" s="61"/>
      <c r="C949" s="11"/>
      <c r="D949" s="61"/>
      <c r="E949" s="61"/>
      <c r="F949" s="61"/>
      <c r="G949" s="61"/>
      <c r="H949" s="61"/>
      <c r="I949" s="61"/>
      <c r="J949" s="61"/>
      <c r="K949" s="6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</row>
    <row r="950" spans="2:60" ht="15.75" customHeight="1" x14ac:dyDescent="0.25">
      <c r="B950" s="61"/>
      <c r="C950" s="11"/>
      <c r="D950" s="61"/>
      <c r="E950" s="61"/>
      <c r="F950" s="61"/>
      <c r="G950" s="61"/>
      <c r="H950" s="61"/>
      <c r="I950" s="61"/>
      <c r="J950" s="61"/>
      <c r="K950" s="6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</row>
    <row r="951" spans="2:60" ht="15.75" customHeight="1" x14ac:dyDescent="0.25">
      <c r="B951" s="61"/>
      <c r="C951" s="11"/>
      <c r="D951" s="61"/>
      <c r="E951" s="61"/>
      <c r="F951" s="61"/>
      <c r="G951" s="61"/>
      <c r="H951" s="61"/>
      <c r="I951" s="61"/>
      <c r="J951" s="61"/>
      <c r="K951" s="6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</row>
    <row r="952" spans="2:60" ht="15.75" customHeight="1" x14ac:dyDescent="0.25">
      <c r="B952" s="61"/>
      <c r="C952" s="11"/>
      <c r="D952" s="61"/>
      <c r="E952" s="61"/>
      <c r="F952" s="61"/>
      <c r="G952" s="61"/>
      <c r="H952" s="61"/>
      <c r="I952" s="61"/>
      <c r="J952" s="61"/>
      <c r="K952" s="6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</row>
    <row r="953" spans="2:60" ht="15.75" customHeight="1" x14ac:dyDescent="0.25">
      <c r="B953" s="61"/>
      <c r="C953" s="11"/>
      <c r="D953" s="61"/>
      <c r="E953" s="61"/>
      <c r="F953" s="61"/>
      <c r="G953" s="61"/>
      <c r="H953" s="61"/>
      <c r="I953" s="61"/>
      <c r="J953" s="61"/>
      <c r="K953" s="6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</row>
    <row r="954" spans="2:60" ht="15.75" customHeight="1" x14ac:dyDescent="0.25">
      <c r="B954" s="61"/>
      <c r="C954" s="11"/>
      <c r="D954" s="61"/>
      <c r="E954" s="61"/>
      <c r="F954" s="61"/>
      <c r="G954" s="61"/>
      <c r="H954" s="61"/>
      <c r="I954" s="61"/>
      <c r="J954" s="61"/>
      <c r="K954" s="6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</row>
    <row r="955" spans="2:60" ht="15.75" customHeight="1" x14ac:dyDescent="0.25">
      <c r="B955" s="61"/>
      <c r="C955" s="11"/>
      <c r="D955" s="61"/>
      <c r="E955" s="61"/>
      <c r="F955" s="61"/>
      <c r="G955" s="61"/>
      <c r="H955" s="61"/>
      <c r="I955" s="61"/>
      <c r="J955" s="61"/>
      <c r="K955" s="6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</row>
    <row r="956" spans="2:60" ht="15.75" customHeight="1" x14ac:dyDescent="0.25">
      <c r="B956" s="61"/>
      <c r="C956" s="11"/>
      <c r="D956" s="61"/>
      <c r="E956" s="61"/>
      <c r="F956" s="61"/>
      <c r="G956" s="61"/>
      <c r="H956" s="61"/>
      <c r="I956" s="61"/>
      <c r="J956" s="61"/>
      <c r="K956" s="6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</row>
    <row r="957" spans="2:60" ht="15.75" customHeight="1" x14ac:dyDescent="0.25">
      <c r="B957" s="61"/>
      <c r="C957" s="11"/>
      <c r="D957" s="61"/>
      <c r="E957" s="61"/>
      <c r="F957" s="61"/>
      <c r="G957" s="61"/>
      <c r="H957" s="61"/>
      <c r="I957" s="61"/>
      <c r="J957" s="61"/>
      <c r="K957" s="6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</row>
    <row r="958" spans="2:60" ht="15.75" customHeight="1" x14ac:dyDescent="0.25">
      <c r="B958" s="61"/>
      <c r="C958" s="11"/>
      <c r="D958" s="61"/>
      <c r="E958" s="61"/>
      <c r="F958" s="61"/>
      <c r="G958" s="61"/>
      <c r="H958" s="61"/>
      <c r="I958" s="61"/>
      <c r="J958" s="61"/>
      <c r="K958" s="6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</row>
    <row r="959" spans="2:60" ht="15.75" customHeight="1" x14ac:dyDescent="0.25">
      <c r="B959" s="61"/>
      <c r="C959" s="11"/>
      <c r="D959" s="61"/>
      <c r="E959" s="61"/>
      <c r="F959" s="61"/>
      <c r="G959" s="61"/>
      <c r="H959" s="61"/>
      <c r="I959" s="61"/>
      <c r="J959" s="61"/>
      <c r="K959" s="6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</row>
    <row r="960" spans="2:60" ht="15.75" customHeight="1" x14ac:dyDescent="0.25">
      <c r="B960" s="61"/>
      <c r="C960" s="11"/>
      <c r="D960" s="61"/>
      <c r="E960" s="61"/>
      <c r="F960" s="61"/>
      <c r="G960" s="61"/>
      <c r="H960" s="61"/>
      <c r="I960" s="61"/>
      <c r="J960" s="61"/>
      <c r="K960" s="6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</row>
    <row r="961" spans="2:60" ht="15.75" customHeight="1" x14ac:dyDescent="0.25">
      <c r="B961" s="61"/>
      <c r="C961" s="11"/>
      <c r="D961" s="61"/>
      <c r="E961" s="61"/>
      <c r="F961" s="61"/>
      <c r="G961" s="61"/>
      <c r="H961" s="61"/>
      <c r="I961" s="61"/>
      <c r="J961" s="61"/>
      <c r="K961" s="6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</row>
    <row r="962" spans="2:60" ht="15.75" customHeight="1" x14ac:dyDescent="0.25">
      <c r="B962" s="61"/>
      <c r="C962" s="11"/>
      <c r="D962" s="61"/>
      <c r="E962" s="61"/>
      <c r="F962" s="61"/>
      <c r="G962" s="61"/>
      <c r="H962" s="61"/>
      <c r="I962" s="61"/>
      <c r="J962" s="61"/>
      <c r="K962" s="6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</row>
    <row r="963" spans="2:60" ht="15.75" customHeight="1" x14ac:dyDescent="0.25">
      <c r="B963" s="61"/>
      <c r="C963" s="11"/>
      <c r="D963" s="61"/>
      <c r="E963" s="61"/>
      <c r="F963" s="61"/>
      <c r="G963" s="61"/>
      <c r="H963" s="61"/>
      <c r="I963" s="61"/>
      <c r="J963" s="61"/>
      <c r="K963" s="6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</row>
    <row r="964" spans="2:60" ht="15.75" customHeight="1" x14ac:dyDescent="0.25">
      <c r="B964" s="61"/>
      <c r="C964" s="11"/>
      <c r="D964" s="61"/>
      <c r="E964" s="61"/>
      <c r="F964" s="61"/>
      <c r="G964" s="61"/>
      <c r="H964" s="61"/>
      <c r="I964" s="61"/>
      <c r="J964" s="61"/>
      <c r="K964" s="6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</row>
    <row r="965" spans="2:60" ht="15.75" customHeight="1" x14ac:dyDescent="0.25">
      <c r="B965" s="61"/>
      <c r="C965" s="11"/>
      <c r="D965" s="61"/>
      <c r="E965" s="61"/>
      <c r="F965" s="61"/>
      <c r="G965" s="61"/>
      <c r="H965" s="61"/>
      <c r="I965" s="61"/>
      <c r="J965" s="61"/>
      <c r="K965" s="6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</row>
    <row r="966" spans="2:60" ht="15.75" customHeight="1" x14ac:dyDescent="0.25">
      <c r="B966" s="61"/>
      <c r="C966" s="11"/>
      <c r="D966" s="61"/>
      <c r="E966" s="61"/>
      <c r="F966" s="61"/>
      <c r="G966" s="61"/>
      <c r="H966" s="61"/>
      <c r="I966" s="61"/>
      <c r="J966" s="61"/>
      <c r="K966" s="6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</row>
    <row r="967" spans="2:60" ht="15.75" customHeight="1" x14ac:dyDescent="0.25">
      <c r="B967" s="61"/>
      <c r="C967" s="11"/>
      <c r="D967" s="61"/>
      <c r="E967" s="61"/>
      <c r="F967" s="61"/>
      <c r="G967" s="61"/>
      <c r="H967" s="61"/>
      <c r="I967" s="61"/>
      <c r="J967" s="61"/>
      <c r="K967" s="6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</row>
    <row r="968" spans="2:60" ht="15.75" customHeight="1" x14ac:dyDescent="0.25">
      <c r="B968" s="61"/>
      <c r="C968" s="11"/>
      <c r="D968" s="61"/>
      <c r="E968" s="61"/>
      <c r="F968" s="61"/>
      <c r="G968" s="61"/>
      <c r="H968" s="61"/>
      <c r="I968" s="61"/>
      <c r="J968" s="61"/>
      <c r="K968" s="6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</row>
    <row r="969" spans="2:60" ht="15.75" customHeight="1" x14ac:dyDescent="0.25">
      <c r="B969" s="61"/>
      <c r="C969" s="11"/>
      <c r="D969" s="61"/>
      <c r="E969" s="61"/>
      <c r="F969" s="61"/>
      <c r="G969" s="61"/>
      <c r="H969" s="61"/>
      <c r="I969" s="61"/>
      <c r="J969" s="61"/>
      <c r="K969" s="6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</row>
    <row r="970" spans="2:60" ht="15.75" customHeight="1" x14ac:dyDescent="0.25">
      <c r="B970" s="61"/>
      <c r="C970" s="11"/>
      <c r="D970" s="61"/>
      <c r="E970" s="61"/>
      <c r="F970" s="61"/>
      <c r="G970" s="61"/>
      <c r="H970" s="61"/>
      <c r="I970" s="61"/>
      <c r="J970" s="61"/>
      <c r="K970" s="6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</row>
    <row r="971" spans="2:60" ht="15.75" customHeight="1" x14ac:dyDescent="0.25">
      <c r="B971" s="61"/>
      <c r="C971" s="11"/>
      <c r="D971" s="61"/>
      <c r="E971" s="61"/>
      <c r="F971" s="61"/>
      <c r="G971" s="61"/>
      <c r="H971" s="61"/>
      <c r="I971" s="61"/>
      <c r="J971" s="61"/>
      <c r="K971" s="6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</row>
    <row r="972" spans="2:60" ht="15.75" customHeight="1" x14ac:dyDescent="0.25">
      <c r="B972" s="61"/>
      <c r="C972" s="11"/>
      <c r="D972" s="61"/>
      <c r="E972" s="61"/>
      <c r="F972" s="61"/>
      <c r="G972" s="61"/>
      <c r="H972" s="61"/>
      <c r="I972" s="61"/>
      <c r="J972" s="61"/>
      <c r="K972" s="6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</row>
    <row r="973" spans="2:60" ht="15.75" customHeight="1" x14ac:dyDescent="0.25">
      <c r="B973" s="61"/>
      <c r="C973" s="11"/>
      <c r="D973" s="61"/>
      <c r="E973" s="61"/>
      <c r="F973" s="61"/>
      <c r="G973" s="61"/>
      <c r="H973" s="61"/>
      <c r="I973" s="61"/>
      <c r="J973" s="61"/>
      <c r="K973" s="6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</row>
    <row r="974" spans="2:60" ht="15.75" customHeight="1" x14ac:dyDescent="0.25">
      <c r="B974" s="61"/>
      <c r="C974" s="11"/>
      <c r="D974" s="61"/>
      <c r="E974" s="61"/>
      <c r="F974" s="61"/>
      <c r="G974" s="61"/>
      <c r="H974" s="61"/>
      <c r="I974" s="61"/>
      <c r="J974" s="61"/>
      <c r="K974" s="6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</row>
    <row r="975" spans="2:60" ht="15.75" customHeight="1" x14ac:dyDescent="0.25">
      <c r="B975" s="61"/>
      <c r="C975" s="11"/>
      <c r="D975" s="61"/>
      <c r="E975" s="61"/>
      <c r="F975" s="61"/>
      <c r="G975" s="61"/>
      <c r="H975" s="61"/>
      <c r="I975" s="61"/>
      <c r="J975" s="61"/>
      <c r="K975" s="6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</row>
    <row r="976" spans="2:60" ht="15.75" customHeight="1" x14ac:dyDescent="0.25">
      <c r="B976" s="61"/>
      <c r="C976" s="11"/>
      <c r="D976" s="61"/>
      <c r="E976" s="61"/>
      <c r="F976" s="61"/>
      <c r="G976" s="61"/>
      <c r="H976" s="61"/>
      <c r="I976" s="61"/>
      <c r="J976" s="61"/>
      <c r="K976" s="6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</row>
    <row r="977" spans="2:60" ht="15.75" customHeight="1" x14ac:dyDescent="0.25">
      <c r="B977" s="61"/>
      <c r="C977" s="11"/>
      <c r="D977" s="61"/>
      <c r="E977" s="61"/>
      <c r="F977" s="61"/>
      <c r="G977" s="61"/>
      <c r="H977" s="61"/>
      <c r="I977" s="61"/>
      <c r="J977" s="61"/>
      <c r="K977" s="6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</row>
    <row r="978" spans="2:60" ht="15.75" customHeight="1" x14ac:dyDescent="0.25">
      <c r="B978" s="61"/>
      <c r="C978" s="11"/>
      <c r="D978" s="61"/>
      <c r="E978" s="61"/>
      <c r="F978" s="61"/>
      <c r="G978" s="61"/>
      <c r="H978" s="61"/>
      <c r="I978" s="61"/>
      <c r="J978" s="61"/>
      <c r="K978" s="6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</row>
    <row r="979" spans="2:60" ht="15.75" customHeight="1" x14ac:dyDescent="0.25">
      <c r="B979" s="61"/>
      <c r="C979" s="11"/>
      <c r="D979" s="61"/>
      <c r="E979" s="61"/>
      <c r="F979" s="61"/>
      <c r="G979" s="61"/>
      <c r="H979" s="61"/>
      <c r="I979" s="61"/>
      <c r="J979" s="61"/>
      <c r="K979" s="6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</row>
    <row r="980" spans="2:60" ht="15.75" customHeight="1" x14ac:dyDescent="0.25">
      <c r="B980" s="61"/>
      <c r="C980" s="11"/>
      <c r="D980" s="61"/>
      <c r="E980" s="61"/>
      <c r="F980" s="61"/>
      <c r="G980" s="61"/>
      <c r="H980" s="61"/>
      <c r="I980" s="61"/>
      <c r="J980" s="61"/>
      <c r="K980" s="6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</row>
    <row r="981" spans="2:60" ht="15.75" customHeight="1" x14ac:dyDescent="0.25">
      <c r="B981" s="61"/>
      <c r="C981" s="11"/>
      <c r="D981" s="61"/>
      <c r="E981" s="61"/>
      <c r="F981" s="61"/>
      <c r="G981" s="61"/>
      <c r="H981" s="61"/>
      <c r="I981" s="61"/>
      <c r="J981" s="61"/>
      <c r="K981" s="6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</row>
    <row r="982" spans="2:60" ht="15.75" customHeight="1" x14ac:dyDescent="0.25">
      <c r="B982" s="61"/>
      <c r="C982" s="11"/>
      <c r="D982" s="61"/>
      <c r="E982" s="61"/>
      <c r="F982" s="61"/>
      <c r="G982" s="61"/>
      <c r="H982" s="61"/>
      <c r="I982" s="61"/>
      <c r="J982" s="61"/>
      <c r="K982" s="6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</row>
    <row r="983" spans="2:60" ht="15.75" customHeight="1" x14ac:dyDescent="0.25">
      <c r="B983" s="61"/>
      <c r="C983" s="11"/>
      <c r="D983" s="61"/>
      <c r="E983" s="61"/>
      <c r="F983" s="61"/>
      <c r="G983" s="61"/>
      <c r="H983" s="61"/>
      <c r="I983" s="61"/>
      <c r="J983" s="61"/>
      <c r="K983" s="6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</row>
    <row r="984" spans="2:60" ht="15.75" customHeight="1" x14ac:dyDescent="0.25">
      <c r="B984" s="61"/>
      <c r="C984" s="11"/>
      <c r="D984" s="61"/>
      <c r="E984" s="61"/>
      <c r="F984" s="61"/>
      <c r="G984" s="61"/>
      <c r="H984" s="61"/>
      <c r="I984" s="61"/>
      <c r="J984" s="61"/>
      <c r="K984" s="6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</row>
    <row r="985" spans="2:60" ht="15.75" customHeight="1" x14ac:dyDescent="0.25">
      <c r="B985" s="61"/>
      <c r="C985" s="11"/>
      <c r="D985" s="61"/>
      <c r="E985" s="61"/>
      <c r="F985" s="61"/>
      <c r="G985" s="61"/>
      <c r="H985" s="61"/>
      <c r="I985" s="61"/>
      <c r="J985" s="61"/>
      <c r="K985" s="6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</row>
    <row r="986" spans="2:60" ht="15.75" customHeight="1" x14ac:dyDescent="0.25">
      <c r="B986" s="61"/>
      <c r="C986" s="11"/>
      <c r="D986" s="61"/>
      <c r="E986" s="61"/>
      <c r="F986" s="61"/>
      <c r="G986" s="61"/>
      <c r="H986" s="61"/>
      <c r="I986" s="61"/>
      <c r="J986" s="61"/>
      <c r="K986" s="6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</row>
    <row r="987" spans="2:60" ht="15.75" customHeight="1" x14ac:dyDescent="0.25">
      <c r="B987" s="61"/>
      <c r="C987" s="11"/>
      <c r="D987" s="61"/>
      <c r="E987" s="61"/>
      <c r="F987" s="61"/>
      <c r="G987" s="61"/>
      <c r="H987" s="61"/>
      <c r="I987" s="61"/>
      <c r="J987" s="61"/>
      <c r="K987" s="6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</row>
    <row r="988" spans="2:60" ht="15.75" customHeight="1" x14ac:dyDescent="0.25">
      <c r="B988" s="61"/>
      <c r="C988" s="11"/>
      <c r="D988" s="61"/>
      <c r="E988" s="61"/>
      <c r="F988" s="61"/>
      <c r="G988" s="61"/>
      <c r="H988" s="61"/>
      <c r="I988" s="61"/>
      <c r="J988" s="61"/>
      <c r="K988" s="6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</row>
    <row r="989" spans="2:60" ht="15.75" customHeight="1" x14ac:dyDescent="0.25">
      <c r="B989" s="61"/>
      <c r="C989" s="11"/>
      <c r="D989" s="61"/>
      <c r="E989" s="61"/>
      <c r="F989" s="61"/>
      <c r="G989" s="61"/>
      <c r="H989" s="61"/>
      <c r="I989" s="61"/>
      <c r="J989" s="61"/>
      <c r="K989" s="6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</row>
    <row r="990" spans="2:60" ht="15.75" customHeight="1" x14ac:dyDescent="0.25">
      <c r="B990" s="61"/>
      <c r="C990" s="11"/>
      <c r="D990" s="61"/>
      <c r="E990" s="61"/>
      <c r="F990" s="61"/>
      <c r="G990" s="61"/>
      <c r="H990" s="61"/>
      <c r="I990" s="61"/>
      <c r="J990" s="61"/>
      <c r="K990" s="6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</row>
    <row r="991" spans="2:60" ht="15.75" customHeight="1" x14ac:dyDescent="0.25">
      <c r="B991" s="61"/>
      <c r="C991" s="11"/>
      <c r="D991" s="61"/>
      <c r="E991" s="61"/>
      <c r="F991" s="61"/>
      <c r="G991" s="61"/>
      <c r="H991" s="61"/>
      <c r="I991" s="61"/>
      <c r="J991" s="61"/>
      <c r="K991" s="6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</row>
    <row r="992" spans="2:60" ht="15.75" customHeight="1" x14ac:dyDescent="0.25">
      <c r="B992" s="61"/>
      <c r="C992" s="11"/>
      <c r="D992" s="61"/>
      <c r="E992" s="61"/>
      <c r="F992" s="61"/>
      <c r="G992" s="61"/>
      <c r="H992" s="61"/>
      <c r="I992" s="61"/>
      <c r="J992" s="61"/>
      <c r="K992" s="6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</row>
    <row r="993" spans="2:60" ht="15.75" customHeight="1" x14ac:dyDescent="0.25">
      <c r="B993" s="61"/>
      <c r="C993" s="11"/>
      <c r="D993" s="61"/>
      <c r="E993" s="61"/>
      <c r="F993" s="61"/>
      <c r="G993" s="61"/>
      <c r="H993" s="61"/>
      <c r="I993" s="61"/>
      <c r="J993" s="61"/>
      <c r="K993" s="6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</row>
    <row r="994" spans="2:60" ht="15.75" customHeight="1" x14ac:dyDescent="0.25">
      <c r="B994" s="61"/>
      <c r="C994" s="11"/>
      <c r="D994" s="61"/>
      <c r="E994" s="61"/>
      <c r="F994" s="61"/>
      <c r="G994" s="61"/>
      <c r="H994" s="61"/>
      <c r="I994" s="61"/>
      <c r="J994" s="61"/>
      <c r="K994" s="6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</row>
    <row r="995" spans="2:60" ht="15.75" customHeight="1" x14ac:dyDescent="0.25">
      <c r="B995" s="61"/>
      <c r="C995" s="11"/>
      <c r="D995" s="61"/>
      <c r="E995" s="61"/>
      <c r="F995" s="61"/>
      <c r="G995" s="61"/>
      <c r="H995" s="61"/>
      <c r="I995" s="61"/>
      <c r="J995" s="61"/>
      <c r="K995" s="6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</row>
    <row r="996" spans="2:60" ht="15.75" customHeight="1" x14ac:dyDescent="0.25">
      <c r="B996" s="61"/>
      <c r="C996" s="11"/>
      <c r="D996" s="61"/>
      <c r="E996" s="61"/>
      <c r="F996" s="61"/>
      <c r="G996" s="61"/>
      <c r="H996" s="61"/>
      <c r="I996" s="61"/>
      <c r="J996" s="61"/>
      <c r="K996" s="6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</row>
    <row r="997" spans="2:60" ht="15.75" customHeight="1" x14ac:dyDescent="0.25">
      <c r="B997" s="61"/>
      <c r="C997" s="11"/>
      <c r="D997" s="61"/>
      <c r="E997" s="61"/>
      <c r="F997" s="61"/>
      <c r="G997" s="61"/>
      <c r="H997" s="61"/>
      <c r="I997" s="61"/>
      <c r="J997" s="61"/>
      <c r="K997" s="6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</row>
    <row r="998" spans="2:60" ht="15.75" customHeight="1" x14ac:dyDescent="0.25">
      <c r="B998" s="61"/>
      <c r="C998" s="11"/>
      <c r="D998" s="61"/>
      <c r="E998" s="61"/>
      <c r="F998" s="61"/>
      <c r="G998" s="61"/>
      <c r="H998" s="61"/>
      <c r="I998" s="61"/>
      <c r="J998" s="61"/>
      <c r="K998" s="6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</row>
    <row r="999" spans="2:60" ht="15.75" customHeight="1" x14ac:dyDescent="0.25">
      <c r="B999" s="61"/>
      <c r="C999" s="11"/>
      <c r="D999" s="61"/>
      <c r="E999" s="61"/>
      <c r="F999" s="61"/>
      <c r="G999" s="61"/>
      <c r="H999" s="61"/>
      <c r="I999" s="61"/>
      <c r="J999" s="61"/>
      <c r="K999" s="6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</row>
    <row r="1000" spans="2:60" ht="15.75" customHeight="1" x14ac:dyDescent="0.25">
      <c r="B1000" s="61"/>
      <c r="C1000" s="11"/>
      <c r="D1000" s="61"/>
      <c r="E1000" s="61"/>
      <c r="F1000" s="61"/>
      <c r="G1000" s="61"/>
      <c r="H1000" s="61"/>
      <c r="I1000" s="61"/>
      <c r="J1000" s="61"/>
      <c r="K1000" s="6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</row>
  </sheetData>
  <mergeCells count="7">
    <mergeCell ref="J8:L8"/>
    <mergeCell ref="S116:U116"/>
    <mergeCell ref="C3:D3"/>
    <mergeCell ref="J5:L5"/>
    <mergeCell ref="R5:T5"/>
    <mergeCell ref="J6:L6"/>
    <mergeCell ref="J7:L7"/>
  </mergeCells>
  <conditionalFormatting sqref="F15:AS16">
    <cfRule type="expression" dxfId="19" priority="1">
      <formula>NOT(_xludf.ISFORMULA(F15))</formula>
    </cfRule>
  </conditionalFormatting>
  <conditionalFormatting sqref="F22:AS51">
    <cfRule type="expression" dxfId="18" priority="2">
      <formula>NOT(_xludf.ISFORMULA(F22))</formula>
    </cfRule>
  </conditionalFormatting>
  <conditionalFormatting sqref="F56:AS92">
    <cfRule type="expression" dxfId="17" priority="3">
      <formula>NOT(_xludf.ISFORMULA(F56))</formula>
    </cfRule>
  </conditionalFormatting>
  <conditionalFormatting sqref="AA103:AA108">
    <cfRule type="expression" dxfId="16" priority="4">
      <formula>NOT(_xludf.ISFORMULA(AA103))</formula>
    </cfRule>
  </conditionalFormatting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BH1000"/>
  <sheetViews>
    <sheetView showGridLines="0" workbookViewId="0"/>
  </sheetViews>
  <sheetFormatPr defaultColWidth="12.6328125" defaultRowHeight="15" customHeight="1" x14ac:dyDescent="0.25"/>
  <cols>
    <col min="1" max="1" width="3.1796875" customWidth="1"/>
    <col min="2" max="2" width="0.36328125" customWidth="1"/>
    <col min="3" max="3" width="3.453125" customWidth="1"/>
    <col min="4" max="4" width="35.6328125" customWidth="1"/>
    <col min="5" max="5" width="15.36328125" customWidth="1"/>
    <col min="6" max="23" width="14.1796875" customWidth="1"/>
    <col min="48" max="48" width="4.1796875" customWidth="1"/>
    <col min="49" max="49" width="36.6328125" customWidth="1"/>
  </cols>
  <sheetData>
    <row r="1" spans="1:60" ht="18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AA1" s="4"/>
      <c r="AB1" s="4"/>
      <c r="AC1" s="4"/>
      <c r="AD1" s="4"/>
      <c r="AE1" s="4"/>
      <c r="AF1" s="4"/>
      <c r="AG1" s="2"/>
      <c r="AH1" s="2"/>
      <c r="AI1" s="2"/>
      <c r="AJ1" s="2"/>
      <c r="AK1" s="2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</row>
    <row r="2" spans="1:60" ht="25" x14ac:dyDescent="0.5">
      <c r="A2" s="2"/>
      <c r="B2" s="5"/>
      <c r="C2" s="53" t="s">
        <v>4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8"/>
      <c r="BC2" s="8"/>
      <c r="BD2" s="8"/>
      <c r="BE2" s="8"/>
      <c r="BF2" s="8"/>
      <c r="BG2" s="8"/>
      <c r="BH2" s="8"/>
    </row>
    <row r="3" spans="1:60" ht="20" x14ac:dyDescent="0.25">
      <c r="A3" s="2"/>
      <c r="B3" s="5"/>
      <c r="C3" s="185" t="str">
        <f>Information!F8</f>
        <v>Good Company</v>
      </c>
      <c r="D3" s="186"/>
      <c r="E3" s="9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8"/>
      <c r="BC3" s="8"/>
      <c r="BD3" s="8"/>
      <c r="BE3" s="8"/>
      <c r="BF3" s="8"/>
      <c r="BG3" s="8"/>
      <c r="BH3" s="8"/>
    </row>
    <row r="4" spans="1:60" ht="16.5" customHeight="1" x14ac:dyDescent="0.25">
      <c r="A4" s="2"/>
      <c r="B4" s="11"/>
      <c r="C4" s="11"/>
      <c r="D4" s="57"/>
      <c r="E4" s="57"/>
      <c r="F4" s="58"/>
      <c r="G4" s="11"/>
      <c r="H4" s="59"/>
      <c r="I4" s="60"/>
      <c r="J4" s="11"/>
      <c r="K4" s="6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2"/>
      <c r="Y4" s="2"/>
      <c r="Z4" s="2"/>
      <c r="AA4" s="2"/>
      <c r="AB4" s="2"/>
      <c r="AC4" s="2"/>
      <c r="AD4" s="2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</row>
    <row r="5" spans="1:60" ht="15.75" customHeight="1" x14ac:dyDescent="0.25">
      <c r="A5" s="2"/>
      <c r="B5" s="11"/>
      <c r="C5" s="11"/>
      <c r="D5" s="62" t="s">
        <v>45</v>
      </c>
      <c r="E5" s="20"/>
      <c r="F5" s="63" t="s">
        <v>46</v>
      </c>
      <c r="G5" s="15"/>
      <c r="H5" s="15"/>
      <c r="I5" s="2"/>
      <c r="J5" s="190" t="s">
        <v>8</v>
      </c>
      <c r="K5" s="191"/>
      <c r="L5" s="191"/>
      <c r="M5" s="2"/>
      <c r="N5" s="63" t="s">
        <v>147</v>
      </c>
      <c r="O5" s="15"/>
      <c r="P5" s="15"/>
      <c r="Q5" s="2"/>
      <c r="R5" s="190" t="s">
        <v>8</v>
      </c>
      <c r="S5" s="191"/>
      <c r="T5" s="191"/>
      <c r="U5" s="1"/>
      <c r="V5" s="1"/>
      <c r="W5" s="2"/>
      <c r="X5" s="2"/>
      <c r="Y5" s="2"/>
      <c r="Z5" s="2"/>
      <c r="AA5" s="2"/>
      <c r="AB5" s="2"/>
      <c r="AC5" s="2"/>
      <c r="AD5" s="2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</row>
    <row r="6" spans="1:60" ht="15.75" customHeight="1" x14ac:dyDescent="0.25">
      <c r="A6" s="2"/>
      <c r="B6" s="11"/>
      <c r="C6" s="11"/>
      <c r="D6" s="64" t="s">
        <v>4</v>
      </c>
      <c r="E6" s="64"/>
      <c r="F6" s="68" t="s">
        <v>47</v>
      </c>
      <c r="G6" s="2"/>
      <c r="H6" s="69">
        <v>0.3</v>
      </c>
      <c r="I6" s="2"/>
      <c r="J6" s="192" t="s">
        <v>48</v>
      </c>
      <c r="K6" s="193"/>
      <c r="L6" s="193"/>
      <c r="M6" s="2"/>
      <c r="N6" s="68" t="s">
        <v>148</v>
      </c>
      <c r="O6" s="2"/>
      <c r="P6" s="69">
        <v>0.03</v>
      </c>
      <c r="Q6" s="2"/>
      <c r="R6" s="2" t="s">
        <v>149</v>
      </c>
      <c r="S6" s="2"/>
      <c r="T6" s="2"/>
      <c r="U6" s="1"/>
      <c r="V6" s="1"/>
      <c r="W6" s="2"/>
      <c r="X6" s="2"/>
      <c r="Y6" s="2"/>
      <c r="Z6" s="2"/>
      <c r="AA6" s="2"/>
      <c r="AB6" s="2"/>
      <c r="AC6" s="2"/>
      <c r="AD6" s="2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</row>
    <row r="7" spans="1:60" ht="15.75" customHeight="1" x14ac:dyDescent="0.25">
      <c r="A7" s="2"/>
      <c r="B7" s="11"/>
      <c r="C7" s="11"/>
      <c r="D7" s="64"/>
      <c r="E7" s="64"/>
      <c r="F7" s="68" t="s">
        <v>150</v>
      </c>
      <c r="G7" s="2"/>
      <c r="H7" s="69">
        <v>0.1</v>
      </c>
      <c r="I7" s="2"/>
      <c r="J7" s="192" t="s">
        <v>50</v>
      </c>
      <c r="K7" s="193"/>
      <c r="L7" s="193"/>
      <c r="M7" s="2"/>
      <c r="N7" s="89" t="s">
        <v>151</v>
      </c>
      <c r="O7" s="2"/>
      <c r="P7" s="69">
        <v>0.4</v>
      </c>
      <c r="Q7" s="2"/>
      <c r="R7" s="2" t="s">
        <v>152</v>
      </c>
      <c r="S7" s="2"/>
      <c r="T7" s="2"/>
      <c r="U7" s="1"/>
      <c r="V7" s="1"/>
      <c r="W7" s="2"/>
      <c r="X7" s="2"/>
      <c r="Y7" s="2"/>
      <c r="Z7" s="2"/>
      <c r="AA7" s="2"/>
      <c r="AB7" s="2"/>
      <c r="AC7" s="2"/>
      <c r="AD7" s="2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</row>
    <row r="8" spans="1:60" ht="12.75" customHeight="1" x14ac:dyDescent="0.25">
      <c r="A8" s="2"/>
      <c r="B8" s="11"/>
      <c r="C8" s="11"/>
      <c r="D8" s="64"/>
      <c r="E8" s="64"/>
      <c r="F8" s="89" t="s">
        <v>51</v>
      </c>
      <c r="G8" s="2"/>
      <c r="H8" s="69">
        <v>0.7</v>
      </c>
      <c r="I8" s="2"/>
      <c r="J8" s="192" t="s">
        <v>52</v>
      </c>
      <c r="K8" s="193"/>
      <c r="L8" s="193"/>
      <c r="M8" s="2"/>
      <c r="N8" s="59" t="s">
        <v>153</v>
      </c>
      <c r="O8" s="2"/>
      <c r="P8" s="76">
        <v>30</v>
      </c>
      <c r="Q8" s="2"/>
      <c r="R8" s="2" t="s">
        <v>154</v>
      </c>
      <c r="S8" s="2"/>
      <c r="T8" s="2"/>
      <c r="U8" s="1"/>
      <c r="V8" s="1"/>
      <c r="W8" s="2"/>
      <c r="X8" s="2"/>
      <c r="Y8" s="2"/>
      <c r="Z8" s="2"/>
      <c r="AA8" s="2"/>
      <c r="AB8" s="2"/>
      <c r="AC8" s="2"/>
      <c r="AD8" s="2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</row>
    <row r="9" spans="1:60" ht="12.75" customHeight="1" x14ac:dyDescent="0.25">
      <c r="A9" s="2"/>
      <c r="B9" s="11"/>
      <c r="C9" s="11"/>
      <c r="D9" s="11"/>
      <c r="E9" s="11"/>
      <c r="F9" s="11"/>
      <c r="G9" s="2"/>
      <c r="H9" s="2"/>
      <c r="I9" s="89"/>
      <c r="J9" s="2"/>
      <c r="K9" s="69"/>
      <c r="L9" s="2"/>
      <c r="M9" s="11"/>
      <c r="N9" s="2"/>
      <c r="O9" s="11"/>
      <c r="P9" s="11"/>
      <c r="Q9" s="11"/>
      <c r="R9" s="11"/>
      <c r="S9" s="11"/>
      <c r="T9" s="11"/>
      <c r="U9" s="11"/>
      <c r="V9" s="11"/>
      <c r="W9" s="11"/>
      <c r="X9" s="2"/>
      <c r="Y9" s="2"/>
      <c r="Z9" s="2"/>
      <c r="AA9" s="2"/>
      <c r="AB9" s="2"/>
      <c r="AC9" s="2"/>
      <c r="AD9" s="2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</row>
    <row r="10" spans="1:60" ht="12.75" customHeight="1" x14ac:dyDescent="0.25">
      <c r="A10" s="2"/>
      <c r="B10" s="11"/>
      <c r="C10" s="11"/>
      <c r="D10" s="11"/>
      <c r="E10" s="11"/>
      <c r="F10" s="11"/>
      <c r="G10" s="11"/>
      <c r="H10" s="11"/>
      <c r="I10" s="59"/>
      <c r="J10" s="2"/>
      <c r="K10" s="90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2"/>
      <c r="Y10" s="2"/>
      <c r="Z10" s="2"/>
      <c r="AA10" s="2"/>
      <c r="AB10" s="2"/>
      <c r="AC10" s="2"/>
      <c r="AD10" s="2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</row>
    <row r="11" spans="1:60" ht="15.75" customHeight="1" x14ac:dyDescent="0.25">
      <c r="A11" s="2"/>
      <c r="B11" s="16"/>
      <c r="C11" s="2"/>
      <c r="D11" s="71" t="s">
        <v>107</v>
      </c>
      <c r="E11" s="71"/>
      <c r="F11" s="81">
        <f>Information!$F$30</f>
        <v>0</v>
      </c>
      <c r="G11" s="81">
        <f>Information!$F$30</f>
        <v>0</v>
      </c>
      <c r="H11" s="81">
        <f>Information!$F$30</f>
        <v>0</v>
      </c>
      <c r="I11" s="81">
        <f>Information!$F$30</f>
        <v>0</v>
      </c>
      <c r="J11" s="81">
        <f>Information!$G$30</f>
        <v>0.02</v>
      </c>
      <c r="K11" s="81">
        <f t="shared" ref="K11:M11" si="0">G11</f>
        <v>0</v>
      </c>
      <c r="L11" s="81">
        <f t="shared" si="0"/>
        <v>0</v>
      </c>
      <c r="M11" s="81">
        <f t="shared" si="0"/>
        <v>0</v>
      </c>
      <c r="N11" s="81">
        <f>Information!$H$30</f>
        <v>0.02</v>
      </c>
      <c r="O11" s="81">
        <f t="shared" ref="O11:Q11" si="1">K11</f>
        <v>0</v>
      </c>
      <c r="P11" s="81">
        <f t="shared" si="1"/>
        <v>0</v>
      </c>
      <c r="Q11" s="81">
        <f t="shared" si="1"/>
        <v>0</v>
      </c>
      <c r="R11" s="81">
        <f>Information!$I$30</f>
        <v>0.02</v>
      </c>
      <c r="S11" s="81">
        <f t="shared" ref="S11:U11" si="2">O11</f>
        <v>0</v>
      </c>
      <c r="T11" s="81">
        <f t="shared" si="2"/>
        <v>0</v>
      </c>
      <c r="U11" s="81">
        <f t="shared" si="2"/>
        <v>0</v>
      </c>
      <c r="V11" s="81">
        <f>Information!$K$30</f>
        <v>0.02</v>
      </c>
      <c r="W11" s="81">
        <f t="shared" ref="W11:Y11" si="3">S11</f>
        <v>0</v>
      </c>
      <c r="X11" s="81">
        <f t="shared" si="3"/>
        <v>0</v>
      </c>
      <c r="Y11" s="81">
        <f t="shared" si="3"/>
        <v>0</v>
      </c>
      <c r="Z11" s="81">
        <f>Information!$M$30</f>
        <v>0.02</v>
      </c>
      <c r="AA11" s="81">
        <f t="shared" ref="AA11:AC11" si="4">W11</f>
        <v>0</v>
      </c>
      <c r="AB11" s="81">
        <f t="shared" si="4"/>
        <v>0</v>
      </c>
      <c r="AC11" s="81">
        <f t="shared" si="4"/>
        <v>0</v>
      </c>
      <c r="AD11" s="81">
        <f>Information!$O$30</f>
        <v>0.02</v>
      </c>
      <c r="AE11" s="81">
        <f t="shared" ref="AE11:AG11" si="5">AA11</f>
        <v>0</v>
      </c>
      <c r="AF11" s="81">
        <f t="shared" si="5"/>
        <v>0</v>
      </c>
      <c r="AG11" s="81">
        <f t="shared" si="5"/>
        <v>0</v>
      </c>
      <c r="AH11" s="81">
        <f>Information!$P$30</f>
        <v>0.02</v>
      </c>
      <c r="AI11" s="81">
        <f t="shared" ref="AI11:AK11" si="6">AE11</f>
        <v>0</v>
      </c>
      <c r="AJ11" s="81">
        <f t="shared" si="6"/>
        <v>0</v>
      </c>
      <c r="AK11" s="81">
        <f t="shared" si="6"/>
        <v>0</v>
      </c>
      <c r="AL11" s="81">
        <f>Information!$R$30</f>
        <v>0.02</v>
      </c>
      <c r="AM11" s="81">
        <f t="shared" ref="AM11:AO11" si="7">AI11</f>
        <v>0</v>
      </c>
      <c r="AN11" s="81">
        <f t="shared" si="7"/>
        <v>0</v>
      </c>
      <c r="AO11" s="81">
        <f t="shared" si="7"/>
        <v>0</v>
      </c>
      <c r="AP11" s="81">
        <f>Information!$S$30</f>
        <v>0.02</v>
      </c>
      <c r="AQ11" s="81">
        <f t="shared" ref="AQ11:AS11" si="8">AM11</f>
        <v>0</v>
      </c>
      <c r="AR11" s="81">
        <f t="shared" si="8"/>
        <v>0</v>
      </c>
      <c r="AS11" s="81">
        <f t="shared" si="8"/>
        <v>0</v>
      </c>
      <c r="AT11" s="2"/>
      <c r="AU11" s="2"/>
      <c r="AV11" s="55"/>
      <c r="AW11" s="70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</row>
    <row r="12" spans="1:60" ht="12.75" customHeight="1" x14ac:dyDescent="0.25">
      <c r="A12" s="2"/>
      <c r="B12" s="16"/>
      <c r="C12" s="11"/>
      <c r="D12" s="11"/>
      <c r="E12" s="11"/>
      <c r="F12" s="11"/>
      <c r="G12" s="11"/>
      <c r="H12" s="11"/>
      <c r="I12" s="11"/>
      <c r="J12" s="11"/>
      <c r="K12" s="6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2"/>
      <c r="Y12" s="2"/>
      <c r="Z12" s="2"/>
      <c r="AA12" s="2"/>
      <c r="AB12" s="2"/>
      <c r="AC12" s="2"/>
      <c r="AD12" s="2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</row>
    <row r="13" spans="1:60" ht="15.75" customHeight="1" x14ac:dyDescent="0.25">
      <c r="A13" s="2"/>
      <c r="B13" s="16"/>
      <c r="C13" s="39"/>
      <c r="D13" s="2"/>
      <c r="E13" s="2"/>
      <c r="F13" s="72">
        <f>Information!$F$9</f>
        <v>2024</v>
      </c>
      <c r="G13" s="2"/>
      <c r="H13" s="2"/>
      <c r="I13" s="2"/>
      <c r="J13" s="72">
        <f>F13+1</f>
        <v>2025</v>
      </c>
      <c r="K13" s="2"/>
      <c r="L13" s="2"/>
      <c r="M13" s="2"/>
      <c r="N13" s="72">
        <f>J13+1</f>
        <v>2026</v>
      </c>
      <c r="O13" s="2"/>
      <c r="P13" s="2"/>
      <c r="Q13" s="2"/>
      <c r="R13" s="72">
        <f>N13+1</f>
        <v>2027</v>
      </c>
      <c r="S13" s="2"/>
      <c r="T13" s="2"/>
      <c r="U13" s="2"/>
      <c r="V13" s="72">
        <f>R13+1</f>
        <v>2028</v>
      </c>
      <c r="W13" s="2"/>
      <c r="X13" s="39"/>
      <c r="Y13" s="39"/>
      <c r="Z13" s="72">
        <f>V13+1</f>
        <v>2029</v>
      </c>
      <c r="AA13" s="39"/>
      <c r="AB13" s="39"/>
      <c r="AC13" s="39"/>
      <c r="AD13" s="72">
        <f>Z13+1</f>
        <v>2030</v>
      </c>
      <c r="AE13" s="39"/>
      <c r="AF13" s="39"/>
      <c r="AG13" s="39"/>
      <c r="AH13" s="72">
        <f>AD13+1</f>
        <v>2031</v>
      </c>
      <c r="AI13" s="39"/>
      <c r="AJ13" s="39"/>
      <c r="AK13" s="39"/>
      <c r="AL13" s="72">
        <f>AH13+1</f>
        <v>2032</v>
      </c>
      <c r="AM13" s="39"/>
      <c r="AN13" s="39"/>
      <c r="AO13" s="39"/>
      <c r="AP13" s="72">
        <f>AL13+1</f>
        <v>2033</v>
      </c>
      <c r="AQ13" s="39"/>
      <c r="AR13" s="39"/>
      <c r="AS13" s="39"/>
      <c r="AT13" s="39"/>
      <c r="AU13" s="39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</row>
    <row r="14" spans="1:60" ht="15.75" customHeight="1" x14ac:dyDescent="0.25">
      <c r="A14" s="2"/>
      <c r="B14" s="16"/>
      <c r="C14" s="39"/>
      <c r="D14" s="20" t="s">
        <v>155</v>
      </c>
      <c r="E14" s="20"/>
      <c r="F14" s="55" t="s">
        <v>55</v>
      </c>
      <c r="G14" s="55" t="s">
        <v>56</v>
      </c>
      <c r="H14" s="55" t="s">
        <v>57</v>
      </c>
      <c r="I14" s="55" t="s">
        <v>58</v>
      </c>
      <c r="J14" s="55" t="s">
        <v>55</v>
      </c>
      <c r="K14" s="55" t="s">
        <v>56</v>
      </c>
      <c r="L14" s="55" t="s">
        <v>57</v>
      </c>
      <c r="M14" s="55" t="s">
        <v>58</v>
      </c>
      <c r="N14" s="55" t="s">
        <v>55</v>
      </c>
      <c r="O14" s="55" t="s">
        <v>56</v>
      </c>
      <c r="P14" s="55" t="s">
        <v>57</v>
      </c>
      <c r="Q14" s="55" t="s">
        <v>58</v>
      </c>
      <c r="R14" s="55" t="s">
        <v>55</v>
      </c>
      <c r="S14" s="55" t="s">
        <v>56</v>
      </c>
      <c r="T14" s="55" t="s">
        <v>57</v>
      </c>
      <c r="U14" s="55" t="s">
        <v>58</v>
      </c>
      <c r="V14" s="55" t="s">
        <v>55</v>
      </c>
      <c r="W14" s="55" t="s">
        <v>56</v>
      </c>
      <c r="X14" s="55" t="s">
        <v>57</v>
      </c>
      <c r="Y14" s="55" t="s">
        <v>58</v>
      </c>
      <c r="Z14" s="55" t="s">
        <v>55</v>
      </c>
      <c r="AA14" s="55" t="s">
        <v>56</v>
      </c>
      <c r="AB14" s="55" t="s">
        <v>57</v>
      </c>
      <c r="AC14" s="55" t="s">
        <v>58</v>
      </c>
      <c r="AD14" s="55" t="s">
        <v>55</v>
      </c>
      <c r="AE14" s="55" t="s">
        <v>56</v>
      </c>
      <c r="AF14" s="55" t="s">
        <v>57</v>
      </c>
      <c r="AG14" s="55" t="s">
        <v>58</v>
      </c>
      <c r="AH14" s="55" t="s">
        <v>55</v>
      </c>
      <c r="AI14" s="55" t="s">
        <v>56</v>
      </c>
      <c r="AJ14" s="55" t="s">
        <v>57</v>
      </c>
      <c r="AK14" s="55" t="s">
        <v>58</v>
      </c>
      <c r="AL14" s="55" t="s">
        <v>55</v>
      </c>
      <c r="AM14" s="55" t="s">
        <v>56</v>
      </c>
      <c r="AN14" s="55" t="s">
        <v>57</v>
      </c>
      <c r="AO14" s="55" t="s">
        <v>58</v>
      </c>
      <c r="AP14" s="55" t="s">
        <v>55</v>
      </c>
      <c r="AQ14" s="55" t="s">
        <v>56</v>
      </c>
      <c r="AR14" s="55" t="s">
        <v>57</v>
      </c>
      <c r="AS14" s="55" t="s">
        <v>58</v>
      </c>
      <c r="AT14" s="37"/>
      <c r="AU14" s="37"/>
      <c r="AV14" s="8"/>
      <c r="AW14" s="91" t="s">
        <v>8</v>
      </c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</row>
    <row r="15" spans="1:60" ht="15.75" customHeight="1" x14ac:dyDescent="0.25">
      <c r="A15" s="2"/>
      <c r="B15" s="16"/>
      <c r="C15" s="39"/>
      <c r="D15" s="80" t="s">
        <v>156</v>
      </c>
      <c r="E15" s="76">
        <v>1500</v>
      </c>
      <c r="F15" s="77">
        <f>$E$15</f>
        <v>1500</v>
      </c>
      <c r="G15" s="77">
        <f t="shared" ref="G15:AS15" si="9">F15</f>
        <v>1500</v>
      </c>
      <c r="H15" s="77">
        <f t="shared" si="9"/>
        <v>1500</v>
      </c>
      <c r="I15" s="77">
        <f t="shared" si="9"/>
        <v>1500</v>
      </c>
      <c r="J15" s="77">
        <f t="shared" si="9"/>
        <v>1500</v>
      </c>
      <c r="K15" s="77">
        <f t="shared" si="9"/>
        <v>1500</v>
      </c>
      <c r="L15" s="77">
        <f t="shared" si="9"/>
        <v>1500</v>
      </c>
      <c r="M15" s="77">
        <f t="shared" si="9"/>
        <v>1500</v>
      </c>
      <c r="N15" s="77">
        <f t="shared" si="9"/>
        <v>1500</v>
      </c>
      <c r="O15" s="77">
        <f t="shared" si="9"/>
        <v>1500</v>
      </c>
      <c r="P15" s="77">
        <f t="shared" si="9"/>
        <v>1500</v>
      </c>
      <c r="Q15" s="77">
        <f t="shared" si="9"/>
        <v>1500</v>
      </c>
      <c r="R15" s="77">
        <f t="shared" si="9"/>
        <v>1500</v>
      </c>
      <c r="S15" s="77">
        <f t="shared" si="9"/>
        <v>1500</v>
      </c>
      <c r="T15" s="77">
        <f t="shared" si="9"/>
        <v>1500</v>
      </c>
      <c r="U15" s="77">
        <f t="shared" si="9"/>
        <v>1500</v>
      </c>
      <c r="V15" s="77">
        <f t="shared" si="9"/>
        <v>1500</v>
      </c>
      <c r="W15" s="77">
        <f t="shared" si="9"/>
        <v>1500</v>
      </c>
      <c r="X15" s="77">
        <f t="shared" si="9"/>
        <v>1500</v>
      </c>
      <c r="Y15" s="77">
        <f t="shared" si="9"/>
        <v>1500</v>
      </c>
      <c r="Z15" s="77">
        <f t="shared" si="9"/>
        <v>1500</v>
      </c>
      <c r="AA15" s="77">
        <f t="shared" si="9"/>
        <v>1500</v>
      </c>
      <c r="AB15" s="77">
        <f t="shared" si="9"/>
        <v>1500</v>
      </c>
      <c r="AC15" s="77">
        <f t="shared" si="9"/>
        <v>1500</v>
      </c>
      <c r="AD15" s="77">
        <f t="shared" si="9"/>
        <v>1500</v>
      </c>
      <c r="AE15" s="77">
        <f t="shared" si="9"/>
        <v>1500</v>
      </c>
      <c r="AF15" s="77">
        <f t="shared" si="9"/>
        <v>1500</v>
      </c>
      <c r="AG15" s="77">
        <f t="shared" si="9"/>
        <v>1500</v>
      </c>
      <c r="AH15" s="77">
        <f t="shared" si="9"/>
        <v>1500</v>
      </c>
      <c r="AI15" s="77">
        <f t="shared" si="9"/>
        <v>1500</v>
      </c>
      <c r="AJ15" s="77">
        <f t="shared" si="9"/>
        <v>1500</v>
      </c>
      <c r="AK15" s="77">
        <f t="shared" si="9"/>
        <v>1500</v>
      </c>
      <c r="AL15" s="77">
        <f t="shared" si="9"/>
        <v>1500</v>
      </c>
      <c r="AM15" s="77">
        <f t="shared" si="9"/>
        <v>1500</v>
      </c>
      <c r="AN15" s="77">
        <f t="shared" si="9"/>
        <v>1500</v>
      </c>
      <c r="AO15" s="77">
        <f t="shared" si="9"/>
        <v>1500</v>
      </c>
      <c r="AP15" s="77">
        <f t="shared" si="9"/>
        <v>1500</v>
      </c>
      <c r="AQ15" s="77">
        <f t="shared" si="9"/>
        <v>1500</v>
      </c>
      <c r="AR15" s="77">
        <f t="shared" si="9"/>
        <v>1500</v>
      </c>
      <c r="AS15" s="77">
        <f t="shared" si="9"/>
        <v>1500</v>
      </c>
      <c r="AT15" s="11"/>
      <c r="AU15" s="11"/>
      <c r="AV15" s="8"/>
      <c r="AW15" s="8"/>
      <c r="AX15" s="21"/>
      <c r="AY15" s="21"/>
      <c r="AZ15" s="21"/>
      <c r="BA15" s="21"/>
      <c r="BB15" s="21"/>
      <c r="BC15" s="8"/>
      <c r="BD15" s="8"/>
      <c r="BE15" s="8"/>
      <c r="BF15" s="8"/>
      <c r="BG15" s="8"/>
      <c r="BH15" s="8"/>
    </row>
    <row r="16" spans="1:60" ht="15.75" customHeight="1" x14ac:dyDescent="0.25">
      <c r="A16" s="2"/>
      <c r="B16" s="16"/>
      <c r="C16" s="39"/>
      <c r="D16" s="80" t="s">
        <v>157</v>
      </c>
      <c r="E16" s="74">
        <v>2000</v>
      </c>
      <c r="F16" s="75">
        <f>$E$16</f>
        <v>2000</v>
      </c>
      <c r="G16" s="75">
        <f t="shared" ref="G16:AS16" si="10">F16</f>
        <v>2000</v>
      </c>
      <c r="H16" s="75">
        <f t="shared" si="10"/>
        <v>2000</v>
      </c>
      <c r="I16" s="75">
        <f t="shared" si="10"/>
        <v>2000</v>
      </c>
      <c r="J16" s="75">
        <f t="shared" si="10"/>
        <v>2000</v>
      </c>
      <c r="K16" s="75">
        <f t="shared" si="10"/>
        <v>2000</v>
      </c>
      <c r="L16" s="75">
        <f t="shared" si="10"/>
        <v>2000</v>
      </c>
      <c r="M16" s="75">
        <f t="shared" si="10"/>
        <v>2000</v>
      </c>
      <c r="N16" s="75">
        <f t="shared" si="10"/>
        <v>2000</v>
      </c>
      <c r="O16" s="75">
        <f t="shared" si="10"/>
        <v>2000</v>
      </c>
      <c r="P16" s="75">
        <f t="shared" si="10"/>
        <v>2000</v>
      </c>
      <c r="Q16" s="75">
        <f t="shared" si="10"/>
        <v>2000</v>
      </c>
      <c r="R16" s="75">
        <f t="shared" si="10"/>
        <v>2000</v>
      </c>
      <c r="S16" s="75">
        <f t="shared" si="10"/>
        <v>2000</v>
      </c>
      <c r="T16" s="75">
        <f t="shared" si="10"/>
        <v>2000</v>
      </c>
      <c r="U16" s="75">
        <f t="shared" si="10"/>
        <v>2000</v>
      </c>
      <c r="V16" s="75">
        <f t="shared" si="10"/>
        <v>2000</v>
      </c>
      <c r="W16" s="75">
        <f t="shared" si="10"/>
        <v>2000</v>
      </c>
      <c r="X16" s="75">
        <f t="shared" si="10"/>
        <v>2000</v>
      </c>
      <c r="Y16" s="75">
        <f t="shared" si="10"/>
        <v>2000</v>
      </c>
      <c r="Z16" s="75">
        <f t="shared" si="10"/>
        <v>2000</v>
      </c>
      <c r="AA16" s="75">
        <f t="shared" si="10"/>
        <v>2000</v>
      </c>
      <c r="AB16" s="75">
        <f t="shared" si="10"/>
        <v>2000</v>
      </c>
      <c r="AC16" s="75">
        <f t="shared" si="10"/>
        <v>2000</v>
      </c>
      <c r="AD16" s="75">
        <f t="shared" si="10"/>
        <v>2000</v>
      </c>
      <c r="AE16" s="75">
        <f t="shared" si="10"/>
        <v>2000</v>
      </c>
      <c r="AF16" s="75">
        <f t="shared" si="10"/>
        <v>2000</v>
      </c>
      <c r="AG16" s="75">
        <f t="shared" si="10"/>
        <v>2000</v>
      </c>
      <c r="AH16" s="75">
        <f t="shared" si="10"/>
        <v>2000</v>
      </c>
      <c r="AI16" s="75">
        <f t="shared" si="10"/>
        <v>2000</v>
      </c>
      <c r="AJ16" s="75">
        <f t="shared" si="10"/>
        <v>2000</v>
      </c>
      <c r="AK16" s="75">
        <f t="shared" si="10"/>
        <v>2000</v>
      </c>
      <c r="AL16" s="75">
        <f t="shared" si="10"/>
        <v>2000</v>
      </c>
      <c r="AM16" s="75">
        <f t="shared" si="10"/>
        <v>2000</v>
      </c>
      <c r="AN16" s="75">
        <f t="shared" si="10"/>
        <v>2000</v>
      </c>
      <c r="AO16" s="75">
        <f t="shared" si="10"/>
        <v>2000</v>
      </c>
      <c r="AP16" s="75">
        <f t="shared" si="10"/>
        <v>2000</v>
      </c>
      <c r="AQ16" s="75">
        <f t="shared" si="10"/>
        <v>2000</v>
      </c>
      <c r="AR16" s="75">
        <f t="shared" si="10"/>
        <v>2000</v>
      </c>
      <c r="AS16" s="75">
        <f t="shared" si="10"/>
        <v>2000</v>
      </c>
      <c r="AT16" s="11"/>
      <c r="AU16" s="11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</row>
    <row r="17" spans="1:60" ht="15.75" customHeight="1" x14ac:dyDescent="0.25">
      <c r="A17" s="2"/>
      <c r="B17" s="16"/>
      <c r="C17" s="39"/>
      <c r="D17" s="79" t="s">
        <v>24</v>
      </c>
      <c r="E17" s="79"/>
      <c r="F17" s="78">
        <f t="shared" ref="F17:AS17" si="11">F15*F16</f>
        <v>3000000</v>
      </c>
      <c r="G17" s="78">
        <f t="shared" si="11"/>
        <v>3000000</v>
      </c>
      <c r="H17" s="78">
        <f t="shared" si="11"/>
        <v>3000000</v>
      </c>
      <c r="I17" s="78">
        <f t="shared" si="11"/>
        <v>3000000</v>
      </c>
      <c r="J17" s="78">
        <f t="shared" si="11"/>
        <v>3000000</v>
      </c>
      <c r="K17" s="78">
        <f t="shared" si="11"/>
        <v>3000000</v>
      </c>
      <c r="L17" s="78">
        <f t="shared" si="11"/>
        <v>3000000</v>
      </c>
      <c r="M17" s="78">
        <f t="shared" si="11"/>
        <v>3000000</v>
      </c>
      <c r="N17" s="78">
        <f t="shared" si="11"/>
        <v>3000000</v>
      </c>
      <c r="O17" s="78">
        <f t="shared" si="11"/>
        <v>3000000</v>
      </c>
      <c r="P17" s="78">
        <f t="shared" si="11"/>
        <v>3000000</v>
      </c>
      <c r="Q17" s="78">
        <f t="shared" si="11"/>
        <v>3000000</v>
      </c>
      <c r="R17" s="78">
        <f t="shared" si="11"/>
        <v>3000000</v>
      </c>
      <c r="S17" s="78">
        <f t="shared" si="11"/>
        <v>3000000</v>
      </c>
      <c r="T17" s="78">
        <f t="shared" si="11"/>
        <v>3000000</v>
      </c>
      <c r="U17" s="78">
        <f t="shared" si="11"/>
        <v>3000000</v>
      </c>
      <c r="V17" s="78">
        <f t="shared" si="11"/>
        <v>3000000</v>
      </c>
      <c r="W17" s="78">
        <f t="shared" si="11"/>
        <v>3000000</v>
      </c>
      <c r="X17" s="78">
        <f t="shared" si="11"/>
        <v>3000000</v>
      </c>
      <c r="Y17" s="78">
        <f t="shared" si="11"/>
        <v>3000000</v>
      </c>
      <c r="Z17" s="78">
        <f t="shared" si="11"/>
        <v>3000000</v>
      </c>
      <c r="AA17" s="78">
        <f t="shared" si="11"/>
        <v>3000000</v>
      </c>
      <c r="AB17" s="78">
        <f t="shared" si="11"/>
        <v>3000000</v>
      </c>
      <c r="AC17" s="78">
        <f t="shared" si="11"/>
        <v>3000000</v>
      </c>
      <c r="AD17" s="78">
        <f t="shared" si="11"/>
        <v>3000000</v>
      </c>
      <c r="AE17" s="78">
        <f t="shared" si="11"/>
        <v>3000000</v>
      </c>
      <c r="AF17" s="78">
        <f t="shared" si="11"/>
        <v>3000000</v>
      </c>
      <c r="AG17" s="78">
        <f t="shared" si="11"/>
        <v>3000000</v>
      </c>
      <c r="AH17" s="78">
        <f t="shared" si="11"/>
        <v>3000000</v>
      </c>
      <c r="AI17" s="78">
        <f t="shared" si="11"/>
        <v>3000000</v>
      </c>
      <c r="AJ17" s="78">
        <f t="shared" si="11"/>
        <v>3000000</v>
      </c>
      <c r="AK17" s="78">
        <f t="shared" si="11"/>
        <v>3000000</v>
      </c>
      <c r="AL17" s="78">
        <f t="shared" si="11"/>
        <v>3000000</v>
      </c>
      <c r="AM17" s="78">
        <f t="shared" si="11"/>
        <v>3000000</v>
      </c>
      <c r="AN17" s="78">
        <f t="shared" si="11"/>
        <v>3000000</v>
      </c>
      <c r="AO17" s="78">
        <f t="shared" si="11"/>
        <v>3000000</v>
      </c>
      <c r="AP17" s="78">
        <f t="shared" si="11"/>
        <v>3000000</v>
      </c>
      <c r="AQ17" s="78">
        <f t="shared" si="11"/>
        <v>3000000</v>
      </c>
      <c r="AR17" s="78">
        <f t="shared" si="11"/>
        <v>3000000</v>
      </c>
      <c r="AS17" s="78">
        <f t="shared" si="11"/>
        <v>3000000</v>
      </c>
      <c r="AT17" s="11"/>
      <c r="AU17" s="11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</row>
    <row r="18" spans="1:60" ht="15.75" customHeight="1" x14ac:dyDescent="0.25">
      <c r="A18" s="2"/>
      <c r="B18" s="11"/>
      <c r="C18" s="11"/>
      <c r="D18" s="20"/>
      <c r="E18" s="20"/>
      <c r="F18" s="61"/>
      <c r="G18" s="61"/>
      <c r="H18" s="61"/>
      <c r="I18" s="61"/>
      <c r="J18" s="61"/>
      <c r="K18" s="61"/>
      <c r="L18" s="61"/>
      <c r="M18" s="61"/>
      <c r="N18" s="11"/>
      <c r="O18" s="11"/>
      <c r="P18" s="61"/>
      <c r="Q18" s="61"/>
      <c r="R18" s="61"/>
      <c r="S18" s="61"/>
      <c r="T18" s="61"/>
      <c r="U18" s="61"/>
      <c r="V18" s="61"/>
      <c r="W18" s="61"/>
      <c r="X18" s="57"/>
      <c r="Y18" s="57"/>
      <c r="Z18" s="57"/>
      <c r="AA18" s="57"/>
      <c r="AB18" s="57"/>
      <c r="AC18" s="57"/>
      <c r="AD18" s="57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</row>
    <row r="19" spans="1:60" ht="15.75" customHeight="1" x14ac:dyDescent="0.25">
      <c r="A19" s="2"/>
      <c r="B19" s="57"/>
      <c r="C19" s="2"/>
      <c r="D19" s="20"/>
      <c r="E19" s="20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</row>
    <row r="20" spans="1:60" ht="15.75" customHeight="1" x14ac:dyDescent="0.25">
      <c r="A20" s="2"/>
      <c r="B20" s="16"/>
      <c r="C20" s="2"/>
      <c r="D20" s="20" t="s">
        <v>108</v>
      </c>
      <c r="E20" s="20"/>
      <c r="F20" s="72">
        <f>Information!$F$9</f>
        <v>2024</v>
      </c>
      <c r="G20" s="2"/>
      <c r="H20" s="2"/>
      <c r="I20" s="2"/>
      <c r="J20" s="72">
        <f>F20+1</f>
        <v>2025</v>
      </c>
      <c r="K20" s="2"/>
      <c r="L20" s="2"/>
      <c r="M20" s="2"/>
      <c r="N20" s="72">
        <f>J20+1</f>
        <v>2026</v>
      </c>
      <c r="O20" s="2"/>
      <c r="P20" s="2"/>
      <c r="Q20" s="2"/>
      <c r="R20" s="72">
        <f>N20+1</f>
        <v>2027</v>
      </c>
      <c r="S20" s="2"/>
      <c r="T20" s="2"/>
      <c r="U20" s="2"/>
      <c r="V20" s="72">
        <f>R20+1</f>
        <v>2028</v>
      </c>
      <c r="W20" s="2"/>
      <c r="X20" s="39"/>
      <c r="Y20" s="39"/>
      <c r="Z20" s="72">
        <f>V20+1</f>
        <v>2029</v>
      </c>
      <c r="AA20" s="39"/>
      <c r="AB20" s="39"/>
      <c r="AC20" s="39"/>
      <c r="AD20" s="72">
        <f>Z20+1</f>
        <v>2030</v>
      </c>
      <c r="AE20" s="39"/>
      <c r="AF20" s="39"/>
      <c r="AG20" s="39"/>
      <c r="AH20" s="72">
        <f>AD20+1</f>
        <v>2031</v>
      </c>
      <c r="AI20" s="39"/>
      <c r="AJ20" s="39"/>
      <c r="AK20" s="39"/>
      <c r="AL20" s="72">
        <f>AH20+1</f>
        <v>2032</v>
      </c>
      <c r="AM20" s="39"/>
      <c r="AN20" s="39"/>
      <c r="AO20" s="39"/>
      <c r="AP20" s="72">
        <f>AL20+1</f>
        <v>2033</v>
      </c>
      <c r="AQ20" s="39"/>
      <c r="AR20" s="39"/>
      <c r="AS20" s="39"/>
      <c r="AT20" s="57"/>
      <c r="AU20" s="57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</row>
    <row r="21" spans="1:60" ht="15.75" customHeight="1" x14ac:dyDescent="0.25">
      <c r="A21" s="2"/>
      <c r="B21" s="16"/>
      <c r="C21" s="39"/>
      <c r="D21" s="20" t="s">
        <v>158</v>
      </c>
      <c r="E21" s="34" t="s">
        <v>159</v>
      </c>
      <c r="F21" s="55" t="s">
        <v>55</v>
      </c>
      <c r="G21" s="55" t="s">
        <v>56</v>
      </c>
      <c r="H21" s="55" t="s">
        <v>57</v>
      </c>
      <c r="I21" s="55" t="s">
        <v>58</v>
      </c>
      <c r="J21" s="55" t="s">
        <v>55</v>
      </c>
      <c r="K21" s="55" t="s">
        <v>56</v>
      </c>
      <c r="L21" s="55" t="s">
        <v>57</v>
      </c>
      <c r="M21" s="55" t="s">
        <v>58</v>
      </c>
      <c r="N21" s="55" t="s">
        <v>55</v>
      </c>
      <c r="O21" s="55" t="s">
        <v>56</v>
      </c>
      <c r="P21" s="55" t="s">
        <v>57</v>
      </c>
      <c r="Q21" s="55" t="s">
        <v>58</v>
      </c>
      <c r="R21" s="55" t="s">
        <v>55</v>
      </c>
      <c r="S21" s="55" t="s">
        <v>56</v>
      </c>
      <c r="T21" s="55" t="s">
        <v>57</v>
      </c>
      <c r="U21" s="55" t="s">
        <v>58</v>
      </c>
      <c r="V21" s="55" t="s">
        <v>55</v>
      </c>
      <c r="W21" s="55" t="s">
        <v>56</v>
      </c>
      <c r="X21" s="55" t="s">
        <v>57</v>
      </c>
      <c r="Y21" s="55" t="s">
        <v>58</v>
      </c>
      <c r="Z21" s="55" t="s">
        <v>55</v>
      </c>
      <c r="AA21" s="55" t="s">
        <v>56</v>
      </c>
      <c r="AB21" s="55" t="s">
        <v>57</v>
      </c>
      <c r="AC21" s="55" t="s">
        <v>58</v>
      </c>
      <c r="AD21" s="55" t="s">
        <v>55</v>
      </c>
      <c r="AE21" s="55" t="s">
        <v>56</v>
      </c>
      <c r="AF21" s="55" t="s">
        <v>57</v>
      </c>
      <c r="AG21" s="55" t="s">
        <v>58</v>
      </c>
      <c r="AH21" s="55" t="s">
        <v>55</v>
      </c>
      <c r="AI21" s="55" t="s">
        <v>56</v>
      </c>
      <c r="AJ21" s="55" t="s">
        <v>57</v>
      </c>
      <c r="AK21" s="55" t="s">
        <v>58</v>
      </c>
      <c r="AL21" s="55" t="s">
        <v>55</v>
      </c>
      <c r="AM21" s="55" t="s">
        <v>56</v>
      </c>
      <c r="AN21" s="55" t="s">
        <v>57</v>
      </c>
      <c r="AO21" s="55" t="s">
        <v>58</v>
      </c>
      <c r="AP21" s="55" t="s">
        <v>55</v>
      </c>
      <c r="AQ21" s="55" t="s">
        <v>56</v>
      </c>
      <c r="AR21" s="55" t="s">
        <v>57</v>
      </c>
      <c r="AS21" s="55" t="s">
        <v>58</v>
      </c>
      <c r="AT21" s="57"/>
      <c r="AU21" s="57"/>
      <c r="AV21" s="8"/>
      <c r="AW21" s="73" t="s">
        <v>8</v>
      </c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</row>
    <row r="22" spans="1:60" ht="15.75" customHeight="1" x14ac:dyDescent="0.25">
      <c r="A22" s="2"/>
      <c r="B22" s="16"/>
      <c r="C22" s="39"/>
      <c r="D22" s="83" t="s">
        <v>160</v>
      </c>
      <c r="E22" s="45">
        <v>1</v>
      </c>
      <c r="F22" s="23">
        <f t="shared" ref="F22:AS22" si="12">E22*(1+F$11)</f>
        <v>1</v>
      </c>
      <c r="G22" s="23">
        <f t="shared" si="12"/>
        <v>1</v>
      </c>
      <c r="H22" s="23">
        <f t="shared" si="12"/>
        <v>1</v>
      </c>
      <c r="I22" s="23">
        <f t="shared" si="12"/>
        <v>1</v>
      </c>
      <c r="J22" s="23">
        <f t="shared" si="12"/>
        <v>1.02</v>
      </c>
      <c r="K22" s="23">
        <f t="shared" si="12"/>
        <v>1.02</v>
      </c>
      <c r="L22" s="23">
        <f t="shared" si="12"/>
        <v>1.02</v>
      </c>
      <c r="M22" s="23">
        <f t="shared" si="12"/>
        <v>1.02</v>
      </c>
      <c r="N22" s="23">
        <f t="shared" si="12"/>
        <v>1.0404</v>
      </c>
      <c r="O22" s="23">
        <f t="shared" si="12"/>
        <v>1.0404</v>
      </c>
      <c r="P22" s="23">
        <f t="shared" si="12"/>
        <v>1.0404</v>
      </c>
      <c r="Q22" s="23">
        <f t="shared" si="12"/>
        <v>1.0404</v>
      </c>
      <c r="R22" s="23">
        <f t="shared" si="12"/>
        <v>1.0612079999999999</v>
      </c>
      <c r="S22" s="23">
        <f t="shared" si="12"/>
        <v>1.0612079999999999</v>
      </c>
      <c r="T22" s="23">
        <f t="shared" si="12"/>
        <v>1.0612079999999999</v>
      </c>
      <c r="U22" s="23">
        <f t="shared" si="12"/>
        <v>1.0612079999999999</v>
      </c>
      <c r="V22" s="23">
        <f t="shared" si="12"/>
        <v>1.08243216</v>
      </c>
      <c r="W22" s="23">
        <f t="shared" si="12"/>
        <v>1.08243216</v>
      </c>
      <c r="X22" s="23">
        <f t="shared" si="12"/>
        <v>1.08243216</v>
      </c>
      <c r="Y22" s="23">
        <f t="shared" si="12"/>
        <v>1.08243216</v>
      </c>
      <c r="Z22" s="23">
        <f t="shared" si="12"/>
        <v>1.1040808032</v>
      </c>
      <c r="AA22" s="23">
        <f t="shared" si="12"/>
        <v>1.1040808032</v>
      </c>
      <c r="AB22" s="23">
        <f t="shared" si="12"/>
        <v>1.1040808032</v>
      </c>
      <c r="AC22" s="23">
        <f t="shared" si="12"/>
        <v>1.1040808032</v>
      </c>
      <c r="AD22" s="23">
        <f t="shared" si="12"/>
        <v>1.1261624192640001</v>
      </c>
      <c r="AE22" s="23">
        <f t="shared" si="12"/>
        <v>1.1261624192640001</v>
      </c>
      <c r="AF22" s="23">
        <f t="shared" si="12"/>
        <v>1.1261624192640001</v>
      </c>
      <c r="AG22" s="23">
        <f t="shared" si="12"/>
        <v>1.1261624192640001</v>
      </c>
      <c r="AH22" s="23">
        <f t="shared" si="12"/>
        <v>1.14868566764928</v>
      </c>
      <c r="AI22" s="23">
        <f t="shared" si="12"/>
        <v>1.14868566764928</v>
      </c>
      <c r="AJ22" s="23">
        <f t="shared" si="12"/>
        <v>1.14868566764928</v>
      </c>
      <c r="AK22" s="23">
        <f t="shared" si="12"/>
        <v>1.14868566764928</v>
      </c>
      <c r="AL22" s="23">
        <f t="shared" si="12"/>
        <v>1.1716593810022657</v>
      </c>
      <c r="AM22" s="23">
        <f t="shared" si="12"/>
        <v>1.1716593810022657</v>
      </c>
      <c r="AN22" s="23">
        <f t="shared" si="12"/>
        <v>1.1716593810022657</v>
      </c>
      <c r="AO22" s="23">
        <f t="shared" si="12"/>
        <v>1.1716593810022657</v>
      </c>
      <c r="AP22" s="23">
        <f t="shared" si="12"/>
        <v>1.1950925686223111</v>
      </c>
      <c r="AQ22" s="23">
        <f t="shared" si="12"/>
        <v>1.1950925686223111</v>
      </c>
      <c r="AR22" s="23">
        <f t="shared" si="12"/>
        <v>1.1950925686223111</v>
      </c>
      <c r="AS22" s="23">
        <f t="shared" si="12"/>
        <v>1.1950925686223111</v>
      </c>
      <c r="AT22" s="11"/>
      <c r="AU22" s="11"/>
      <c r="AV22" s="8"/>
      <c r="AW22" s="70" t="s">
        <v>112</v>
      </c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</row>
    <row r="23" spans="1:60" ht="15.75" customHeight="1" x14ac:dyDescent="0.25">
      <c r="A23" s="2"/>
      <c r="B23" s="16"/>
      <c r="C23" s="39"/>
      <c r="D23" s="83" t="s">
        <v>161</v>
      </c>
      <c r="E23" s="45">
        <v>3</v>
      </c>
      <c r="F23" s="23">
        <f t="shared" ref="F23:AS23" si="13">E23*(1+F$11)</f>
        <v>3</v>
      </c>
      <c r="G23" s="23">
        <f t="shared" si="13"/>
        <v>3</v>
      </c>
      <c r="H23" s="23">
        <f t="shared" si="13"/>
        <v>3</v>
      </c>
      <c r="I23" s="23">
        <f t="shared" si="13"/>
        <v>3</v>
      </c>
      <c r="J23" s="23">
        <f t="shared" si="13"/>
        <v>3.06</v>
      </c>
      <c r="K23" s="23">
        <f t="shared" si="13"/>
        <v>3.06</v>
      </c>
      <c r="L23" s="23">
        <f t="shared" si="13"/>
        <v>3.06</v>
      </c>
      <c r="M23" s="23">
        <f t="shared" si="13"/>
        <v>3.06</v>
      </c>
      <c r="N23" s="23">
        <f t="shared" si="13"/>
        <v>3.1212</v>
      </c>
      <c r="O23" s="23">
        <f t="shared" si="13"/>
        <v>3.1212</v>
      </c>
      <c r="P23" s="23">
        <f t="shared" si="13"/>
        <v>3.1212</v>
      </c>
      <c r="Q23" s="23">
        <f t="shared" si="13"/>
        <v>3.1212</v>
      </c>
      <c r="R23" s="23">
        <f t="shared" si="13"/>
        <v>3.183624</v>
      </c>
      <c r="S23" s="23">
        <f t="shared" si="13"/>
        <v>3.183624</v>
      </c>
      <c r="T23" s="23">
        <f t="shared" si="13"/>
        <v>3.183624</v>
      </c>
      <c r="U23" s="23">
        <f t="shared" si="13"/>
        <v>3.183624</v>
      </c>
      <c r="V23" s="23">
        <f t="shared" si="13"/>
        <v>3.2472964800000002</v>
      </c>
      <c r="W23" s="23">
        <f t="shared" si="13"/>
        <v>3.2472964800000002</v>
      </c>
      <c r="X23" s="23">
        <f t="shared" si="13"/>
        <v>3.2472964800000002</v>
      </c>
      <c r="Y23" s="23">
        <f t="shared" si="13"/>
        <v>3.2472964800000002</v>
      </c>
      <c r="Z23" s="23">
        <f t="shared" si="13"/>
        <v>3.3122424096</v>
      </c>
      <c r="AA23" s="23">
        <f t="shared" si="13"/>
        <v>3.3122424096</v>
      </c>
      <c r="AB23" s="23">
        <f t="shared" si="13"/>
        <v>3.3122424096</v>
      </c>
      <c r="AC23" s="23">
        <f t="shared" si="13"/>
        <v>3.3122424096</v>
      </c>
      <c r="AD23" s="23">
        <f t="shared" si="13"/>
        <v>3.378487257792</v>
      </c>
      <c r="AE23" s="23">
        <f t="shared" si="13"/>
        <v>3.378487257792</v>
      </c>
      <c r="AF23" s="23">
        <f t="shared" si="13"/>
        <v>3.378487257792</v>
      </c>
      <c r="AG23" s="23">
        <f t="shared" si="13"/>
        <v>3.378487257792</v>
      </c>
      <c r="AH23" s="23">
        <f t="shared" si="13"/>
        <v>3.4460570029478399</v>
      </c>
      <c r="AI23" s="23">
        <f t="shared" si="13"/>
        <v>3.4460570029478399</v>
      </c>
      <c r="AJ23" s="23">
        <f t="shared" si="13"/>
        <v>3.4460570029478399</v>
      </c>
      <c r="AK23" s="23">
        <f t="shared" si="13"/>
        <v>3.4460570029478399</v>
      </c>
      <c r="AL23" s="23">
        <f t="shared" si="13"/>
        <v>3.5149781430067968</v>
      </c>
      <c r="AM23" s="23">
        <f t="shared" si="13"/>
        <v>3.5149781430067968</v>
      </c>
      <c r="AN23" s="23">
        <f t="shared" si="13"/>
        <v>3.5149781430067968</v>
      </c>
      <c r="AO23" s="23">
        <f t="shared" si="13"/>
        <v>3.5149781430067968</v>
      </c>
      <c r="AP23" s="23">
        <f t="shared" si="13"/>
        <v>3.585277705866933</v>
      </c>
      <c r="AQ23" s="23">
        <f t="shared" si="13"/>
        <v>3.585277705866933</v>
      </c>
      <c r="AR23" s="23">
        <f t="shared" si="13"/>
        <v>3.585277705866933</v>
      </c>
      <c r="AS23" s="23">
        <f t="shared" si="13"/>
        <v>3.585277705866933</v>
      </c>
      <c r="AT23" s="11"/>
      <c r="AU23" s="11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</row>
    <row r="24" spans="1:60" ht="15.75" customHeight="1" x14ac:dyDescent="0.25">
      <c r="A24" s="2"/>
      <c r="B24" s="16"/>
      <c r="C24" s="39"/>
      <c r="D24" s="83" t="s">
        <v>162</v>
      </c>
      <c r="E24" s="45">
        <v>2</v>
      </c>
      <c r="F24" s="23">
        <f t="shared" ref="F24:AS24" si="14">E24*(1+F$11)</f>
        <v>2</v>
      </c>
      <c r="G24" s="23">
        <f t="shared" si="14"/>
        <v>2</v>
      </c>
      <c r="H24" s="23">
        <f t="shared" si="14"/>
        <v>2</v>
      </c>
      <c r="I24" s="23">
        <f t="shared" si="14"/>
        <v>2</v>
      </c>
      <c r="J24" s="23">
        <f t="shared" si="14"/>
        <v>2.04</v>
      </c>
      <c r="K24" s="23">
        <f t="shared" si="14"/>
        <v>2.04</v>
      </c>
      <c r="L24" s="23">
        <f t="shared" si="14"/>
        <v>2.04</v>
      </c>
      <c r="M24" s="23">
        <f t="shared" si="14"/>
        <v>2.04</v>
      </c>
      <c r="N24" s="23">
        <f t="shared" si="14"/>
        <v>2.0808</v>
      </c>
      <c r="O24" s="23">
        <f t="shared" si="14"/>
        <v>2.0808</v>
      </c>
      <c r="P24" s="23">
        <f t="shared" si="14"/>
        <v>2.0808</v>
      </c>
      <c r="Q24" s="23">
        <f t="shared" si="14"/>
        <v>2.0808</v>
      </c>
      <c r="R24" s="23">
        <f t="shared" si="14"/>
        <v>2.1224159999999999</v>
      </c>
      <c r="S24" s="23">
        <f t="shared" si="14"/>
        <v>2.1224159999999999</v>
      </c>
      <c r="T24" s="23">
        <f t="shared" si="14"/>
        <v>2.1224159999999999</v>
      </c>
      <c r="U24" s="23">
        <f t="shared" si="14"/>
        <v>2.1224159999999999</v>
      </c>
      <c r="V24" s="23">
        <f t="shared" si="14"/>
        <v>2.16486432</v>
      </c>
      <c r="W24" s="23">
        <f t="shared" si="14"/>
        <v>2.16486432</v>
      </c>
      <c r="X24" s="23">
        <f t="shared" si="14"/>
        <v>2.16486432</v>
      </c>
      <c r="Y24" s="23">
        <f t="shared" si="14"/>
        <v>2.16486432</v>
      </c>
      <c r="Z24" s="23">
        <f t="shared" si="14"/>
        <v>2.2081616064</v>
      </c>
      <c r="AA24" s="23">
        <f t="shared" si="14"/>
        <v>2.2081616064</v>
      </c>
      <c r="AB24" s="23">
        <f t="shared" si="14"/>
        <v>2.2081616064</v>
      </c>
      <c r="AC24" s="23">
        <f t="shared" si="14"/>
        <v>2.2081616064</v>
      </c>
      <c r="AD24" s="23">
        <f t="shared" si="14"/>
        <v>2.2523248385280001</v>
      </c>
      <c r="AE24" s="23">
        <f t="shared" si="14"/>
        <v>2.2523248385280001</v>
      </c>
      <c r="AF24" s="23">
        <f t="shared" si="14"/>
        <v>2.2523248385280001</v>
      </c>
      <c r="AG24" s="23">
        <f t="shared" si="14"/>
        <v>2.2523248385280001</v>
      </c>
      <c r="AH24" s="23">
        <f t="shared" si="14"/>
        <v>2.2973713352985601</v>
      </c>
      <c r="AI24" s="23">
        <f t="shared" si="14"/>
        <v>2.2973713352985601</v>
      </c>
      <c r="AJ24" s="23">
        <f t="shared" si="14"/>
        <v>2.2973713352985601</v>
      </c>
      <c r="AK24" s="23">
        <f t="shared" si="14"/>
        <v>2.2973713352985601</v>
      </c>
      <c r="AL24" s="23">
        <f t="shared" si="14"/>
        <v>2.3433187620045315</v>
      </c>
      <c r="AM24" s="23">
        <f t="shared" si="14"/>
        <v>2.3433187620045315</v>
      </c>
      <c r="AN24" s="23">
        <f t="shared" si="14"/>
        <v>2.3433187620045315</v>
      </c>
      <c r="AO24" s="23">
        <f t="shared" si="14"/>
        <v>2.3433187620045315</v>
      </c>
      <c r="AP24" s="23">
        <f t="shared" si="14"/>
        <v>2.3901851372446221</v>
      </c>
      <c r="AQ24" s="23">
        <f t="shared" si="14"/>
        <v>2.3901851372446221</v>
      </c>
      <c r="AR24" s="23">
        <f t="shared" si="14"/>
        <v>2.3901851372446221</v>
      </c>
      <c r="AS24" s="23">
        <f t="shared" si="14"/>
        <v>2.3901851372446221</v>
      </c>
      <c r="AT24" s="11"/>
      <c r="AU24" s="11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</row>
    <row r="25" spans="1:60" ht="15.75" customHeight="1" x14ac:dyDescent="0.25">
      <c r="A25" s="2"/>
      <c r="B25" s="16"/>
      <c r="C25" s="39"/>
      <c r="D25" s="79" t="s">
        <v>115</v>
      </c>
      <c r="E25" s="79"/>
      <c r="F25" s="84">
        <f t="shared" ref="F25:AS25" si="15">SUM(F22:F24)</f>
        <v>6</v>
      </c>
      <c r="G25" s="84">
        <f t="shared" si="15"/>
        <v>6</v>
      </c>
      <c r="H25" s="84">
        <f t="shared" si="15"/>
        <v>6</v>
      </c>
      <c r="I25" s="84">
        <f t="shared" si="15"/>
        <v>6</v>
      </c>
      <c r="J25" s="84">
        <f t="shared" si="15"/>
        <v>6.12</v>
      </c>
      <c r="K25" s="84">
        <f t="shared" si="15"/>
        <v>6.12</v>
      </c>
      <c r="L25" s="84">
        <f t="shared" si="15"/>
        <v>6.12</v>
      </c>
      <c r="M25" s="84">
        <f t="shared" si="15"/>
        <v>6.12</v>
      </c>
      <c r="N25" s="84">
        <f t="shared" si="15"/>
        <v>6.2423999999999999</v>
      </c>
      <c r="O25" s="84">
        <f t="shared" si="15"/>
        <v>6.2423999999999999</v>
      </c>
      <c r="P25" s="84">
        <f t="shared" si="15"/>
        <v>6.2423999999999999</v>
      </c>
      <c r="Q25" s="84">
        <f t="shared" si="15"/>
        <v>6.2423999999999999</v>
      </c>
      <c r="R25" s="84">
        <f t="shared" si="15"/>
        <v>6.367248</v>
      </c>
      <c r="S25" s="84">
        <f t="shared" si="15"/>
        <v>6.367248</v>
      </c>
      <c r="T25" s="84">
        <f t="shared" si="15"/>
        <v>6.367248</v>
      </c>
      <c r="U25" s="84">
        <f t="shared" si="15"/>
        <v>6.367248</v>
      </c>
      <c r="V25" s="84">
        <f t="shared" si="15"/>
        <v>6.4945929600000003</v>
      </c>
      <c r="W25" s="84">
        <f t="shared" si="15"/>
        <v>6.4945929600000003</v>
      </c>
      <c r="X25" s="84">
        <f t="shared" si="15"/>
        <v>6.4945929600000003</v>
      </c>
      <c r="Y25" s="84">
        <f t="shared" si="15"/>
        <v>6.4945929600000003</v>
      </c>
      <c r="Z25" s="84">
        <f t="shared" si="15"/>
        <v>6.6244848192000001</v>
      </c>
      <c r="AA25" s="84">
        <f t="shared" si="15"/>
        <v>6.6244848192000001</v>
      </c>
      <c r="AB25" s="84">
        <f t="shared" si="15"/>
        <v>6.6244848192000001</v>
      </c>
      <c r="AC25" s="84">
        <f t="shared" si="15"/>
        <v>6.6244848192000001</v>
      </c>
      <c r="AD25" s="84">
        <f t="shared" si="15"/>
        <v>6.756974515584</v>
      </c>
      <c r="AE25" s="84">
        <f t="shared" si="15"/>
        <v>6.756974515584</v>
      </c>
      <c r="AF25" s="84">
        <f t="shared" si="15"/>
        <v>6.756974515584</v>
      </c>
      <c r="AG25" s="84">
        <f t="shared" si="15"/>
        <v>6.756974515584</v>
      </c>
      <c r="AH25" s="84">
        <f t="shared" si="15"/>
        <v>6.8921140058956798</v>
      </c>
      <c r="AI25" s="84">
        <f t="shared" si="15"/>
        <v>6.8921140058956798</v>
      </c>
      <c r="AJ25" s="84">
        <f t="shared" si="15"/>
        <v>6.8921140058956798</v>
      </c>
      <c r="AK25" s="84">
        <f t="shared" si="15"/>
        <v>6.8921140058956798</v>
      </c>
      <c r="AL25" s="84">
        <f t="shared" si="15"/>
        <v>7.0299562860135945</v>
      </c>
      <c r="AM25" s="84">
        <f t="shared" si="15"/>
        <v>7.0299562860135945</v>
      </c>
      <c r="AN25" s="84">
        <f t="shared" si="15"/>
        <v>7.0299562860135945</v>
      </c>
      <c r="AO25" s="84">
        <f t="shared" si="15"/>
        <v>7.0299562860135945</v>
      </c>
      <c r="AP25" s="84">
        <f t="shared" si="15"/>
        <v>7.1705554117338668</v>
      </c>
      <c r="AQ25" s="84">
        <f t="shared" si="15"/>
        <v>7.1705554117338668</v>
      </c>
      <c r="AR25" s="84">
        <f t="shared" si="15"/>
        <v>7.1705554117338668</v>
      </c>
      <c r="AS25" s="84">
        <f t="shared" si="15"/>
        <v>7.1705554117338668</v>
      </c>
      <c r="AT25" s="11"/>
      <c r="AU25" s="11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</row>
    <row r="26" spans="1:60" ht="15.75" customHeight="1" x14ac:dyDescent="0.25">
      <c r="A26" s="2"/>
      <c r="B26" s="16"/>
      <c r="C26" s="39"/>
      <c r="D26" s="61"/>
      <c r="E26" s="61"/>
      <c r="F26" s="23"/>
      <c r="G26" s="23"/>
      <c r="H26" s="23"/>
      <c r="I26" s="23"/>
      <c r="J26" s="23"/>
      <c r="K26" s="23"/>
      <c r="L26" s="23"/>
      <c r="M26" s="23"/>
      <c r="N26" s="28"/>
      <c r="O26" s="28"/>
      <c r="P26" s="23"/>
      <c r="Q26" s="23"/>
      <c r="R26" s="23"/>
      <c r="S26" s="23"/>
      <c r="T26" s="23"/>
      <c r="U26" s="23"/>
      <c r="V26" s="23"/>
      <c r="W26" s="23"/>
      <c r="X26" s="93"/>
      <c r="Y26" s="93"/>
      <c r="Z26" s="93"/>
      <c r="AA26" s="93"/>
      <c r="AB26" s="93"/>
      <c r="AC26" s="93"/>
      <c r="AD26" s="93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11"/>
      <c r="AU26" s="11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</row>
    <row r="27" spans="1:60" ht="15.75" customHeight="1" x14ac:dyDescent="0.25">
      <c r="A27" s="2"/>
      <c r="B27" s="16"/>
      <c r="C27" s="39"/>
      <c r="D27" s="79" t="s">
        <v>163</v>
      </c>
      <c r="E27" s="34" t="s">
        <v>159</v>
      </c>
      <c r="F27" s="23"/>
      <c r="G27" s="23"/>
      <c r="H27" s="23"/>
      <c r="I27" s="23"/>
      <c r="J27" s="23"/>
      <c r="K27" s="23"/>
      <c r="L27" s="23"/>
      <c r="M27" s="23"/>
      <c r="N27" s="28"/>
      <c r="O27" s="28"/>
      <c r="P27" s="23"/>
      <c r="Q27" s="23"/>
      <c r="R27" s="23"/>
      <c r="S27" s="23"/>
      <c r="T27" s="23"/>
      <c r="U27" s="23"/>
      <c r="V27" s="23"/>
      <c r="W27" s="23"/>
      <c r="X27" s="93"/>
      <c r="Y27" s="93"/>
      <c r="Z27" s="93"/>
      <c r="AA27" s="93"/>
      <c r="AB27" s="93"/>
      <c r="AC27" s="93"/>
      <c r="AD27" s="93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11"/>
      <c r="AU27" s="11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</row>
    <row r="28" spans="1:60" ht="15.75" customHeight="1" x14ac:dyDescent="0.25">
      <c r="A28" s="2"/>
      <c r="B28" s="16"/>
      <c r="C28" s="39"/>
      <c r="D28" s="83" t="s">
        <v>164</v>
      </c>
      <c r="E28" s="45">
        <v>2</v>
      </c>
      <c r="F28" s="23">
        <f t="shared" ref="F28:AS28" si="16">E28*(1+F$11)</f>
        <v>2</v>
      </c>
      <c r="G28" s="23">
        <f t="shared" si="16"/>
        <v>2</v>
      </c>
      <c r="H28" s="23">
        <f t="shared" si="16"/>
        <v>2</v>
      </c>
      <c r="I28" s="23">
        <f t="shared" si="16"/>
        <v>2</v>
      </c>
      <c r="J28" s="23">
        <f t="shared" si="16"/>
        <v>2.04</v>
      </c>
      <c r="K28" s="23">
        <f t="shared" si="16"/>
        <v>2.04</v>
      </c>
      <c r="L28" s="23">
        <f t="shared" si="16"/>
        <v>2.04</v>
      </c>
      <c r="M28" s="23">
        <f t="shared" si="16"/>
        <v>2.04</v>
      </c>
      <c r="N28" s="23">
        <f t="shared" si="16"/>
        <v>2.0808</v>
      </c>
      <c r="O28" s="23">
        <f t="shared" si="16"/>
        <v>2.0808</v>
      </c>
      <c r="P28" s="23">
        <f t="shared" si="16"/>
        <v>2.0808</v>
      </c>
      <c r="Q28" s="23">
        <f t="shared" si="16"/>
        <v>2.0808</v>
      </c>
      <c r="R28" s="23">
        <f t="shared" si="16"/>
        <v>2.1224159999999999</v>
      </c>
      <c r="S28" s="23">
        <f t="shared" si="16"/>
        <v>2.1224159999999999</v>
      </c>
      <c r="T28" s="23">
        <f t="shared" si="16"/>
        <v>2.1224159999999999</v>
      </c>
      <c r="U28" s="23">
        <f t="shared" si="16"/>
        <v>2.1224159999999999</v>
      </c>
      <c r="V28" s="23">
        <f t="shared" si="16"/>
        <v>2.16486432</v>
      </c>
      <c r="W28" s="23">
        <f t="shared" si="16"/>
        <v>2.16486432</v>
      </c>
      <c r="X28" s="23">
        <f t="shared" si="16"/>
        <v>2.16486432</v>
      </c>
      <c r="Y28" s="23">
        <f t="shared" si="16"/>
        <v>2.16486432</v>
      </c>
      <c r="Z28" s="23">
        <f t="shared" si="16"/>
        <v>2.2081616064</v>
      </c>
      <c r="AA28" s="23">
        <f t="shared" si="16"/>
        <v>2.2081616064</v>
      </c>
      <c r="AB28" s="23">
        <f t="shared" si="16"/>
        <v>2.2081616064</v>
      </c>
      <c r="AC28" s="23">
        <f t="shared" si="16"/>
        <v>2.2081616064</v>
      </c>
      <c r="AD28" s="23">
        <f t="shared" si="16"/>
        <v>2.2523248385280001</v>
      </c>
      <c r="AE28" s="23">
        <f t="shared" si="16"/>
        <v>2.2523248385280001</v>
      </c>
      <c r="AF28" s="23">
        <f t="shared" si="16"/>
        <v>2.2523248385280001</v>
      </c>
      <c r="AG28" s="23">
        <f t="shared" si="16"/>
        <v>2.2523248385280001</v>
      </c>
      <c r="AH28" s="23">
        <f t="shared" si="16"/>
        <v>2.2973713352985601</v>
      </c>
      <c r="AI28" s="23">
        <f t="shared" si="16"/>
        <v>2.2973713352985601</v>
      </c>
      <c r="AJ28" s="23">
        <f t="shared" si="16"/>
        <v>2.2973713352985601</v>
      </c>
      <c r="AK28" s="23">
        <f t="shared" si="16"/>
        <v>2.2973713352985601</v>
      </c>
      <c r="AL28" s="23">
        <f t="shared" si="16"/>
        <v>2.3433187620045315</v>
      </c>
      <c r="AM28" s="23">
        <f t="shared" si="16"/>
        <v>2.3433187620045315</v>
      </c>
      <c r="AN28" s="23">
        <f t="shared" si="16"/>
        <v>2.3433187620045315</v>
      </c>
      <c r="AO28" s="23">
        <f t="shared" si="16"/>
        <v>2.3433187620045315</v>
      </c>
      <c r="AP28" s="23">
        <f t="shared" si="16"/>
        <v>2.3901851372446221</v>
      </c>
      <c r="AQ28" s="23">
        <f t="shared" si="16"/>
        <v>2.3901851372446221</v>
      </c>
      <c r="AR28" s="23">
        <f t="shared" si="16"/>
        <v>2.3901851372446221</v>
      </c>
      <c r="AS28" s="23">
        <f t="shared" si="16"/>
        <v>2.3901851372446221</v>
      </c>
      <c r="AT28" s="11"/>
      <c r="AU28" s="11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</row>
    <row r="29" spans="1:60" ht="15.75" customHeight="1" x14ac:dyDescent="0.25">
      <c r="A29" s="2"/>
      <c r="B29" s="16"/>
      <c r="C29" s="39"/>
      <c r="D29" s="83" t="s">
        <v>165</v>
      </c>
      <c r="E29" s="45">
        <v>4</v>
      </c>
      <c r="F29" s="23">
        <f t="shared" ref="F29:AS29" si="17">E29*(1+F$11)</f>
        <v>4</v>
      </c>
      <c r="G29" s="23">
        <f t="shared" si="17"/>
        <v>4</v>
      </c>
      <c r="H29" s="23">
        <f t="shared" si="17"/>
        <v>4</v>
      </c>
      <c r="I29" s="23">
        <f t="shared" si="17"/>
        <v>4</v>
      </c>
      <c r="J29" s="23">
        <f t="shared" si="17"/>
        <v>4.08</v>
      </c>
      <c r="K29" s="23">
        <f t="shared" si="17"/>
        <v>4.08</v>
      </c>
      <c r="L29" s="23">
        <f t="shared" si="17"/>
        <v>4.08</v>
      </c>
      <c r="M29" s="23">
        <f t="shared" si="17"/>
        <v>4.08</v>
      </c>
      <c r="N29" s="23">
        <f t="shared" si="17"/>
        <v>4.1616</v>
      </c>
      <c r="O29" s="23">
        <f t="shared" si="17"/>
        <v>4.1616</v>
      </c>
      <c r="P29" s="23">
        <f t="shared" si="17"/>
        <v>4.1616</v>
      </c>
      <c r="Q29" s="23">
        <f t="shared" si="17"/>
        <v>4.1616</v>
      </c>
      <c r="R29" s="23">
        <f t="shared" si="17"/>
        <v>4.2448319999999997</v>
      </c>
      <c r="S29" s="23">
        <f t="shared" si="17"/>
        <v>4.2448319999999997</v>
      </c>
      <c r="T29" s="23">
        <f t="shared" si="17"/>
        <v>4.2448319999999997</v>
      </c>
      <c r="U29" s="23">
        <f t="shared" si="17"/>
        <v>4.2448319999999997</v>
      </c>
      <c r="V29" s="23">
        <f t="shared" si="17"/>
        <v>4.3297286399999999</v>
      </c>
      <c r="W29" s="23">
        <f t="shared" si="17"/>
        <v>4.3297286399999999</v>
      </c>
      <c r="X29" s="23">
        <f t="shared" si="17"/>
        <v>4.3297286399999999</v>
      </c>
      <c r="Y29" s="23">
        <f t="shared" si="17"/>
        <v>4.3297286399999999</v>
      </c>
      <c r="Z29" s="23">
        <f t="shared" si="17"/>
        <v>4.4163232128000001</v>
      </c>
      <c r="AA29" s="23">
        <f t="shared" si="17"/>
        <v>4.4163232128000001</v>
      </c>
      <c r="AB29" s="23">
        <f t="shared" si="17"/>
        <v>4.4163232128000001</v>
      </c>
      <c r="AC29" s="23">
        <f t="shared" si="17"/>
        <v>4.4163232128000001</v>
      </c>
      <c r="AD29" s="23">
        <f t="shared" si="17"/>
        <v>4.5046496770560003</v>
      </c>
      <c r="AE29" s="23">
        <f t="shared" si="17"/>
        <v>4.5046496770560003</v>
      </c>
      <c r="AF29" s="23">
        <f t="shared" si="17"/>
        <v>4.5046496770560003</v>
      </c>
      <c r="AG29" s="23">
        <f t="shared" si="17"/>
        <v>4.5046496770560003</v>
      </c>
      <c r="AH29" s="23">
        <f t="shared" si="17"/>
        <v>4.5947426705971202</v>
      </c>
      <c r="AI29" s="23">
        <f t="shared" si="17"/>
        <v>4.5947426705971202</v>
      </c>
      <c r="AJ29" s="23">
        <f t="shared" si="17"/>
        <v>4.5947426705971202</v>
      </c>
      <c r="AK29" s="23">
        <f t="shared" si="17"/>
        <v>4.5947426705971202</v>
      </c>
      <c r="AL29" s="23">
        <f t="shared" si="17"/>
        <v>4.686637524009063</v>
      </c>
      <c r="AM29" s="23">
        <f t="shared" si="17"/>
        <v>4.686637524009063</v>
      </c>
      <c r="AN29" s="23">
        <f t="shared" si="17"/>
        <v>4.686637524009063</v>
      </c>
      <c r="AO29" s="23">
        <f t="shared" si="17"/>
        <v>4.686637524009063</v>
      </c>
      <c r="AP29" s="23">
        <f t="shared" si="17"/>
        <v>4.7803702744892442</v>
      </c>
      <c r="AQ29" s="23">
        <f t="shared" si="17"/>
        <v>4.7803702744892442</v>
      </c>
      <c r="AR29" s="23">
        <f t="shared" si="17"/>
        <v>4.7803702744892442</v>
      </c>
      <c r="AS29" s="23">
        <f t="shared" si="17"/>
        <v>4.7803702744892442</v>
      </c>
      <c r="AT29" s="11"/>
      <c r="AU29" s="11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</row>
    <row r="30" spans="1:60" ht="15.75" customHeight="1" x14ac:dyDescent="0.25">
      <c r="A30" s="2"/>
      <c r="B30" s="16"/>
      <c r="C30" s="39"/>
      <c r="D30" s="83" t="s">
        <v>166</v>
      </c>
      <c r="E30" s="45">
        <v>10</v>
      </c>
      <c r="F30" s="23">
        <f t="shared" ref="F30:AS30" si="18">E30*(1+F$11)</f>
        <v>10</v>
      </c>
      <c r="G30" s="23">
        <f t="shared" si="18"/>
        <v>10</v>
      </c>
      <c r="H30" s="23">
        <f t="shared" si="18"/>
        <v>10</v>
      </c>
      <c r="I30" s="23">
        <f t="shared" si="18"/>
        <v>10</v>
      </c>
      <c r="J30" s="23">
        <f t="shared" si="18"/>
        <v>10.199999999999999</v>
      </c>
      <c r="K30" s="23">
        <f t="shared" si="18"/>
        <v>10.199999999999999</v>
      </c>
      <c r="L30" s="23">
        <f t="shared" si="18"/>
        <v>10.199999999999999</v>
      </c>
      <c r="M30" s="23">
        <f t="shared" si="18"/>
        <v>10.199999999999999</v>
      </c>
      <c r="N30" s="23">
        <f t="shared" si="18"/>
        <v>10.404</v>
      </c>
      <c r="O30" s="23">
        <f t="shared" si="18"/>
        <v>10.404</v>
      </c>
      <c r="P30" s="23">
        <f t="shared" si="18"/>
        <v>10.404</v>
      </c>
      <c r="Q30" s="23">
        <f t="shared" si="18"/>
        <v>10.404</v>
      </c>
      <c r="R30" s="23">
        <f t="shared" si="18"/>
        <v>10.612080000000001</v>
      </c>
      <c r="S30" s="23">
        <f t="shared" si="18"/>
        <v>10.612080000000001</v>
      </c>
      <c r="T30" s="23">
        <f t="shared" si="18"/>
        <v>10.612080000000001</v>
      </c>
      <c r="U30" s="23">
        <f t="shared" si="18"/>
        <v>10.612080000000001</v>
      </c>
      <c r="V30" s="23">
        <f t="shared" si="18"/>
        <v>10.824321600000001</v>
      </c>
      <c r="W30" s="23">
        <f t="shared" si="18"/>
        <v>10.824321600000001</v>
      </c>
      <c r="X30" s="23">
        <f t="shared" si="18"/>
        <v>10.824321600000001</v>
      </c>
      <c r="Y30" s="23">
        <f t="shared" si="18"/>
        <v>10.824321600000001</v>
      </c>
      <c r="Z30" s="23">
        <f t="shared" si="18"/>
        <v>11.040808032000001</v>
      </c>
      <c r="AA30" s="23">
        <f t="shared" si="18"/>
        <v>11.040808032000001</v>
      </c>
      <c r="AB30" s="23">
        <f t="shared" si="18"/>
        <v>11.040808032000001</v>
      </c>
      <c r="AC30" s="23">
        <f t="shared" si="18"/>
        <v>11.040808032000001</v>
      </c>
      <c r="AD30" s="23">
        <f t="shared" si="18"/>
        <v>11.261624192640001</v>
      </c>
      <c r="AE30" s="23">
        <f t="shared" si="18"/>
        <v>11.261624192640001</v>
      </c>
      <c r="AF30" s="23">
        <f t="shared" si="18"/>
        <v>11.261624192640001</v>
      </c>
      <c r="AG30" s="23">
        <f t="shared" si="18"/>
        <v>11.261624192640001</v>
      </c>
      <c r="AH30" s="23">
        <f t="shared" si="18"/>
        <v>11.486856676492801</v>
      </c>
      <c r="AI30" s="23">
        <f t="shared" si="18"/>
        <v>11.486856676492801</v>
      </c>
      <c r="AJ30" s="23">
        <f t="shared" si="18"/>
        <v>11.486856676492801</v>
      </c>
      <c r="AK30" s="23">
        <f t="shared" si="18"/>
        <v>11.486856676492801</v>
      </c>
      <c r="AL30" s="23">
        <f t="shared" si="18"/>
        <v>11.716593810022657</v>
      </c>
      <c r="AM30" s="23">
        <f t="shared" si="18"/>
        <v>11.716593810022657</v>
      </c>
      <c r="AN30" s="23">
        <f t="shared" si="18"/>
        <v>11.716593810022657</v>
      </c>
      <c r="AO30" s="23">
        <f t="shared" si="18"/>
        <v>11.716593810022657</v>
      </c>
      <c r="AP30" s="23">
        <f t="shared" si="18"/>
        <v>11.95092568622311</v>
      </c>
      <c r="AQ30" s="23">
        <f t="shared" si="18"/>
        <v>11.95092568622311</v>
      </c>
      <c r="AR30" s="23">
        <f t="shared" si="18"/>
        <v>11.95092568622311</v>
      </c>
      <c r="AS30" s="23">
        <f t="shared" si="18"/>
        <v>11.95092568622311</v>
      </c>
      <c r="AT30" s="11"/>
      <c r="AU30" s="11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</row>
    <row r="31" spans="1:60" ht="15.75" customHeight="1" x14ac:dyDescent="0.25">
      <c r="A31" s="2"/>
      <c r="B31" s="16"/>
      <c r="C31" s="39"/>
      <c r="D31" s="79" t="s">
        <v>24</v>
      </c>
      <c r="E31" s="79"/>
      <c r="F31" s="84">
        <f t="shared" ref="F31:AS31" si="19">SUM(F28:F30)</f>
        <v>16</v>
      </c>
      <c r="G31" s="84">
        <f t="shared" si="19"/>
        <v>16</v>
      </c>
      <c r="H31" s="84">
        <f t="shared" si="19"/>
        <v>16</v>
      </c>
      <c r="I31" s="84">
        <f t="shared" si="19"/>
        <v>16</v>
      </c>
      <c r="J31" s="84">
        <f t="shared" si="19"/>
        <v>16.32</v>
      </c>
      <c r="K31" s="84">
        <f t="shared" si="19"/>
        <v>16.32</v>
      </c>
      <c r="L31" s="84">
        <f t="shared" si="19"/>
        <v>16.32</v>
      </c>
      <c r="M31" s="84">
        <f t="shared" si="19"/>
        <v>16.32</v>
      </c>
      <c r="N31" s="84">
        <f t="shared" si="19"/>
        <v>16.6464</v>
      </c>
      <c r="O31" s="84">
        <f t="shared" si="19"/>
        <v>16.6464</v>
      </c>
      <c r="P31" s="84">
        <f t="shared" si="19"/>
        <v>16.6464</v>
      </c>
      <c r="Q31" s="84">
        <f t="shared" si="19"/>
        <v>16.6464</v>
      </c>
      <c r="R31" s="84">
        <f t="shared" si="19"/>
        <v>16.979328000000002</v>
      </c>
      <c r="S31" s="84">
        <f t="shared" si="19"/>
        <v>16.979328000000002</v>
      </c>
      <c r="T31" s="84">
        <f t="shared" si="19"/>
        <v>16.979328000000002</v>
      </c>
      <c r="U31" s="84">
        <f t="shared" si="19"/>
        <v>16.979328000000002</v>
      </c>
      <c r="V31" s="84">
        <f t="shared" si="19"/>
        <v>17.318914560000003</v>
      </c>
      <c r="W31" s="84">
        <f t="shared" si="19"/>
        <v>17.318914560000003</v>
      </c>
      <c r="X31" s="84">
        <f t="shared" si="19"/>
        <v>17.318914560000003</v>
      </c>
      <c r="Y31" s="84">
        <f t="shared" si="19"/>
        <v>17.318914560000003</v>
      </c>
      <c r="Z31" s="84">
        <f t="shared" si="19"/>
        <v>17.6652928512</v>
      </c>
      <c r="AA31" s="84">
        <f t="shared" si="19"/>
        <v>17.6652928512</v>
      </c>
      <c r="AB31" s="84">
        <f t="shared" si="19"/>
        <v>17.6652928512</v>
      </c>
      <c r="AC31" s="84">
        <f t="shared" si="19"/>
        <v>17.6652928512</v>
      </c>
      <c r="AD31" s="84">
        <f t="shared" si="19"/>
        <v>18.018598708224001</v>
      </c>
      <c r="AE31" s="84">
        <f t="shared" si="19"/>
        <v>18.018598708224001</v>
      </c>
      <c r="AF31" s="84">
        <f t="shared" si="19"/>
        <v>18.018598708224001</v>
      </c>
      <c r="AG31" s="84">
        <f t="shared" si="19"/>
        <v>18.018598708224001</v>
      </c>
      <c r="AH31" s="84">
        <f t="shared" si="19"/>
        <v>18.378970682388481</v>
      </c>
      <c r="AI31" s="84">
        <f t="shared" si="19"/>
        <v>18.378970682388481</v>
      </c>
      <c r="AJ31" s="84">
        <f t="shared" si="19"/>
        <v>18.378970682388481</v>
      </c>
      <c r="AK31" s="84">
        <f t="shared" si="19"/>
        <v>18.378970682388481</v>
      </c>
      <c r="AL31" s="84">
        <f t="shared" si="19"/>
        <v>18.746550096036252</v>
      </c>
      <c r="AM31" s="84">
        <f t="shared" si="19"/>
        <v>18.746550096036252</v>
      </c>
      <c r="AN31" s="84">
        <f t="shared" si="19"/>
        <v>18.746550096036252</v>
      </c>
      <c r="AO31" s="84">
        <f t="shared" si="19"/>
        <v>18.746550096036252</v>
      </c>
      <c r="AP31" s="84">
        <f t="shared" si="19"/>
        <v>19.121481097956977</v>
      </c>
      <c r="AQ31" s="84">
        <f t="shared" si="19"/>
        <v>19.121481097956977</v>
      </c>
      <c r="AR31" s="84">
        <f t="shared" si="19"/>
        <v>19.121481097956977</v>
      </c>
      <c r="AS31" s="84">
        <f t="shared" si="19"/>
        <v>19.121481097956977</v>
      </c>
      <c r="AT31" s="11"/>
      <c r="AU31" s="11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</row>
    <row r="32" spans="1:60" ht="15.75" customHeight="1" x14ac:dyDescent="0.25">
      <c r="A32" s="2"/>
      <c r="B32" s="16"/>
      <c r="C32" s="39"/>
      <c r="D32" s="20"/>
      <c r="E32" s="20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57"/>
      <c r="AU32" s="57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</row>
    <row r="33" spans="1:60" ht="15.75" customHeight="1" x14ac:dyDescent="0.25">
      <c r="A33" s="2"/>
      <c r="B33" s="16"/>
      <c r="C33" s="39"/>
      <c r="D33" s="79" t="s">
        <v>167</v>
      </c>
      <c r="E33" s="34" t="s">
        <v>159</v>
      </c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57"/>
      <c r="AU33" s="57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</row>
    <row r="34" spans="1:60" ht="15.75" customHeight="1" x14ac:dyDescent="0.25">
      <c r="A34" s="2"/>
      <c r="B34" s="16"/>
      <c r="C34" s="39"/>
      <c r="D34" s="83" t="s">
        <v>168</v>
      </c>
      <c r="E34" s="45">
        <v>10</v>
      </c>
      <c r="F34" s="23">
        <f t="shared" ref="F34:AS34" si="20">E34*(1+F$11)</f>
        <v>10</v>
      </c>
      <c r="G34" s="23">
        <f t="shared" si="20"/>
        <v>10</v>
      </c>
      <c r="H34" s="23">
        <f t="shared" si="20"/>
        <v>10</v>
      </c>
      <c r="I34" s="23">
        <f t="shared" si="20"/>
        <v>10</v>
      </c>
      <c r="J34" s="23">
        <f t="shared" si="20"/>
        <v>10.199999999999999</v>
      </c>
      <c r="K34" s="23">
        <f t="shared" si="20"/>
        <v>10.199999999999999</v>
      </c>
      <c r="L34" s="23">
        <f t="shared" si="20"/>
        <v>10.199999999999999</v>
      </c>
      <c r="M34" s="23">
        <f t="shared" si="20"/>
        <v>10.199999999999999</v>
      </c>
      <c r="N34" s="23">
        <f t="shared" si="20"/>
        <v>10.404</v>
      </c>
      <c r="O34" s="23">
        <f t="shared" si="20"/>
        <v>10.404</v>
      </c>
      <c r="P34" s="23">
        <f t="shared" si="20"/>
        <v>10.404</v>
      </c>
      <c r="Q34" s="23">
        <f t="shared" si="20"/>
        <v>10.404</v>
      </c>
      <c r="R34" s="23">
        <f t="shared" si="20"/>
        <v>10.612080000000001</v>
      </c>
      <c r="S34" s="23">
        <f t="shared" si="20"/>
        <v>10.612080000000001</v>
      </c>
      <c r="T34" s="23">
        <f t="shared" si="20"/>
        <v>10.612080000000001</v>
      </c>
      <c r="U34" s="23">
        <f t="shared" si="20"/>
        <v>10.612080000000001</v>
      </c>
      <c r="V34" s="23">
        <f t="shared" si="20"/>
        <v>10.824321600000001</v>
      </c>
      <c r="W34" s="23">
        <f t="shared" si="20"/>
        <v>10.824321600000001</v>
      </c>
      <c r="X34" s="23">
        <f t="shared" si="20"/>
        <v>10.824321600000001</v>
      </c>
      <c r="Y34" s="23">
        <f t="shared" si="20"/>
        <v>10.824321600000001</v>
      </c>
      <c r="Z34" s="23">
        <f t="shared" si="20"/>
        <v>11.040808032000001</v>
      </c>
      <c r="AA34" s="23">
        <f t="shared" si="20"/>
        <v>11.040808032000001</v>
      </c>
      <c r="AB34" s="23">
        <f t="shared" si="20"/>
        <v>11.040808032000001</v>
      </c>
      <c r="AC34" s="23">
        <f t="shared" si="20"/>
        <v>11.040808032000001</v>
      </c>
      <c r="AD34" s="23">
        <f t="shared" si="20"/>
        <v>11.261624192640001</v>
      </c>
      <c r="AE34" s="23">
        <f t="shared" si="20"/>
        <v>11.261624192640001</v>
      </c>
      <c r="AF34" s="23">
        <f t="shared" si="20"/>
        <v>11.261624192640001</v>
      </c>
      <c r="AG34" s="23">
        <f t="shared" si="20"/>
        <v>11.261624192640001</v>
      </c>
      <c r="AH34" s="23">
        <f t="shared" si="20"/>
        <v>11.486856676492801</v>
      </c>
      <c r="AI34" s="23">
        <f t="shared" si="20"/>
        <v>11.486856676492801</v>
      </c>
      <c r="AJ34" s="23">
        <f t="shared" si="20"/>
        <v>11.486856676492801</v>
      </c>
      <c r="AK34" s="23">
        <f t="shared" si="20"/>
        <v>11.486856676492801</v>
      </c>
      <c r="AL34" s="23">
        <f t="shared" si="20"/>
        <v>11.716593810022657</v>
      </c>
      <c r="AM34" s="23">
        <f t="shared" si="20"/>
        <v>11.716593810022657</v>
      </c>
      <c r="AN34" s="23">
        <f t="shared" si="20"/>
        <v>11.716593810022657</v>
      </c>
      <c r="AO34" s="23">
        <f t="shared" si="20"/>
        <v>11.716593810022657</v>
      </c>
      <c r="AP34" s="23">
        <f t="shared" si="20"/>
        <v>11.95092568622311</v>
      </c>
      <c r="AQ34" s="23">
        <f t="shared" si="20"/>
        <v>11.95092568622311</v>
      </c>
      <c r="AR34" s="23">
        <f t="shared" si="20"/>
        <v>11.95092568622311</v>
      </c>
      <c r="AS34" s="23">
        <f t="shared" si="20"/>
        <v>11.95092568622311</v>
      </c>
      <c r="AT34" s="11"/>
      <c r="AU34" s="11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</row>
    <row r="35" spans="1:60" ht="15.75" customHeight="1" x14ac:dyDescent="0.25">
      <c r="A35" s="2"/>
      <c r="B35" s="16"/>
      <c r="C35" s="39"/>
      <c r="D35" s="83" t="s">
        <v>169</v>
      </c>
      <c r="E35" s="45">
        <v>11</v>
      </c>
      <c r="F35" s="23">
        <f t="shared" ref="F35:AS35" si="21">E35*(1+F$11)</f>
        <v>11</v>
      </c>
      <c r="G35" s="23">
        <f t="shared" si="21"/>
        <v>11</v>
      </c>
      <c r="H35" s="23">
        <f t="shared" si="21"/>
        <v>11</v>
      </c>
      <c r="I35" s="23">
        <f t="shared" si="21"/>
        <v>11</v>
      </c>
      <c r="J35" s="23">
        <f t="shared" si="21"/>
        <v>11.22</v>
      </c>
      <c r="K35" s="23">
        <f t="shared" si="21"/>
        <v>11.22</v>
      </c>
      <c r="L35" s="23">
        <f t="shared" si="21"/>
        <v>11.22</v>
      </c>
      <c r="M35" s="23">
        <f t="shared" si="21"/>
        <v>11.22</v>
      </c>
      <c r="N35" s="23">
        <f t="shared" si="21"/>
        <v>11.444400000000002</v>
      </c>
      <c r="O35" s="23">
        <f t="shared" si="21"/>
        <v>11.444400000000002</v>
      </c>
      <c r="P35" s="23">
        <f t="shared" si="21"/>
        <v>11.444400000000002</v>
      </c>
      <c r="Q35" s="23">
        <f t="shared" si="21"/>
        <v>11.444400000000002</v>
      </c>
      <c r="R35" s="23">
        <f t="shared" si="21"/>
        <v>11.673288000000001</v>
      </c>
      <c r="S35" s="23">
        <f t="shared" si="21"/>
        <v>11.673288000000001</v>
      </c>
      <c r="T35" s="23">
        <f t="shared" si="21"/>
        <v>11.673288000000001</v>
      </c>
      <c r="U35" s="23">
        <f t="shared" si="21"/>
        <v>11.673288000000001</v>
      </c>
      <c r="V35" s="23">
        <f t="shared" si="21"/>
        <v>11.906753760000001</v>
      </c>
      <c r="W35" s="23">
        <f t="shared" si="21"/>
        <v>11.906753760000001</v>
      </c>
      <c r="X35" s="23">
        <f t="shared" si="21"/>
        <v>11.906753760000001</v>
      </c>
      <c r="Y35" s="23">
        <f t="shared" si="21"/>
        <v>11.906753760000001</v>
      </c>
      <c r="Z35" s="23">
        <f t="shared" si="21"/>
        <v>12.144888835200002</v>
      </c>
      <c r="AA35" s="23">
        <f t="shared" si="21"/>
        <v>12.144888835200002</v>
      </c>
      <c r="AB35" s="23">
        <f t="shared" si="21"/>
        <v>12.144888835200002</v>
      </c>
      <c r="AC35" s="23">
        <f t="shared" si="21"/>
        <v>12.144888835200002</v>
      </c>
      <c r="AD35" s="23">
        <f t="shared" si="21"/>
        <v>12.387786611904001</v>
      </c>
      <c r="AE35" s="23">
        <f t="shared" si="21"/>
        <v>12.387786611904001</v>
      </c>
      <c r="AF35" s="23">
        <f t="shared" si="21"/>
        <v>12.387786611904001</v>
      </c>
      <c r="AG35" s="23">
        <f t="shared" si="21"/>
        <v>12.387786611904001</v>
      </c>
      <c r="AH35" s="23">
        <f t="shared" si="21"/>
        <v>12.635542344142081</v>
      </c>
      <c r="AI35" s="23">
        <f t="shared" si="21"/>
        <v>12.635542344142081</v>
      </c>
      <c r="AJ35" s="23">
        <f t="shared" si="21"/>
        <v>12.635542344142081</v>
      </c>
      <c r="AK35" s="23">
        <f t="shared" si="21"/>
        <v>12.635542344142081</v>
      </c>
      <c r="AL35" s="23">
        <f t="shared" si="21"/>
        <v>12.888253191024923</v>
      </c>
      <c r="AM35" s="23">
        <f t="shared" si="21"/>
        <v>12.888253191024923</v>
      </c>
      <c r="AN35" s="23">
        <f t="shared" si="21"/>
        <v>12.888253191024923</v>
      </c>
      <c r="AO35" s="23">
        <f t="shared" si="21"/>
        <v>12.888253191024923</v>
      </c>
      <c r="AP35" s="23">
        <f t="shared" si="21"/>
        <v>13.146018254845421</v>
      </c>
      <c r="AQ35" s="23">
        <f t="shared" si="21"/>
        <v>13.146018254845421</v>
      </c>
      <c r="AR35" s="23">
        <f t="shared" si="21"/>
        <v>13.146018254845421</v>
      </c>
      <c r="AS35" s="23">
        <f t="shared" si="21"/>
        <v>13.146018254845421</v>
      </c>
      <c r="AT35" s="11"/>
      <c r="AU35" s="11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</row>
    <row r="36" spans="1:60" ht="15.75" customHeight="1" x14ac:dyDescent="0.25">
      <c r="A36" s="2"/>
      <c r="B36" s="16"/>
      <c r="C36" s="39"/>
      <c r="D36" s="83" t="s">
        <v>114</v>
      </c>
      <c r="E36" s="45">
        <v>12</v>
      </c>
      <c r="F36" s="23">
        <f t="shared" ref="F36:AS36" si="22">E36*(1+F$11)</f>
        <v>12</v>
      </c>
      <c r="G36" s="23">
        <f t="shared" si="22"/>
        <v>12</v>
      </c>
      <c r="H36" s="23">
        <f t="shared" si="22"/>
        <v>12</v>
      </c>
      <c r="I36" s="23">
        <f t="shared" si="22"/>
        <v>12</v>
      </c>
      <c r="J36" s="23">
        <f t="shared" si="22"/>
        <v>12.24</v>
      </c>
      <c r="K36" s="23">
        <f t="shared" si="22"/>
        <v>12.24</v>
      </c>
      <c r="L36" s="23">
        <f t="shared" si="22"/>
        <v>12.24</v>
      </c>
      <c r="M36" s="23">
        <f t="shared" si="22"/>
        <v>12.24</v>
      </c>
      <c r="N36" s="23">
        <f t="shared" si="22"/>
        <v>12.4848</v>
      </c>
      <c r="O36" s="23">
        <f t="shared" si="22"/>
        <v>12.4848</v>
      </c>
      <c r="P36" s="23">
        <f t="shared" si="22"/>
        <v>12.4848</v>
      </c>
      <c r="Q36" s="23">
        <f t="shared" si="22"/>
        <v>12.4848</v>
      </c>
      <c r="R36" s="23">
        <f t="shared" si="22"/>
        <v>12.734496</v>
      </c>
      <c r="S36" s="23">
        <f t="shared" si="22"/>
        <v>12.734496</v>
      </c>
      <c r="T36" s="23">
        <f t="shared" si="22"/>
        <v>12.734496</v>
      </c>
      <c r="U36" s="23">
        <f t="shared" si="22"/>
        <v>12.734496</v>
      </c>
      <c r="V36" s="23">
        <f t="shared" si="22"/>
        <v>12.989185920000001</v>
      </c>
      <c r="W36" s="23">
        <f t="shared" si="22"/>
        <v>12.989185920000001</v>
      </c>
      <c r="X36" s="23">
        <f t="shared" si="22"/>
        <v>12.989185920000001</v>
      </c>
      <c r="Y36" s="23">
        <f t="shared" si="22"/>
        <v>12.989185920000001</v>
      </c>
      <c r="Z36" s="23">
        <f t="shared" si="22"/>
        <v>13.2489696384</v>
      </c>
      <c r="AA36" s="23">
        <f t="shared" si="22"/>
        <v>13.2489696384</v>
      </c>
      <c r="AB36" s="23">
        <f t="shared" si="22"/>
        <v>13.2489696384</v>
      </c>
      <c r="AC36" s="23">
        <f t="shared" si="22"/>
        <v>13.2489696384</v>
      </c>
      <c r="AD36" s="23">
        <f t="shared" si="22"/>
        <v>13.513949031168</v>
      </c>
      <c r="AE36" s="23">
        <f t="shared" si="22"/>
        <v>13.513949031168</v>
      </c>
      <c r="AF36" s="23">
        <f t="shared" si="22"/>
        <v>13.513949031168</v>
      </c>
      <c r="AG36" s="23">
        <f t="shared" si="22"/>
        <v>13.513949031168</v>
      </c>
      <c r="AH36" s="23">
        <f t="shared" si="22"/>
        <v>13.78422801179136</v>
      </c>
      <c r="AI36" s="23">
        <f t="shared" si="22"/>
        <v>13.78422801179136</v>
      </c>
      <c r="AJ36" s="23">
        <f t="shared" si="22"/>
        <v>13.78422801179136</v>
      </c>
      <c r="AK36" s="23">
        <f t="shared" si="22"/>
        <v>13.78422801179136</v>
      </c>
      <c r="AL36" s="23">
        <f t="shared" si="22"/>
        <v>14.059912572027187</v>
      </c>
      <c r="AM36" s="23">
        <f t="shared" si="22"/>
        <v>14.059912572027187</v>
      </c>
      <c r="AN36" s="23">
        <f t="shared" si="22"/>
        <v>14.059912572027187</v>
      </c>
      <c r="AO36" s="23">
        <f t="shared" si="22"/>
        <v>14.059912572027187</v>
      </c>
      <c r="AP36" s="23">
        <f t="shared" si="22"/>
        <v>14.341110823467732</v>
      </c>
      <c r="AQ36" s="23">
        <f t="shared" si="22"/>
        <v>14.341110823467732</v>
      </c>
      <c r="AR36" s="23">
        <f t="shared" si="22"/>
        <v>14.341110823467732</v>
      </c>
      <c r="AS36" s="23">
        <f t="shared" si="22"/>
        <v>14.341110823467732</v>
      </c>
      <c r="AT36" s="11"/>
      <c r="AU36" s="11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</row>
    <row r="37" spans="1:60" ht="15.75" customHeight="1" x14ac:dyDescent="0.25">
      <c r="A37" s="2"/>
      <c r="B37" s="16"/>
      <c r="C37" s="39"/>
      <c r="D37" s="79" t="s">
        <v>115</v>
      </c>
      <c r="E37" s="79"/>
      <c r="F37" s="84">
        <f t="shared" ref="F37:AS37" si="23">SUM(F34:F36)</f>
        <v>33</v>
      </c>
      <c r="G37" s="84">
        <f t="shared" si="23"/>
        <v>33</v>
      </c>
      <c r="H37" s="84">
        <f t="shared" si="23"/>
        <v>33</v>
      </c>
      <c r="I37" s="84">
        <f t="shared" si="23"/>
        <v>33</v>
      </c>
      <c r="J37" s="84">
        <f t="shared" si="23"/>
        <v>33.660000000000004</v>
      </c>
      <c r="K37" s="84">
        <f t="shared" si="23"/>
        <v>33.660000000000004</v>
      </c>
      <c r="L37" s="84">
        <f t="shared" si="23"/>
        <v>33.660000000000004</v>
      </c>
      <c r="M37" s="84">
        <f t="shared" si="23"/>
        <v>33.660000000000004</v>
      </c>
      <c r="N37" s="84">
        <f t="shared" si="23"/>
        <v>34.333200000000005</v>
      </c>
      <c r="O37" s="84">
        <f t="shared" si="23"/>
        <v>34.333200000000005</v>
      </c>
      <c r="P37" s="84">
        <f t="shared" si="23"/>
        <v>34.333200000000005</v>
      </c>
      <c r="Q37" s="84">
        <f t="shared" si="23"/>
        <v>34.333200000000005</v>
      </c>
      <c r="R37" s="84">
        <f t="shared" si="23"/>
        <v>35.019863999999998</v>
      </c>
      <c r="S37" s="84">
        <f t="shared" si="23"/>
        <v>35.019863999999998</v>
      </c>
      <c r="T37" s="84">
        <f t="shared" si="23"/>
        <v>35.019863999999998</v>
      </c>
      <c r="U37" s="84">
        <f t="shared" si="23"/>
        <v>35.019863999999998</v>
      </c>
      <c r="V37" s="84">
        <f t="shared" si="23"/>
        <v>35.720261280000003</v>
      </c>
      <c r="W37" s="84">
        <f t="shared" si="23"/>
        <v>35.720261280000003</v>
      </c>
      <c r="X37" s="84">
        <f t="shared" si="23"/>
        <v>35.720261280000003</v>
      </c>
      <c r="Y37" s="84">
        <f t="shared" si="23"/>
        <v>35.720261280000003</v>
      </c>
      <c r="Z37" s="84">
        <f t="shared" si="23"/>
        <v>36.434666505599999</v>
      </c>
      <c r="AA37" s="84">
        <f t="shared" si="23"/>
        <v>36.434666505599999</v>
      </c>
      <c r="AB37" s="84">
        <f t="shared" si="23"/>
        <v>36.434666505599999</v>
      </c>
      <c r="AC37" s="84">
        <f t="shared" si="23"/>
        <v>36.434666505599999</v>
      </c>
      <c r="AD37" s="84">
        <f t="shared" si="23"/>
        <v>37.163359835712001</v>
      </c>
      <c r="AE37" s="84">
        <f t="shared" si="23"/>
        <v>37.163359835712001</v>
      </c>
      <c r="AF37" s="84">
        <f t="shared" si="23"/>
        <v>37.163359835712001</v>
      </c>
      <c r="AG37" s="84">
        <f t="shared" si="23"/>
        <v>37.163359835712001</v>
      </c>
      <c r="AH37" s="84">
        <f t="shared" si="23"/>
        <v>37.906627032426243</v>
      </c>
      <c r="AI37" s="84">
        <f t="shared" si="23"/>
        <v>37.906627032426243</v>
      </c>
      <c r="AJ37" s="84">
        <f t="shared" si="23"/>
        <v>37.906627032426243</v>
      </c>
      <c r="AK37" s="84">
        <f t="shared" si="23"/>
        <v>37.906627032426243</v>
      </c>
      <c r="AL37" s="84">
        <f t="shared" si="23"/>
        <v>38.664759573074768</v>
      </c>
      <c r="AM37" s="84">
        <f t="shared" si="23"/>
        <v>38.664759573074768</v>
      </c>
      <c r="AN37" s="84">
        <f t="shared" si="23"/>
        <v>38.664759573074768</v>
      </c>
      <c r="AO37" s="84">
        <f t="shared" si="23"/>
        <v>38.664759573074768</v>
      </c>
      <c r="AP37" s="84">
        <f t="shared" si="23"/>
        <v>39.438054764536261</v>
      </c>
      <c r="AQ37" s="84">
        <f t="shared" si="23"/>
        <v>39.438054764536261</v>
      </c>
      <c r="AR37" s="84">
        <f t="shared" si="23"/>
        <v>39.438054764536261</v>
      </c>
      <c r="AS37" s="84">
        <f t="shared" si="23"/>
        <v>39.438054764536261</v>
      </c>
      <c r="AT37" s="11"/>
      <c r="AU37" s="11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</row>
    <row r="38" spans="1:60" ht="15.75" customHeight="1" x14ac:dyDescent="0.25">
      <c r="A38" s="2"/>
      <c r="B38" s="16"/>
      <c r="C38" s="39"/>
      <c r="D38" s="80"/>
      <c r="E38" s="80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</row>
    <row r="39" spans="1:60" ht="15.75" customHeight="1" x14ac:dyDescent="0.25">
      <c r="A39" s="2"/>
      <c r="B39" s="16"/>
      <c r="C39" s="39"/>
      <c r="D39" s="79" t="s">
        <v>121</v>
      </c>
      <c r="E39" s="34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</row>
    <row r="40" spans="1:60" ht="15.75" customHeight="1" x14ac:dyDescent="0.25">
      <c r="A40" s="2"/>
      <c r="B40" s="16"/>
      <c r="C40" s="39"/>
      <c r="D40" s="83" t="s">
        <v>122</v>
      </c>
      <c r="E40" s="80"/>
      <c r="F40" s="77">
        <f t="shared" ref="F40:AS40" si="24">F15*$H$6</f>
        <v>450</v>
      </c>
      <c r="G40" s="77">
        <f t="shared" si="24"/>
        <v>450</v>
      </c>
      <c r="H40" s="77">
        <f t="shared" si="24"/>
        <v>450</v>
      </c>
      <c r="I40" s="77">
        <f t="shared" si="24"/>
        <v>450</v>
      </c>
      <c r="J40" s="77">
        <f t="shared" si="24"/>
        <v>450</v>
      </c>
      <c r="K40" s="77">
        <f t="shared" si="24"/>
        <v>450</v>
      </c>
      <c r="L40" s="77">
        <f t="shared" si="24"/>
        <v>450</v>
      </c>
      <c r="M40" s="77">
        <f t="shared" si="24"/>
        <v>450</v>
      </c>
      <c r="N40" s="77">
        <f t="shared" si="24"/>
        <v>450</v>
      </c>
      <c r="O40" s="77">
        <f t="shared" si="24"/>
        <v>450</v>
      </c>
      <c r="P40" s="77">
        <f t="shared" si="24"/>
        <v>450</v>
      </c>
      <c r="Q40" s="77">
        <f t="shared" si="24"/>
        <v>450</v>
      </c>
      <c r="R40" s="77">
        <f t="shared" si="24"/>
        <v>450</v>
      </c>
      <c r="S40" s="77">
        <f t="shared" si="24"/>
        <v>450</v>
      </c>
      <c r="T40" s="77">
        <f t="shared" si="24"/>
        <v>450</v>
      </c>
      <c r="U40" s="77">
        <f t="shared" si="24"/>
        <v>450</v>
      </c>
      <c r="V40" s="77">
        <f t="shared" si="24"/>
        <v>450</v>
      </c>
      <c r="W40" s="77">
        <f t="shared" si="24"/>
        <v>450</v>
      </c>
      <c r="X40" s="77">
        <f t="shared" si="24"/>
        <v>450</v>
      </c>
      <c r="Y40" s="77">
        <f t="shared" si="24"/>
        <v>450</v>
      </c>
      <c r="Z40" s="77">
        <f t="shared" si="24"/>
        <v>450</v>
      </c>
      <c r="AA40" s="77">
        <f t="shared" si="24"/>
        <v>450</v>
      </c>
      <c r="AB40" s="77">
        <f t="shared" si="24"/>
        <v>450</v>
      </c>
      <c r="AC40" s="77">
        <f t="shared" si="24"/>
        <v>450</v>
      </c>
      <c r="AD40" s="77">
        <f t="shared" si="24"/>
        <v>450</v>
      </c>
      <c r="AE40" s="77">
        <f t="shared" si="24"/>
        <v>450</v>
      </c>
      <c r="AF40" s="77">
        <f t="shared" si="24"/>
        <v>450</v>
      </c>
      <c r="AG40" s="77">
        <f t="shared" si="24"/>
        <v>450</v>
      </c>
      <c r="AH40" s="77">
        <f t="shared" si="24"/>
        <v>450</v>
      </c>
      <c r="AI40" s="77">
        <f t="shared" si="24"/>
        <v>450</v>
      </c>
      <c r="AJ40" s="77">
        <f t="shared" si="24"/>
        <v>450</v>
      </c>
      <c r="AK40" s="77">
        <f t="shared" si="24"/>
        <v>450</v>
      </c>
      <c r="AL40" s="77">
        <f t="shared" si="24"/>
        <v>450</v>
      </c>
      <c r="AM40" s="77">
        <f t="shared" si="24"/>
        <v>450</v>
      </c>
      <c r="AN40" s="77">
        <f t="shared" si="24"/>
        <v>450</v>
      </c>
      <c r="AO40" s="77">
        <f t="shared" si="24"/>
        <v>450</v>
      </c>
      <c r="AP40" s="77">
        <f t="shared" si="24"/>
        <v>450</v>
      </c>
      <c r="AQ40" s="77">
        <f t="shared" si="24"/>
        <v>450</v>
      </c>
      <c r="AR40" s="77">
        <f t="shared" si="24"/>
        <v>450</v>
      </c>
      <c r="AS40" s="77">
        <f t="shared" si="24"/>
        <v>450</v>
      </c>
      <c r="AT40" s="57"/>
      <c r="AU40" s="57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</row>
    <row r="41" spans="1:60" ht="15.75" customHeight="1" x14ac:dyDescent="0.25">
      <c r="A41" s="2"/>
      <c r="B41" s="16"/>
      <c r="C41" s="39"/>
      <c r="D41" s="83" t="s">
        <v>123</v>
      </c>
      <c r="E41" s="80"/>
      <c r="F41" s="77">
        <f t="shared" ref="F41:AS41" si="25">F15*$H$7</f>
        <v>150</v>
      </c>
      <c r="G41" s="77">
        <f t="shared" si="25"/>
        <v>150</v>
      </c>
      <c r="H41" s="77">
        <f t="shared" si="25"/>
        <v>150</v>
      </c>
      <c r="I41" s="77">
        <f t="shared" si="25"/>
        <v>150</v>
      </c>
      <c r="J41" s="77">
        <f t="shared" si="25"/>
        <v>150</v>
      </c>
      <c r="K41" s="77">
        <f t="shared" si="25"/>
        <v>150</v>
      </c>
      <c r="L41" s="77">
        <f t="shared" si="25"/>
        <v>150</v>
      </c>
      <c r="M41" s="77">
        <f t="shared" si="25"/>
        <v>150</v>
      </c>
      <c r="N41" s="77">
        <f t="shared" si="25"/>
        <v>150</v>
      </c>
      <c r="O41" s="77">
        <f t="shared" si="25"/>
        <v>150</v>
      </c>
      <c r="P41" s="77">
        <f t="shared" si="25"/>
        <v>150</v>
      </c>
      <c r="Q41" s="77">
        <f t="shared" si="25"/>
        <v>150</v>
      </c>
      <c r="R41" s="77">
        <f t="shared" si="25"/>
        <v>150</v>
      </c>
      <c r="S41" s="77">
        <f t="shared" si="25"/>
        <v>150</v>
      </c>
      <c r="T41" s="77">
        <f t="shared" si="25"/>
        <v>150</v>
      </c>
      <c r="U41" s="77">
        <f t="shared" si="25"/>
        <v>150</v>
      </c>
      <c r="V41" s="77">
        <f t="shared" si="25"/>
        <v>150</v>
      </c>
      <c r="W41" s="77">
        <f t="shared" si="25"/>
        <v>150</v>
      </c>
      <c r="X41" s="77">
        <f t="shared" si="25"/>
        <v>150</v>
      </c>
      <c r="Y41" s="77">
        <f t="shared" si="25"/>
        <v>150</v>
      </c>
      <c r="Z41" s="77">
        <f t="shared" si="25"/>
        <v>150</v>
      </c>
      <c r="AA41" s="77">
        <f t="shared" si="25"/>
        <v>150</v>
      </c>
      <c r="AB41" s="77">
        <f t="shared" si="25"/>
        <v>150</v>
      </c>
      <c r="AC41" s="77">
        <f t="shared" si="25"/>
        <v>150</v>
      </c>
      <c r="AD41" s="77">
        <f t="shared" si="25"/>
        <v>150</v>
      </c>
      <c r="AE41" s="77">
        <f t="shared" si="25"/>
        <v>150</v>
      </c>
      <c r="AF41" s="77">
        <f t="shared" si="25"/>
        <v>150</v>
      </c>
      <c r="AG41" s="77">
        <f t="shared" si="25"/>
        <v>150</v>
      </c>
      <c r="AH41" s="77">
        <f t="shared" si="25"/>
        <v>150</v>
      </c>
      <c r="AI41" s="77">
        <f t="shared" si="25"/>
        <v>150</v>
      </c>
      <c r="AJ41" s="77">
        <f t="shared" si="25"/>
        <v>150</v>
      </c>
      <c r="AK41" s="77">
        <f t="shared" si="25"/>
        <v>150</v>
      </c>
      <c r="AL41" s="77">
        <f t="shared" si="25"/>
        <v>150</v>
      </c>
      <c r="AM41" s="77">
        <f t="shared" si="25"/>
        <v>150</v>
      </c>
      <c r="AN41" s="77">
        <f t="shared" si="25"/>
        <v>150</v>
      </c>
      <c r="AO41" s="77">
        <f t="shared" si="25"/>
        <v>150</v>
      </c>
      <c r="AP41" s="77">
        <f t="shared" si="25"/>
        <v>150</v>
      </c>
      <c r="AQ41" s="77">
        <f t="shared" si="25"/>
        <v>150</v>
      </c>
      <c r="AR41" s="77">
        <f t="shared" si="25"/>
        <v>150</v>
      </c>
      <c r="AS41" s="77">
        <f t="shared" si="25"/>
        <v>150</v>
      </c>
      <c r="AT41" s="57"/>
      <c r="AU41" s="57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</row>
    <row r="42" spans="1:60" ht="15.75" customHeight="1" x14ac:dyDescent="0.25">
      <c r="A42" s="2"/>
      <c r="B42" s="16"/>
      <c r="C42" s="39"/>
      <c r="D42" s="83" t="s">
        <v>170</v>
      </c>
      <c r="E42" s="80"/>
      <c r="F42" s="77">
        <f t="shared" ref="F42:AS42" si="26">F15*$P$6</f>
        <v>45</v>
      </c>
      <c r="G42" s="77">
        <f t="shared" si="26"/>
        <v>45</v>
      </c>
      <c r="H42" s="77">
        <f t="shared" si="26"/>
        <v>45</v>
      </c>
      <c r="I42" s="77">
        <f t="shared" si="26"/>
        <v>45</v>
      </c>
      <c r="J42" s="77">
        <f t="shared" si="26"/>
        <v>45</v>
      </c>
      <c r="K42" s="77">
        <f t="shared" si="26"/>
        <v>45</v>
      </c>
      <c r="L42" s="77">
        <f t="shared" si="26"/>
        <v>45</v>
      </c>
      <c r="M42" s="77">
        <f t="shared" si="26"/>
        <v>45</v>
      </c>
      <c r="N42" s="77">
        <f t="shared" si="26"/>
        <v>45</v>
      </c>
      <c r="O42" s="77">
        <f t="shared" si="26"/>
        <v>45</v>
      </c>
      <c r="P42" s="77">
        <f t="shared" si="26"/>
        <v>45</v>
      </c>
      <c r="Q42" s="77">
        <f t="shared" si="26"/>
        <v>45</v>
      </c>
      <c r="R42" s="77">
        <f t="shared" si="26"/>
        <v>45</v>
      </c>
      <c r="S42" s="77">
        <f t="shared" si="26"/>
        <v>45</v>
      </c>
      <c r="T42" s="77">
        <f t="shared" si="26"/>
        <v>45</v>
      </c>
      <c r="U42" s="77">
        <f t="shared" si="26"/>
        <v>45</v>
      </c>
      <c r="V42" s="77">
        <f t="shared" si="26"/>
        <v>45</v>
      </c>
      <c r="W42" s="77">
        <f t="shared" si="26"/>
        <v>45</v>
      </c>
      <c r="X42" s="77">
        <f t="shared" si="26"/>
        <v>45</v>
      </c>
      <c r="Y42" s="77">
        <f t="shared" si="26"/>
        <v>45</v>
      </c>
      <c r="Z42" s="77">
        <f t="shared" si="26"/>
        <v>45</v>
      </c>
      <c r="AA42" s="77">
        <f t="shared" si="26"/>
        <v>45</v>
      </c>
      <c r="AB42" s="77">
        <f t="shared" si="26"/>
        <v>45</v>
      </c>
      <c r="AC42" s="77">
        <f t="shared" si="26"/>
        <v>45</v>
      </c>
      <c r="AD42" s="77">
        <f t="shared" si="26"/>
        <v>45</v>
      </c>
      <c r="AE42" s="77">
        <f t="shared" si="26"/>
        <v>45</v>
      </c>
      <c r="AF42" s="77">
        <f t="shared" si="26"/>
        <v>45</v>
      </c>
      <c r="AG42" s="77">
        <f t="shared" si="26"/>
        <v>45</v>
      </c>
      <c r="AH42" s="77">
        <f t="shared" si="26"/>
        <v>45</v>
      </c>
      <c r="AI42" s="77">
        <f t="shared" si="26"/>
        <v>45</v>
      </c>
      <c r="AJ42" s="77">
        <f t="shared" si="26"/>
        <v>45</v>
      </c>
      <c r="AK42" s="77">
        <f t="shared" si="26"/>
        <v>45</v>
      </c>
      <c r="AL42" s="77">
        <f t="shared" si="26"/>
        <v>45</v>
      </c>
      <c r="AM42" s="77">
        <f t="shared" si="26"/>
        <v>45</v>
      </c>
      <c r="AN42" s="77">
        <f t="shared" si="26"/>
        <v>45</v>
      </c>
      <c r="AO42" s="77">
        <f t="shared" si="26"/>
        <v>45</v>
      </c>
      <c r="AP42" s="77">
        <f t="shared" si="26"/>
        <v>45</v>
      </c>
      <c r="AQ42" s="77">
        <f t="shared" si="26"/>
        <v>45</v>
      </c>
      <c r="AR42" s="77">
        <f t="shared" si="26"/>
        <v>45</v>
      </c>
      <c r="AS42" s="77">
        <f t="shared" si="26"/>
        <v>45</v>
      </c>
      <c r="AT42" s="57"/>
      <c r="AU42" s="57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</row>
    <row r="43" spans="1:60" ht="15.75" customHeight="1" x14ac:dyDescent="0.25">
      <c r="A43" s="2"/>
      <c r="B43" s="16"/>
      <c r="C43" s="39"/>
      <c r="D43" s="83" t="s">
        <v>124</v>
      </c>
      <c r="E43" s="80"/>
      <c r="F43" s="77">
        <f>( (F$15 * (1 + Information!$F$25) ) * $H$8) * Information!$F$31</f>
        <v>33.783749999999998</v>
      </c>
      <c r="G43" s="77">
        <f>( (G$15 * (1 + Information!$F$25) ) * $H$8) * Information!$F$31</f>
        <v>33.783749999999998</v>
      </c>
      <c r="H43" s="77">
        <f>( (H$15 * (1 + Information!$F$25) ) * $H$8) * Information!$F$31</f>
        <v>33.783749999999998</v>
      </c>
      <c r="I43" s="77">
        <f>( (I$15 * (1 + Information!$F$25) ) * $H$8) * Information!$F$31</f>
        <v>33.783749999999998</v>
      </c>
      <c r="J43" s="77">
        <f>( (J$15 * (1 + Information!$F$25) ) * $H$8) * Information!$G$31</f>
        <v>33.783749999999998</v>
      </c>
      <c r="K43" s="77">
        <f>( (K$15 * (1 + Information!$F$25) ) * $H$8) * Information!$G$31</f>
        <v>33.783749999999998</v>
      </c>
      <c r="L43" s="77">
        <f>( (L$15 * (1 + Information!$F$25) ) * $H$8) * Information!$G$31</f>
        <v>33.783749999999998</v>
      </c>
      <c r="M43" s="77">
        <f>( (M$15 * (1 + Information!$F$25) ) * $H$8) * Information!$G$31</f>
        <v>33.783749999999998</v>
      </c>
      <c r="N43" s="77">
        <f>( (N$15 * (1 + Information!$F$25) ) * $H$8) * Information!$H$31</f>
        <v>33.783749999999998</v>
      </c>
      <c r="O43" s="77">
        <f>( (O$15 * (1 + Information!$F$25) ) * $H$8) * Information!$H$31</f>
        <v>33.783749999999998</v>
      </c>
      <c r="P43" s="77">
        <f>( (P$15 * (1 + Information!$F$25) ) * $H$8) * Information!$H$31</f>
        <v>33.783749999999998</v>
      </c>
      <c r="Q43" s="77">
        <f>( (Q$15 * (1 + Information!$F$25) ) * $H$8) * Information!$H$31</f>
        <v>33.783749999999998</v>
      </c>
      <c r="R43" s="77">
        <f>( (R$15 * (1 + Information!$F$25) ) * $H$8) * Information!$I$31</f>
        <v>33.783749999999998</v>
      </c>
      <c r="S43" s="77">
        <f>( (S$15 * (1 + Information!$F$25) ) * $H$8) * Information!$I$31</f>
        <v>33.783749999999998</v>
      </c>
      <c r="T43" s="77">
        <f>( (T$15 * (1 + Information!$F$25) ) * $H$8) * Information!$I$31</f>
        <v>33.783749999999998</v>
      </c>
      <c r="U43" s="77">
        <f>( (U$15 * (1 + Information!$F$25) ) * $H$8) * Information!$I$31</f>
        <v>33.783749999999998</v>
      </c>
      <c r="V43" s="77">
        <f>( (V$15 * (1 + Information!$F$25) ) * $H$8) * Information!$K$31</f>
        <v>33.783749999999998</v>
      </c>
      <c r="W43" s="77">
        <f>( (W$15 * (1 + Information!$F$25) ) * $H$8) * Information!$K$31</f>
        <v>33.783749999999998</v>
      </c>
      <c r="X43" s="77">
        <f>( (X$15 * (1 + Information!$F$25) ) * $H$8) * Information!$K$31</f>
        <v>33.783749999999998</v>
      </c>
      <c r="Y43" s="77">
        <f>( (Y$15 * (1 + Information!$F$25) ) * $H$8) * Information!$K$31</f>
        <v>33.783749999999998</v>
      </c>
      <c r="Z43" s="77">
        <f>( (Z$15 * (1 + Information!$F$25) ) * $H$8) * Information!$M$31</f>
        <v>33.783749999999998</v>
      </c>
      <c r="AA43" s="77">
        <f>( (AA$15 * (1 + Information!$F$25) ) * $H$8) * Information!$M$31</f>
        <v>33.783749999999998</v>
      </c>
      <c r="AB43" s="77">
        <f>( (AB$15 * (1 + Information!$F$25) ) * $H$8) * Information!$M$31</f>
        <v>33.783749999999998</v>
      </c>
      <c r="AC43" s="77">
        <f>( (AC$15 * (1 + Information!$F$25) ) * $H$8) * Information!$M$31</f>
        <v>33.783749999999998</v>
      </c>
      <c r="AD43" s="77">
        <f>( (AD$15 * (1 + Information!$F$25) ) * $H$8) * Information!$O$31</f>
        <v>33.783749999999998</v>
      </c>
      <c r="AE43" s="77">
        <f>( (AE$15 * (1 + Information!$F$25) ) * $H$8) * Information!$O$31</f>
        <v>33.783749999999998</v>
      </c>
      <c r="AF43" s="77">
        <f>( (AF$15 * (1 + Information!$F$25) ) * $H$8) * Information!$O$31</f>
        <v>33.783749999999998</v>
      </c>
      <c r="AG43" s="77">
        <f>( (AG$15 * (1 + Information!$F$25) ) * $H$8) * Information!$O$31</f>
        <v>33.783749999999998</v>
      </c>
      <c r="AH43" s="77">
        <f>( (AH$15 * (1 + Information!$F$25) ) * $H$8) * Information!$P$31</f>
        <v>33.783749999999998</v>
      </c>
      <c r="AI43" s="77">
        <f>( (AI$15 * (1 + Information!$F$25) ) * $H$8) * Information!$P$31</f>
        <v>33.783749999999998</v>
      </c>
      <c r="AJ43" s="77">
        <f>( (AJ$15 * (1 + Information!$F$25) ) * $H$8) * Information!$P$31</f>
        <v>33.783749999999998</v>
      </c>
      <c r="AK43" s="77">
        <f>( (AK$15 * (1 + Information!$F$25) ) * $H$8) * Information!$P$31</f>
        <v>33.783749999999998</v>
      </c>
      <c r="AL43" s="77">
        <f>( (AL$15 * (1 + Information!$F$25) ) * $H$8) * Information!$R$31</f>
        <v>33.783749999999998</v>
      </c>
      <c r="AM43" s="77">
        <f>( (AM$15 * (1 + Information!$F$25) ) * $H$8) * Information!$R$31</f>
        <v>33.783749999999998</v>
      </c>
      <c r="AN43" s="77">
        <f>( (AN$15 * (1 + Information!$F$25) ) * $H$8) * Information!$R$31</f>
        <v>33.783749999999998</v>
      </c>
      <c r="AO43" s="77">
        <f>( (AO$15 * (1 + Information!$F$25) ) * $H$8) * Information!$R$31</f>
        <v>33.783749999999998</v>
      </c>
      <c r="AP43" s="77">
        <f>( (AP$15 * (1 + Information!$F$25) ) * $H$8) * Information!$S$31</f>
        <v>33.783749999999998</v>
      </c>
      <c r="AQ43" s="77">
        <f>( (AQ$15 * (1 + Information!$F$25) ) * $H$8) * Information!$S$31</f>
        <v>33.783749999999998</v>
      </c>
      <c r="AR43" s="77">
        <f>( (AR$15 * (1 + Information!$F$25) ) * $H$8) * Information!$S$31</f>
        <v>33.783749999999998</v>
      </c>
      <c r="AS43" s="77">
        <f>( (AS$15 * (1 + Information!$F$25) ) * $H$8) * Information!$S$31</f>
        <v>33.783749999999998</v>
      </c>
      <c r="AT43" s="57"/>
      <c r="AU43" s="57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</row>
    <row r="44" spans="1:60" ht="15.75" customHeight="1" x14ac:dyDescent="0.25">
      <c r="A44" s="2"/>
      <c r="B44" s="16"/>
      <c r="C44" s="39"/>
      <c r="D44" s="79" t="s">
        <v>115</v>
      </c>
      <c r="E44" s="80"/>
      <c r="F44" s="78">
        <f t="shared" ref="F44:AS44" si="27">SUM(F40:F43)</f>
        <v>678.78375000000005</v>
      </c>
      <c r="G44" s="78">
        <f t="shared" si="27"/>
        <v>678.78375000000005</v>
      </c>
      <c r="H44" s="78">
        <f t="shared" si="27"/>
        <v>678.78375000000005</v>
      </c>
      <c r="I44" s="78">
        <f t="shared" si="27"/>
        <v>678.78375000000005</v>
      </c>
      <c r="J44" s="78">
        <f t="shared" si="27"/>
        <v>678.78375000000005</v>
      </c>
      <c r="K44" s="78">
        <f t="shared" si="27"/>
        <v>678.78375000000005</v>
      </c>
      <c r="L44" s="78">
        <f t="shared" si="27"/>
        <v>678.78375000000005</v>
      </c>
      <c r="M44" s="78">
        <f t="shared" si="27"/>
        <v>678.78375000000005</v>
      </c>
      <c r="N44" s="78">
        <f t="shared" si="27"/>
        <v>678.78375000000005</v>
      </c>
      <c r="O44" s="78">
        <f t="shared" si="27"/>
        <v>678.78375000000005</v>
      </c>
      <c r="P44" s="78">
        <f t="shared" si="27"/>
        <v>678.78375000000005</v>
      </c>
      <c r="Q44" s="78">
        <f t="shared" si="27"/>
        <v>678.78375000000005</v>
      </c>
      <c r="R44" s="78">
        <f t="shared" si="27"/>
        <v>678.78375000000005</v>
      </c>
      <c r="S44" s="78">
        <f t="shared" si="27"/>
        <v>678.78375000000005</v>
      </c>
      <c r="T44" s="78">
        <f t="shared" si="27"/>
        <v>678.78375000000005</v>
      </c>
      <c r="U44" s="78">
        <f t="shared" si="27"/>
        <v>678.78375000000005</v>
      </c>
      <c r="V44" s="78">
        <f t="shared" si="27"/>
        <v>678.78375000000005</v>
      </c>
      <c r="W44" s="78">
        <f t="shared" si="27"/>
        <v>678.78375000000005</v>
      </c>
      <c r="X44" s="78">
        <f t="shared" si="27"/>
        <v>678.78375000000005</v>
      </c>
      <c r="Y44" s="78">
        <f t="shared" si="27"/>
        <v>678.78375000000005</v>
      </c>
      <c r="Z44" s="78">
        <f t="shared" si="27"/>
        <v>678.78375000000005</v>
      </c>
      <c r="AA44" s="78">
        <f t="shared" si="27"/>
        <v>678.78375000000005</v>
      </c>
      <c r="AB44" s="78">
        <f t="shared" si="27"/>
        <v>678.78375000000005</v>
      </c>
      <c r="AC44" s="78">
        <f t="shared" si="27"/>
        <v>678.78375000000005</v>
      </c>
      <c r="AD44" s="78">
        <f t="shared" si="27"/>
        <v>678.78375000000005</v>
      </c>
      <c r="AE44" s="78">
        <f t="shared" si="27"/>
        <v>678.78375000000005</v>
      </c>
      <c r="AF44" s="78">
        <f t="shared" si="27"/>
        <v>678.78375000000005</v>
      </c>
      <c r="AG44" s="78">
        <f t="shared" si="27"/>
        <v>678.78375000000005</v>
      </c>
      <c r="AH44" s="78">
        <f t="shared" si="27"/>
        <v>678.78375000000005</v>
      </c>
      <c r="AI44" s="78">
        <f t="shared" si="27"/>
        <v>678.78375000000005</v>
      </c>
      <c r="AJ44" s="78">
        <f t="shared" si="27"/>
        <v>678.78375000000005</v>
      </c>
      <c r="AK44" s="78">
        <f t="shared" si="27"/>
        <v>678.78375000000005</v>
      </c>
      <c r="AL44" s="78">
        <f t="shared" si="27"/>
        <v>678.78375000000005</v>
      </c>
      <c r="AM44" s="78">
        <f t="shared" si="27"/>
        <v>678.78375000000005</v>
      </c>
      <c r="AN44" s="78">
        <f t="shared" si="27"/>
        <v>678.78375000000005</v>
      </c>
      <c r="AO44" s="78">
        <f t="shared" si="27"/>
        <v>678.78375000000005</v>
      </c>
      <c r="AP44" s="78">
        <f t="shared" si="27"/>
        <v>678.78375000000005</v>
      </c>
      <c r="AQ44" s="78">
        <f t="shared" si="27"/>
        <v>678.78375000000005</v>
      </c>
      <c r="AR44" s="78">
        <f t="shared" si="27"/>
        <v>678.78375000000005</v>
      </c>
      <c r="AS44" s="78">
        <f t="shared" si="27"/>
        <v>678.78375000000005</v>
      </c>
      <c r="AT44" s="57"/>
      <c r="AU44" s="57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</row>
    <row r="45" spans="1:60" ht="15.75" customHeight="1" x14ac:dyDescent="0.25">
      <c r="A45" s="2"/>
      <c r="B45" s="16"/>
      <c r="C45" s="39"/>
      <c r="D45" s="20"/>
      <c r="E45" s="20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</row>
    <row r="46" spans="1:60" ht="15.75" customHeight="1" x14ac:dyDescent="0.25">
      <c r="A46" s="2"/>
      <c r="B46" s="16"/>
      <c r="C46" s="39"/>
      <c r="D46" s="79" t="s">
        <v>190</v>
      </c>
      <c r="E46" s="80"/>
      <c r="F46" s="94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</row>
    <row r="47" spans="1:60" ht="15.75" customHeight="1" x14ac:dyDescent="0.25">
      <c r="A47" s="2"/>
      <c r="B47" s="16"/>
      <c r="C47" s="39"/>
      <c r="D47" s="80" t="str">
        <f>CONCATENATE("  ", D21)</f>
        <v xml:space="preserve">  Cost of Goods Sold (COGS)</v>
      </c>
      <c r="E47" s="80"/>
      <c r="F47" s="77">
        <f t="shared" ref="F47:AS47" si="28">F25</f>
        <v>6</v>
      </c>
      <c r="G47" s="77">
        <f t="shared" si="28"/>
        <v>6</v>
      </c>
      <c r="H47" s="77">
        <f t="shared" si="28"/>
        <v>6</v>
      </c>
      <c r="I47" s="77">
        <f t="shared" si="28"/>
        <v>6</v>
      </c>
      <c r="J47" s="77">
        <f t="shared" si="28"/>
        <v>6.12</v>
      </c>
      <c r="K47" s="77">
        <f t="shared" si="28"/>
        <v>6.12</v>
      </c>
      <c r="L47" s="77">
        <f t="shared" si="28"/>
        <v>6.12</v>
      </c>
      <c r="M47" s="77">
        <f t="shared" si="28"/>
        <v>6.12</v>
      </c>
      <c r="N47" s="77">
        <f t="shared" si="28"/>
        <v>6.2423999999999999</v>
      </c>
      <c r="O47" s="77">
        <f t="shared" si="28"/>
        <v>6.2423999999999999</v>
      </c>
      <c r="P47" s="77">
        <f t="shared" si="28"/>
        <v>6.2423999999999999</v>
      </c>
      <c r="Q47" s="77">
        <f t="shared" si="28"/>
        <v>6.2423999999999999</v>
      </c>
      <c r="R47" s="77">
        <f t="shared" si="28"/>
        <v>6.367248</v>
      </c>
      <c r="S47" s="77">
        <f t="shared" si="28"/>
        <v>6.367248</v>
      </c>
      <c r="T47" s="77">
        <f t="shared" si="28"/>
        <v>6.367248</v>
      </c>
      <c r="U47" s="77">
        <f t="shared" si="28"/>
        <v>6.367248</v>
      </c>
      <c r="V47" s="77">
        <f t="shared" si="28"/>
        <v>6.4945929600000003</v>
      </c>
      <c r="W47" s="77">
        <f t="shared" si="28"/>
        <v>6.4945929600000003</v>
      </c>
      <c r="X47" s="77">
        <f t="shared" si="28"/>
        <v>6.4945929600000003</v>
      </c>
      <c r="Y47" s="77">
        <f t="shared" si="28"/>
        <v>6.4945929600000003</v>
      </c>
      <c r="Z47" s="77">
        <f t="shared" si="28"/>
        <v>6.6244848192000001</v>
      </c>
      <c r="AA47" s="77">
        <f t="shared" si="28"/>
        <v>6.6244848192000001</v>
      </c>
      <c r="AB47" s="77">
        <f t="shared" si="28"/>
        <v>6.6244848192000001</v>
      </c>
      <c r="AC47" s="77">
        <f t="shared" si="28"/>
        <v>6.6244848192000001</v>
      </c>
      <c r="AD47" s="77">
        <f t="shared" si="28"/>
        <v>6.756974515584</v>
      </c>
      <c r="AE47" s="77">
        <f t="shared" si="28"/>
        <v>6.756974515584</v>
      </c>
      <c r="AF47" s="77">
        <f t="shared" si="28"/>
        <v>6.756974515584</v>
      </c>
      <c r="AG47" s="77">
        <f t="shared" si="28"/>
        <v>6.756974515584</v>
      </c>
      <c r="AH47" s="77">
        <f t="shared" si="28"/>
        <v>6.8921140058956798</v>
      </c>
      <c r="AI47" s="77">
        <f t="shared" si="28"/>
        <v>6.8921140058956798</v>
      </c>
      <c r="AJ47" s="77">
        <f t="shared" si="28"/>
        <v>6.8921140058956798</v>
      </c>
      <c r="AK47" s="77">
        <f t="shared" si="28"/>
        <v>6.8921140058956798</v>
      </c>
      <c r="AL47" s="77">
        <f t="shared" si="28"/>
        <v>7.0299562860135945</v>
      </c>
      <c r="AM47" s="77">
        <f t="shared" si="28"/>
        <v>7.0299562860135945</v>
      </c>
      <c r="AN47" s="77">
        <f t="shared" si="28"/>
        <v>7.0299562860135945</v>
      </c>
      <c r="AO47" s="77">
        <f t="shared" si="28"/>
        <v>7.0299562860135945</v>
      </c>
      <c r="AP47" s="77">
        <f t="shared" si="28"/>
        <v>7.1705554117338668</v>
      </c>
      <c r="AQ47" s="77">
        <f t="shared" si="28"/>
        <v>7.1705554117338668</v>
      </c>
      <c r="AR47" s="77">
        <f t="shared" si="28"/>
        <v>7.1705554117338668</v>
      </c>
      <c r="AS47" s="77">
        <f t="shared" si="28"/>
        <v>7.1705554117338668</v>
      </c>
      <c r="AT47" s="11"/>
      <c r="AU47" s="11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</row>
    <row r="48" spans="1:60" ht="15.75" customHeight="1" x14ac:dyDescent="0.25">
      <c r="A48" s="2"/>
      <c r="B48" s="16"/>
      <c r="C48" s="39"/>
      <c r="D48" s="80" t="str">
        <f>CONCATENATE("  ", D27)</f>
        <v xml:space="preserve">  Operations </v>
      </c>
      <c r="E48" s="80"/>
      <c r="F48" s="77">
        <f t="shared" ref="F48:AS48" si="29">F31</f>
        <v>16</v>
      </c>
      <c r="G48" s="77">
        <f t="shared" si="29"/>
        <v>16</v>
      </c>
      <c r="H48" s="77">
        <f t="shared" si="29"/>
        <v>16</v>
      </c>
      <c r="I48" s="77">
        <f t="shared" si="29"/>
        <v>16</v>
      </c>
      <c r="J48" s="77">
        <f t="shared" si="29"/>
        <v>16.32</v>
      </c>
      <c r="K48" s="77">
        <f t="shared" si="29"/>
        <v>16.32</v>
      </c>
      <c r="L48" s="77">
        <f t="shared" si="29"/>
        <v>16.32</v>
      </c>
      <c r="M48" s="77">
        <f t="shared" si="29"/>
        <v>16.32</v>
      </c>
      <c r="N48" s="77">
        <f t="shared" si="29"/>
        <v>16.6464</v>
      </c>
      <c r="O48" s="77">
        <f t="shared" si="29"/>
        <v>16.6464</v>
      </c>
      <c r="P48" s="77">
        <f t="shared" si="29"/>
        <v>16.6464</v>
      </c>
      <c r="Q48" s="77">
        <f t="shared" si="29"/>
        <v>16.6464</v>
      </c>
      <c r="R48" s="77">
        <f t="shared" si="29"/>
        <v>16.979328000000002</v>
      </c>
      <c r="S48" s="77">
        <f t="shared" si="29"/>
        <v>16.979328000000002</v>
      </c>
      <c r="T48" s="77">
        <f t="shared" si="29"/>
        <v>16.979328000000002</v>
      </c>
      <c r="U48" s="77">
        <f t="shared" si="29"/>
        <v>16.979328000000002</v>
      </c>
      <c r="V48" s="77">
        <f t="shared" si="29"/>
        <v>17.318914560000003</v>
      </c>
      <c r="W48" s="77">
        <f t="shared" si="29"/>
        <v>17.318914560000003</v>
      </c>
      <c r="X48" s="77">
        <f t="shared" si="29"/>
        <v>17.318914560000003</v>
      </c>
      <c r="Y48" s="77">
        <f t="shared" si="29"/>
        <v>17.318914560000003</v>
      </c>
      <c r="Z48" s="77">
        <f t="shared" si="29"/>
        <v>17.6652928512</v>
      </c>
      <c r="AA48" s="77">
        <f t="shared" si="29"/>
        <v>17.6652928512</v>
      </c>
      <c r="AB48" s="77">
        <f t="shared" si="29"/>
        <v>17.6652928512</v>
      </c>
      <c r="AC48" s="77">
        <f t="shared" si="29"/>
        <v>17.6652928512</v>
      </c>
      <c r="AD48" s="77">
        <f t="shared" si="29"/>
        <v>18.018598708224001</v>
      </c>
      <c r="AE48" s="77">
        <f t="shared" si="29"/>
        <v>18.018598708224001</v>
      </c>
      <c r="AF48" s="77">
        <f t="shared" si="29"/>
        <v>18.018598708224001</v>
      </c>
      <c r="AG48" s="77">
        <f t="shared" si="29"/>
        <v>18.018598708224001</v>
      </c>
      <c r="AH48" s="77">
        <f t="shared" si="29"/>
        <v>18.378970682388481</v>
      </c>
      <c r="AI48" s="77">
        <f t="shared" si="29"/>
        <v>18.378970682388481</v>
      </c>
      <c r="AJ48" s="77">
        <f t="shared" si="29"/>
        <v>18.378970682388481</v>
      </c>
      <c r="AK48" s="77">
        <f t="shared" si="29"/>
        <v>18.378970682388481</v>
      </c>
      <c r="AL48" s="77">
        <f t="shared" si="29"/>
        <v>18.746550096036252</v>
      </c>
      <c r="AM48" s="77">
        <f t="shared" si="29"/>
        <v>18.746550096036252</v>
      </c>
      <c r="AN48" s="77">
        <f t="shared" si="29"/>
        <v>18.746550096036252</v>
      </c>
      <c r="AO48" s="77">
        <f t="shared" si="29"/>
        <v>18.746550096036252</v>
      </c>
      <c r="AP48" s="77">
        <f t="shared" si="29"/>
        <v>19.121481097956977</v>
      </c>
      <c r="AQ48" s="77">
        <f t="shared" si="29"/>
        <v>19.121481097956977</v>
      </c>
      <c r="AR48" s="77">
        <f t="shared" si="29"/>
        <v>19.121481097956977</v>
      </c>
      <c r="AS48" s="77">
        <f t="shared" si="29"/>
        <v>19.121481097956977</v>
      </c>
      <c r="AT48" s="11"/>
      <c r="AU48" s="11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</row>
    <row r="49" spans="1:60" ht="15.75" customHeight="1" x14ac:dyDescent="0.25">
      <c r="A49" s="2"/>
      <c r="B49" s="16"/>
      <c r="C49" s="39"/>
      <c r="D49" s="80" t="str">
        <f>CONCATENATE("  ", D33)</f>
        <v xml:space="preserve">  Marketing </v>
      </c>
      <c r="E49" s="80"/>
      <c r="F49" s="77">
        <f t="shared" ref="F49:AS49" si="30">F37</f>
        <v>33</v>
      </c>
      <c r="G49" s="77">
        <f t="shared" si="30"/>
        <v>33</v>
      </c>
      <c r="H49" s="77">
        <f t="shared" si="30"/>
        <v>33</v>
      </c>
      <c r="I49" s="77">
        <f t="shared" si="30"/>
        <v>33</v>
      </c>
      <c r="J49" s="77">
        <f t="shared" si="30"/>
        <v>33.660000000000004</v>
      </c>
      <c r="K49" s="77">
        <f t="shared" si="30"/>
        <v>33.660000000000004</v>
      </c>
      <c r="L49" s="77">
        <f t="shared" si="30"/>
        <v>33.660000000000004</v>
      </c>
      <c r="M49" s="77">
        <f t="shared" si="30"/>
        <v>33.660000000000004</v>
      </c>
      <c r="N49" s="77">
        <f t="shared" si="30"/>
        <v>34.333200000000005</v>
      </c>
      <c r="O49" s="77">
        <f t="shared" si="30"/>
        <v>34.333200000000005</v>
      </c>
      <c r="P49" s="77">
        <f t="shared" si="30"/>
        <v>34.333200000000005</v>
      </c>
      <c r="Q49" s="77">
        <f t="shared" si="30"/>
        <v>34.333200000000005</v>
      </c>
      <c r="R49" s="77">
        <f t="shared" si="30"/>
        <v>35.019863999999998</v>
      </c>
      <c r="S49" s="77">
        <f t="shared" si="30"/>
        <v>35.019863999999998</v>
      </c>
      <c r="T49" s="77">
        <f t="shared" si="30"/>
        <v>35.019863999999998</v>
      </c>
      <c r="U49" s="77">
        <f t="shared" si="30"/>
        <v>35.019863999999998</v>
      </c>
      <c r="V49" s="77">
        <f t="shared" si="30"/>
        <v>35.720261280000003</v>
      </c>
      <c r="W49" s="77">
        <f t="shared" si="30"/>
        <v>35.720261280000003</v>
      </c>
      <c r="X49" s="77">
        <f t="shared" si="30"/>
        <v>35.720261280000003</v>
      </c>
      <c r="Y49" s="77">
        <f t="shared" si="30"/>
        <v>35.720261280000003</v>
      </c>
      <c r="Z49" s="77">
        <f t="shared" si="30"/>
        <v>36.434666505599999</v>
      </c>
      <c r="AA49" s="77">
        <f t="shared" si="30"/>
        <v>36.434666505599999</v>
      </c>
      <c r="AB49" s="77">
        <f t="shared" si="30"/>
        <v>36.434666505599999</v>
      </c>
      <c r="AC49" s="77">
        <f t="shared" si="30"/>
        <v>36.434666505599999</v>
      </c>
      <c r="AD49" s="77">
        <f t="shared" si="30"/>
        <v>37.163359835712001</v>
      </c>
      <c r="AE49" s="77">
        <f t="shared" si="30"/>
        <v>37.163359835712001</v>
      </c>
      <c r="AF49" s="77">
        <f t="shared" si="30"/>
        <v>37.163359835712001</v>
      </c>
      <c r="AG49" s="77">
        <f t="shared" si="30"/>
        <v>37.163359835712001</v>
      </c>
      <c r="AH49" s="77">
        <f t="shared" si="30"/>
        <v>37.906627032426243</v>
      </c>
      <c r="AI49" s="77">
        <f t="shared" si="30"/>
        <v>37.906627032426243</v>
      </c>
      <c r="AJ49" s="77">
        <f t="shared" si="30"/>
        <v>37.906627032426243</v>
      </c>
      <c r="AK49" s="77">
        <f t="shared" si="30"/>
        <v>37.906627032426243</v>
      </c>
      <c r="AL49" s="77">
        <f t="shared" si="30"/>
        <v>38.664759573074768</v>
      </c>
      <c r="AM49" s="77">
        <f t="shared" si="30"/>
        <v>38.664759573074768</v>
      </c>
      <c r="AN49" s="77">
        <f t="shared" si="30"/>
        <v>38.664759573074768</v>
      </c>
      <c r="AO49" s="77">
        <f t="shared" si="30"/>
        <v>38.664759573074768</v>
      </c>
      <c r="AP49" s="77">
        <f t="shared" si="30"/>
        <v>39.438054764536261</v>
      </c>
      <c r="AQ49" s="77">
        <f t="shared" si="30"/>
        <v>39.438054764536261</v>
      </c>
      <c r="AR49" s="77">
        <f t="shared" si="30"/>
        <v>39.438054764536261</v>
      </c>
      <c r="AS49" s="77">
        <f t="shared" si="30"/>
        <v>39.438054764536261</v>
      </c>
      <c r="AT49" s="11"/>
      <c r="AU49" s="11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</row>
    <row r="50" spans="1:60" ht="15.75" customHeight="1" x14ac:dyDescent="0.25">
      <c r="A50" s="2"/>
      <c r="B50" s="16"/>
      <c r="C50" s="39"/>
      <c r="D50" s="80" t="str">
        <f>CONCATENATE("  ", D39)</f>
        <v xml:space="preserve">  Fees</v>
      </c>
      <c r="E50" s="79"/>
      <c r="F50" s="77">
        <f t="shared" ref="F50:AS50" si="31">F44</f>
        <v>678.78375000000005</v>
      </c>
      <c r="G50" s="77">
        <f t="shared" si="31"/>
        <v>678.78375000000005</v>
      </c>
      <c r="H50" s="77">
        <f t="shared" si="31"/>
        <v>678.78375000000005</v>
      </c>
      <c r="I50" s="77">
        <f t="shared" si="31"/>
        <v>678.78375000000005</v>
      </c>
      <c r="J50" s="77">
        <f t="shared" si="31"/>
        <v>678.78375000000005</v>
      </c>
      <c r="K50" s="77">
        <f t="shared" si="31"/>
        <v>678.78375000000005</v>
      </c>
      <c r="L50" s="77">
        <f t="shared" si="31"/>
        <v>678.78375000000005</v>
      </c>
      <c r="M50" s="77">
        <f t="shared" si="31"/>
        <v>678.78375000000005</v>
      </c>
      <c r="N50" s="77">
        <f t="shared" si="31"/>
        <v>678.78375000000005</v>
      </c>
      <c r="O50" s="77">
        <f t="shared" si="31"/>
        <v>678.78375000000005</v>
      </c>
      <c r="P50" s="77">
        <f t="shared" si="31"/>
        <v>678.78375000000005</v>
      </c>
      <c r="Q50" s="77">
        <f t="shared" si="31"/>
        <v>678.78375000000005</v>
      </c>
      <c r="R50" s="77">
        <f t="shared" si="31"/>
        <v>678.78375000000005</v>
      </c>
      <c r="S50" s="77">
        <f t="shared" si="31"/>
        <v>678.78375000000005</v>
      </c>
      <c r="T50" s="77">
        <f t="shared" si="31"/>
        <v>678.78375000000005</v>
      </c>
      <c r="U50" s="77">
        <f t="shared" si="31"/>
        <v>678.78375000000005</v>
      </c>
      <c r="V50" s="77">
        <f t="shared" si="31"/>
        <v>678.78375000000005</v>
      </c>
      <c r="W50" s="77">
        <f t="shared" si="31"/>
        <v>678.78375000000005</v>
      </c>
      <c r="X50" s="77">
        <f t="shared" si="31"/>
        <v>678.78375000000005</v>
      </c>
      <c r="Y50" s="77">
        <f t="shared" si="31"/>
        <v>678.78375000000005</v>
      </c>
      <c r="Z50" s="77">
        <f t="shared" si="31"/>
        <v>678.78375000000005</v>
      </c>
      <c r="AA50" s="77">
        <f t="shared" si="31"/>
        <v>678.78375000000005</v>
      </c>
      <c r="AB50" s="77">
        <f t="shared" si="31"/>
        <v>678.78375000000005</v>
      </c>
      <c r="AC50" s="77">
        <f t="shared" si="31"/>
        <v>678.78375000000005</v>
      </c>
      <c r="AD50" s="77">
        <f t="shared" si="31"/>
        <v>678.78375000000005</v>
      </c>
      <c r="AE50" s="77">
        <f t="shared" si="31"/>
        <v>678.78375000000005</v>
      </c>
      <c r="AF50" s="77">
        <f t="shared" si="31"/>
        <v>678.78375000000005</v>
      </c>
      <c r="AG50" s="77">
        <f t="shared" si="31"/>
        <v>678.78375000000005</v>
      </c>
      <c r="AH50" s="77">
        <f t="shared" si="31"/>
        <v>678.78375000000005</v>
      </c>
      <c r="AI50" s="77">
        <f t="shared" si="31"/>
        <v>678.78375000000005</v>
      </c>
      <c r="AJ50" s="77">
        <f t="shared" si="31"/>
        <v>678.78375000000005</v>
      </c>
      <c r="AK50" s="77">
        <f t="shared" si="31"/>
        <v>678.78375000000005</v>
      </c>
      <c r="AL50" s="77">
        <f t="shared" si="31"/>
        <v>678.78375000000005</v>
      </c>
      <c r="AM50" s="77">
        <f t="shared" si="31"/>
        <v>678.78375000000005</v>
      </c>
      <c r="AN50" s="77">
        <f t="shared" si="31"/>
        <v>678.78375000000005</v>
      </c>
      <c r="AO50" s="77">
        <f t="shared" si="31"/>
        <v>678.78375000000005</v>
      </c>
      <c r="AP50" s="77">
        <f t="shared" si="31"/>
        <v>678.78375000000005</v>
      </c>
      <c r="AQ50" s="77">
        <f t="shared" si="31"/>
        <v>678.78375000000005</v>
      </c>
      <c r="AR50" s="77">
        <f t="shared" si="31"/>
        <v>678.78375000000005</v>
      </c>
      <c r="AS50" s="77">
        <f t="shared" si="31"/>
        <v>678.78375000000005</v>
      </c>
      <c r="AT50" s="57"/>
      <c r="AU50" s="57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</row>
    <row r="51" spans="1:60" ht="15.75" customHeight="1" x14ac:dyDescent="0.25">
      <c r="A51" s="2"/>
      <c r="B51" s="16"/>
      <c r="C51" s="39"/>
      <c r="D51" s="79" t="s">
        <v>24</v>
      </c>
      <c r="E51" s="79"/>
      <c r="F51" s="78">
        <f t="shared" ref="F51:AS51" si="32">SUM(F47:F50)</f>
        <v>733.78375000000005</v>
      </c>
      <c r="G51" s="78">
        <f t="shared" si="32"/>
        <v>733.78375000000005</v>
      </c>
      <c r="H51" s="78">
        <f t="shared" si="32"/>
        <v>733.78375000000005</v>
      </c>
      <c r="I51" s="78">
        <f t="shared" si="32"/>
        <v>733.78375000000005</v>
      </c>
      <c r="J51" s="78">
        <f t="shared" si="32"/>
        <v>734.88375000000008</v>
      </c>
      <c r="K51" s="78">
        <f t="shared" si="32"/>
        <v>734.88375000000008</v>
      </c>
      <c r="L51" s="78">
        <f t="shared" si="32"/>
        <v>734.88375000000008</v>
      </c>
      <c r="M51" s="78">
        <f t="shared" si="32"/>
        <v>734.88375000000008</v>
      </c>
      <c r="N51" s="78">
        <f t="shared" si="32"/>
        <v>736.00575000000003</v>
      </c>
      <c r="O51" s="78">
        <f t="shared" si="32"/>
        <v>736.00575000000003</v>
      </c>
      <c r="P51" s="78">
        <f t="shared" si="32"/>
        <v>736.00575000000003</v>
      </c>
      <c r="Q51" s="78">
        <f t="shared" si="32"/>
        <v>736.00575000000003</v>
      </c>
      <c r="R51" s="78">
        <f t="shared" si="32"/>
        <v>737.15019000000007</v>
      </c>
      <c r="S51" s="78">
        <f t="shared" si="32"/>
        <v>737.15019000000007</v>
      </c>
      <c r="T51" s="78">
        <f t="shared" si="32"/>
        <v>737.15019000000007</v>
      </c>
      <c r="U51" s="78">
        <f t="shared" si="32"/>
        <v>737.15019000000007</v>
      </c>
      <c r="V51" s="78">
        <f t="shared" si="32"/>
        <v>738.31751880000002</v>
      </c>
      <c r="W51" s="78">
        <f t="shared" si="32"/>
        <v>738.31751880000002</v>
      </c>
      <c r="X51" s="78">
        <f t="shared" si="32"/>
        <v>738.31751880000002</v>
      </c>
      <c r="Y51" s="78">
        <f t="shared" si="32"/>
        <v>738.31751880000002</v>
      </c>
      <c r="Z51" s="78">
        <f t="shared" si="32"/>
        <v>739.50819417600007</v>
      </c>
      <c r="AA51" s="78">
        <f t="shared" si="32"/>
        <v>739.50819417600007</v>
      </c>
      <c r="AB51" s="78">
        <f t="shared" si="32"/>
        <v>739.50819417600007</v>
      </c>
      <c r="AC51" s="78">
        <f t="shared" si="32"/>
        <v>739.50819417600007</v>
      </c>
      <c r="AD51" s="78">
        <f t="shared" si="32"/>
        <v>740.72268305952002</v>
      </c>
      <c r="AE51" s="78">
        <f t="shared" si="32"/>
        <v>740.72268305952002</v>
      </c>
      <c r="AF51" s="78">
        <f t="shared" si="32"/>
        <v>740.72268305952002</v>
      </c>
      <c r="AG51" s="78">
        <f t="shared" si="32"/>
        <v>740.72268305952002</v>
      </c>
      <c r="AH51" s="78">
        <f t="shared" si="32"/>
        <v>741.96146172071042</v>
      </c>
      <c r="AI51" s="78">
        <f t="shared" si="32"/>
        <v>741.96146172071042</v>
      </c>
      <c r="AJ51" s="78">
        <f t="shared" si="32"/>
        <v>741.96146172071042</v>
      </c>
      <c r="AK51" s="78">
        <f t="shared" si="32"/>
        <v>741.96146172071042</v>
      </c>
      <c r="AL51" s="78">
        <f t="shared" si="32"/>
        <v>743.22501595512472</v>
      </c>
      <c r="AM51" s="78">
        <f t="shared" si="32"/>
        <v>743.22501595512472</v>
      </c>
      <c r="AN51" s="78">
        <f t="shared" si="32"/>
        <v>743.22501595512472</v>
      </c>
      <c r="AO51" s="78">
        <f t="shared" si="32"/>
        <v>743.22501595512472</v>
      </c>
      <c r="AP51" s="78">
        <f t="shared" si="32"/>
        <v>744.51384127422716</v>
      </c>
      <c r="AQ51" s="78">
        <f t="shared" si="32"/>
        <v>744.51384127422716</v>
      </c>
      <c r="AR51" s="78">
        <f t="shared" si="32"/>
        <v>744.51384127422716</v>
      </c>
      <c r="AS51" s="78">
        <f t="shared" si="32"/>
        <v>744.51384127422716</v>
      </c>
      <c r="AT51" s="57"/>
      <c r="AU51" s="57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</row>
    <row r="52" spans="1:60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</row>
    <row r="53" spans="1:60" ht="15.75" customHeight="1" x14ac:dyDescent="0.25">
      <c r="A53" s="2"/>
      <c r="B53" s="57"/>
      <c r="C53" s="2"/>
      <c r="D53" s="79"/>
      <c r="E53" s="79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11"/>
      <c r="Y53" s="11"/>
      <c r="Z53" s="11"/>
      <c r="AA53" s="11"/>
      <c r="AB53" s="11"/>
      <c r="AC53" s="11"/>
      <c r="AD53" s="11"/>
      <c r="AE53" s="11"/>
      <c r="AF53" s="11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</row>
    <row r="54" spans="1:60" ht="15.75" customHeight="1" x14ac:dyDescent="0.25">
      <c r="A54" s="2"/>
      <c r="B54" s="16"/>
      <c r="C54" s="39"/>
      <c r="D54" s="20" t="s">
        <v>126</v>
      </c>
      <c r="E54" s="20"/>
      <c r="F54" s="72">
        <f>Information!$F$9</f>
        <v>2024</v>
      </c>
      <c r="G54" s="2"/>
      <c r="H54" s="2"/>
      <c r="I54" s="2"/>
      <c r="J54" s="72">
        <f>F54+1</f>
        <v>2025</v>
      </c>
      <c r="K54" s="2"/>
      <c r="L54" s="2"/>
      <c r="M54" s="2"/>
      <c r="N54" s="72">
        <f>J54+1</f>
        <v>2026</v>
      </c>
      <c r="O54" s="2"/>
      <c r="P54" s="2"/>
      <c r="Q54" s="2"/>
      <c r="R54" s="72">
        <f>N54+1</f>
        <v>2027</v>
      </c>
      <c r="S54" s="2"/>
      <c r="T54" s="2"/>
      <c r="U54" s="2"/>
      <c r="V54" s="72">
        <f>R54+1</f>
        <v>2028</v>
      </c>
      <c r="W54" s="2"/>
      <c r="X54" s="39"/>
      <c r="Y54" s="39"/>
      <c r="Z54" s="72">
        <f>V54+1</f>
        <v>2029</v>
      </c>
      <c r="AA54" s="39"/>
      <c r="AB54" s="39"/>
      <c r="AC54" s="39"/>
      <c r="AD54" s="72">
        <f>Z54+1</f>
        <v>2030</v>
      </c>
      <c r="AE54" s="39"/>
      <c r="AF54" s="39"/>
      <c r="AG54" s="39"/>
      <c r="AH54" s="72">
        <f>AD54+1</f>
        <v>2031</v>
      </c>
      <c r="AI54" s="39"/>
      <c r="AJ54" s="39"/>
      <c r="AK54" s="39"/>
      <c r="AL54" s="72">
        <f>AH54+1</f>
        <v>2032</v>
      </c>
      <c r="AM54" s="39"/>
      <c r="AN54" s="39"/>
      <c r="AO54" s="39"/>
      <c r="AP54" s="72">
        <f>AL54+1</f>
        <v>2033</v>
      </c>
      <c r="AQ54" s="39"/>
      <c r="AR54" s="39"/>
      <c r="AS54" s="39"/>
      <c r="AT54" s="11"/>
      <c r="AU54" s="11"/>
      <c r="AV54" s="8"/>
      <c r="AW54" s="91" t="s">
        <v>8</v>
      </c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</row>
    <row r="55" spans="1:60" ht="15.75" customHeight="1" x14ac:dyDescent="0.25">
      <c r="A55" s="2"/>
      <c r="B55" s="16"/>
      <c r="C55" s="39"/>
      <c r="D55" s="79" t="str">
        <f t="shared" ref="D55:D58" si="33">D21</f>
        <v>Cost of Goods Sold (COGS)</v>
      </c>
      <c r="E55" s="80"/>
      <c r="F55" s="55" t="s">
        <v>55</v>
      </c>
      <c r="G55" s="55" t="s">
        <v>56</v>
      </c>
      <c r="H55" s="55" t="s">
        <v>57</v>
      </c>
      <c r="I55" s="55" t="s">
        <v>58</v>
      </c>
      <c r="J55" s="55" t="s">
        <v>55</v>
      </c>
      <c r="K55" s="55" t="s">
        <v>56</v>
      </c>
      <c r="L55" s="55" t="s">
        <v>57</v>
      </c>
      <c r="M55" s="55" t="s">
        <v>58</v>
      </c>
      <c r="N55" s="55" t="s">
        <v>55</v>
      </c>
      <c r="O55" s="55" t="s">
        <v>56</v>
      </c>
      <c r="P55" s="55" t="s">
        <v>57</v>
      </c>
      <c r="Q55" s="55" t="s">
        <v>58</v>
      </c>
      <c r="R55" s="55" t="s">
        <v>55</v>
      </c>
      <c r="S55" s="55" t="s">
        <v>56</v>
      </c>
      <c r="T55" s="55" t="s">
        <v>57</v>
      </c>
      <c r="U55" s="55" t="s">
        <v>58</v>
      </c>
      <c r="V55" s="55" t="s">
        <v>55</v>
      </c>
      <c r="W55" s="55" t="s">
        <v>56</v>
      </c>
      <c r="X55" s="55" t="s">
        <v>57</v>
      </c>
      <c r="Y55" s="55" t="s">
        <v>58</v>
      </c>
      <c r="Z55" s="55" t="s">
        <v>55</v>
      </c>
      <c r="AA55" s="55" t="s">
        <v>56</v>
      </c>
      <c r="AB55" s="55" t="s">
        <v>57</v>
      </c>
      <c r="AC55" s="55" t="s">
        <v>58</v>
      </c>
      <c r="AD55" s="55" t="s">
        <v>55</v>
      </c>
      <c r="AE55" s="55" t="s">
        <v>56</v>
      </c>
      <c r="AF55" s="55" t="s">
        <v>57</v>
      </c>
      <c r="AG55" s="55" t="s">
        <v>58</v>
      </c>
      <c r="AH55" s="55" t="s">
        <v>55</v>
      </c>
      <c r="AI55" s="55" t="s">
        <v>56</v>
      </c>
      <c r="AJ55" s="55" t="s">
        <v>57</v>
      </c>
      <c r="AK55" s="55" t="s">
        <v>58</v>
      </c>
      <c r="AL55" s="55" t="s">
        <v>55</v>
      </c>
      <c r="AM55" s="55" t="s">
        <v>56</v>
      </c>
      <c r="AN55" s="55" t="s">
        <v>57</v>
      </c>
      <c r="AO55" s="55" t="s">
        <v>58</v>
      </c>
      <c r="AP55" s="55" t="s">
        <v>55</v>
      </c>
      <c r="AQ55" s="55" t="s">
        <v>56</v>
      </c>
      <c r="AR55" s="55" t="s">
        <v>57</v>
      </c>
      <c r="AS55" s="55" t="s">
        <v>58</v>
      </c>
      <c r="AT55" s="11"/>
      <c r="AU55" s="11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</row>
    <row r="56" spans="1:60" ht="15.75" customHeight="1" x14ac:dyDescent="0.25">
      <c r="A56" s="2"/>
      <c r="B56" s="16"/>
      <c r="C56" s="39"/>
      <c r="D56" s="26" t="str">
        <f t="shared" si="33"/>
        <v xml:space="preserve">  Part A</v>
      </c>
      <c r="E56" s="80"/>
      <c r="F56" s="77">
        <f t="shared" ref="F56:AS56" si="34">F22*F$16</f>
        <v>2000</v>
      </c>
      <c r="G56" s="77">
        <f t="shared" si="34"/>
        <v>2000</v>
      </c>
      <c r="H56" s="77">
        <f t="shared" si="34"/>
        <v>2000</v>
      </c>
      <c r="I56" s="77">
        <f t="shared" si="34"/>
        <v>2000</v>
      </c>
      <c r="J56" s="77">
        <f t="shared" si="34"/>
        <v>2040</v>
      </c>
      <c r="K56" s="77">
        <f t="shared" si="34"/>
        <v>2040</v>
      </c>
      <c r="L56" s="77">
        <f t="shared" si="34"/>
        <v>2040</v>
      </c>
      <c r="M56" s="77">
        <f t="shared" si="34"/>
        <v>2040</v>
      </c>
      <c r="N56" s="77">
        <f t="shared" si="34"/>
        <v>2080.8000000000002</v>
      </c>
      <c r="O56" s="77">
        <f t="shared" si="34"/>
        <v>2080.8000000000002</v>
      </c>
      <c r="P56" s="77">
        <f t="shared" si="34"/>
        <v>2080.8000000000002</v>
      </c>
      <c r="Q56" s="77">
        <f t="shared" si="34"/>
        <v>2080.8000000000002</v>
      </c>
      <c r="R56" s="77">
        <f t="shared" si="34"/>
        <v>2122.4159999999997</v>
      </c>
      <c r="S56" s="77">
        <f t="shared" si="34"/>
        <v>2122.4159999999997</v>
      </c>
      <c r="T56" s="77">
        <f t="shared" si="34"/>
        <v>2122.4159999999997</v>
      </c>
      <c r="U56" s="77">
        <f t="shared" si="34"/>
        <v>2122.4159999999997</v>
      </c>
      <c r="V56" s="77">
        <f t="shared" si="34"/>
        <v>2164.8643200000001</v>
      </c>
      <c r="W56" s="77">
        <f t="shared" si="34"/>
        <v>2164.8643200000001</v>
      </c>
      <c r="X56" s="77">
        <f t="shared" si="34"/>
        <v>2164.8643200000001</v>
      </c>
      <c r="Y56" s="77">
        <f t="shared" si="34"/>
        <v>2164.8643200000001</v>
      </c>
      <c r="Z56" s="77">
        <f t="shared" si="34"/>
        <v>2208.1616064</v>
      </c>
      <c r="AA56" s="77">
        <f t="shared" si="34"/>
        <v>2208.1616064</v>
      </c>
      <c r="AB56" s="77">
        <f t="shared" si="34"/>
        <v>2208.1616064</v>
      </c>
      <c r="AC56" s="77">
        <f t="shared" si="34"/>
        <v>2208.1616064</v>
      </c>
      <c r="AD56" s="77">
        <f t="shared" si="34"/>
        <v>2252.3248385280003</v>
      </c>
      <c r="AE56" s="77">
        <f t="shared" si="34"/>
        <v>2252.3248385280003</v>
      </c>
      <c r="AF56" s="77">
        <f t="shared" si="34"/>
        <v>2252.3248385280003</v>
      </c>
      <c r="AG56" s="77">
        <f t="shared" si="34"/>
        <v>2252.3248385280003</v>
      </c>
      <c r="AH56" s="77">
        <f t="shared" si="34"/>
        <v>2297.3713352985601</v>
      </c>
      <c r="AI56" s="77">
        <f t="shared" si="34"/>
        <v>2297.3713352985601</v>
      </c>
      <c r="AJ56" s="77">
        <f t="shared" si="34"/>
        <v>2297.3713352985601</v>
      </c>
      <c r="AK56" s="77">
        <f t="shared" si="34"/>
        <v>2297.3713352985601</v>
      </c>
      <c r="AL56" s="77">
        <f t="shared" si="34"/>
        <v>2343.3187620045314</v>
      </c>
      <c r="AM56" s="77">
        <f t="shared" si="34"/>
        <v>2343.3187620045314</v>
      </c>
      <c r="AN56" s="77">
        <f t="shared" si="34"/>
        <v>2343.3187620045314</v>
      </c>
      <c r="AO56" s="77">
        <f t="shared" si="34"/>
        <v>2343.3187620045314</v>
      </c>
      <c r="AP56" s="77">
        <f t="shared" si="34"/>
        <v>2390.1851372446222</v>
      </c>
      <c r="AQ56" s="77">
        <f t="shared" si="34"/>
        <v>2390.1851372446222</v>
      </c>
      <c r="AR56" s="77">
        <f t="shared" si="34"/>
        <v>2390.1851372446222</v>
      </c>
      <c r="AS56" s="77">
        <f t="shared" si="34"/>
        <v>2390.1851372446222</v>
      </c>
      <c r="AT56" s="11"/>
      <c r="AU56" s="11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</row>
    <row r="57" spans="1:60" ht="15.75" customHeight="1" x14ac:dyDescent="0.25">
      <c r="A57" s="2"/>
      <c r="B57" s="16"/>
      <c r="C57" s="39"/>
      <c r="D57" s="26" t="str">
        <f t="shared" si="33"/>
        <v xml:space="preserve">  Part B</v>
      </c>
      <c r="E57" s="80"/>
      <c r="F57" s="77">
        <f t="shared" ref="F57:AS57" si="35">F23*F$16</f>
        <v>6000</v>
      </c>
      <c r="G57" s="77">
        <f t="shared" si="35"/>
        <v>6000</v>
      </c>
      <c r="H57" s="77">
        <f t="shared" si="35"/>
        <v>6000</v>
      </c>
      <c r="I57" s="77">
        <f t="shared" si="35"/>
        <v>6000</v>
      </c>
      <c r="J57" s="77">
        <f t="shared" si="35"/>
        <v>6120</v>
      </c>
      <c r="K57" s="77">
        <f t="shared" si="35"/>
        <v>6120</v>
      </c>
      <c r="L57" s="77">
        <f t="shared" si="35"/>
        <v>6120</v>
      </c>
      <c r="M57" s="77">
        <f t="shared" si="35"/>
        <v>6120</v>
      </c>
      <c r="N57" s="77">
        <f t="shared" si="35"/>
        <v>6242.4</v>
      </c>
      <c r="O57" s="77">
        <f t="shared" si="35"/>
        <v>6242.4</v>
      </c>
      <c r="P57" s="77">
        <f t="shared" si="35"/>
        <v>6242.4</v>
      </c>
      <c r="Q57" s="77">
        <f t="shared" si="35"/>
        <v>6242.4</v>
      </c>
      <c r="R57" s="77">
        <f t="shared" si="35"/>
        <v>6367.2479999999996</v>
      </c>
      <c r="S57" s="77">
        <f t="shared" si="35"/>
        <v>6367.2479999999996</v>
      </c>
      <c r="T57" s="77">
        <f t="shared" si="35"/>
        <v>6367.2479999999996</v>
      </c>
      <c r="U57" s="77">
        <f t="shared" si="35"/>
        <v>6367.2479999999996</v>
      </c>
      <c r="V57" s="77">
        <f t="shared" si="35"/>
        <v>6494.5929599999999</v>
      </c>
      <c r="W57" s="77">
        <f t="shared" si="35"/>
        <v>6494.5929599999999</v>
      </c>
      <c r="X57" s="77">
        <f t="shared" si="35"/>
        <v>6494.5929599999999</v>
      </c>
      <c r="Y57" s="77">
        <f t="shared" si="35"/>
        <v>6494.5929599999999</v>
      </c>
      <c r="Z57" s="77">
        <f t="shared" si="35"/>
        <v>6624.4848191999999</v>
      </c>
      <c r="AA57" s="77">
        <f t="shared" si="35"/>
        <v>6624.4848191999999</v>
      </c>
      <c r="AB57" s="77">
        <f t="shared" si="35"/>
        <v>6624.4848191999999</v>
      </c>
      <c r="AC57" s="77">
        <f t="shared" si="35"/>
        <v>6624.4848191999999</v>
      </c>
      <c r="AD57" s="77">
        <f t="shared" si="35"/>
        <v>6756.9745155840001</v>
      </c>
      <c r="AE57" s="77">
        <f t="shared" si="35"/>
        <v>6756.9745155840001</v>
      </c>
      <c r="AF57" s="77">
        <f t="shared" si="35"/>
        <v>6756.9745155840001</v>
      </c>
      <c r="AG57" s="77">
        <f t="shared" si="35"/>
        <v>6756.9745155840001</v>
      </c>
      <c r="AH57" s="77">
        <f t="shared" si="35"/>
        <v>6892.1140058956798</v>
      </c>
      <c r="AI57" s="77">
        <f t="shared" si="35"/>
        <v>6892.1140058956798</v>
      </c>
      <c r="AJ57" s="77">
        <f t="shared" si="35"/>
        <v>6892.1140058956798</v>
      </c>
      <c r="AK57" s="77">
        <f t="shared" si="35"/>
        <v>6892.1140058956798</v>
      </c>
      <c r="AL57" s="77">
        <f t="shared" si="35"/>
        <v>7029.9562860135939</v>
      </c>
      <c r="AM57" s="77">
        <f t="shared" si="35"/>
        <v>7029.9562860135939</v>
      </c>
      <c r="AN57" s="77">
        <f t="shared" si="35"/>
        <v>7029.9562860135939</v>
      </c>
      <c r="AO57" s="77">
        <f t="shared" si="35"/>
        <v>7029.9562860135939</v>
      </c>
      <c r="AP57" s="77">
        <f t="shared" si="35"/>
        <v>7170.5554117338661</v>
      </c>
      <c r="AQ57" s="77">
        <f t="shared" si="35"/>
        <v>7170.5554117338661</v>
      </c>
      <c r="AR57" s="77">
        <f t="shared" si="35"/>
        <v>7170.5554117338661</v>
      </c>
      <c r="AS57" s="77">
        <f t="shared" si="35"/>
        <v>7170.5554117338661</v>
      </c>
      <c r="AT57" s="11"/>
      <c r="AU57" s="11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</row>
    <row r="58" spans="1:60" ht="15.75" customHeight="1" x14ac:dyDescent="0.25">
      <c r="A58" s="2"/>
      <c r="B58" s="16"/>
      <c r="C58" s="39"/>
      <c r="D58" s="26" t="str">
        <f t="shared" si="33"/>
        <v xml:space="preserve">  Part C</v>
      </c>
      <c r="E58" s="80"/>
      <c r="F58" s="77">
        <f t="shared" ref="F58:AS58" si="36">F24*F$16</f>
        <v>4000</v>
      </c>
      <c r="G58" s="77">
        <f t="shared" si="36"/>
        <v>4000</v>
      </c>
      <c r="H58" s="77">
        <f t="shared" si="36"/>
        <v>4000</v>
      </c>
      <c r="I58" s="77">
        <f t="shared" si="36"/>
        <v>4000</v>
      </c>
      <c r="J58" s="77">
        <f t="shared" si="36"/>
        <v>4080</v>
      </c>
      <c r="K58" s="77">
        <f t="shared" si="36"/>
        <v>4080</v>
      </c>
      <c r="L58" s="77">
        <f t="shared" si="36"/>
        <v>4080</v>
      </c>
      <c r="M58" s="77">
        <f t="shared" si="36"/>
        <v>4080</v>
      </c>
      <c r="N58" s="77">
        <f t="shared" si="36"/>
        <v>4161.6000000000004</v>
      </c>
      <c r="O58" s="77">
        <f t="shared" si="36"/>
        <v>4161.6000000000004</v>
      </c>
      <c r="P58" s="77">
        <f t="shared" si="36"/>
        <v>4161.6000000000004</v>
      </c>
      <c r="Q58" s="77">
        <f t="shared" si="36"/>
        <v>4161.6000000000004</v>
      </c>
      <c r="R58" s="77">
        <f t="shared" si="36"/>
        <v>4244.8319999999994</v>
      </c>
      <c r="S58" s="77">
        <f t="shared" si="36"/>
        <v>4244.8319999999994</v>
      </c>
      <c r="T58" s="77">
        <f t="shared" si="36"/>
        <v>4244.8319999999994</v>
      </c>
      <c r="U58" s="77">
        <f t="shared" si="36"/>
        <v>4244.8319999999994</v>
      </c>
      <c r="V58" s="77">
        <f t="shared" si="36"/>
        <v>4329.7286400000003</v>
      </c>
      <c r="W58" s="77">
        <f t="shared" si="36"/>
        <v>4329.7286400000003</v>
      </c>
      <c r="X58" s="77">
        <f t="shared" si="36"/>
        <v>4329.7286400000003</v>
      </c>
      <c r="Y58" s="77">
        <f t="shared" si="36"/>
        <v>4329.7286400000003</v>
      </c>
      <c r="Z58" s="77">
        <f t="shared" si="36"/>
        <v>4416.3232128</v>
      </c>
      <c r="AA58" s="77">
        <f t="shared" si="36"/>
        <v>4416.3232128</v>
      </c>
      <c r="AB58" s="77">
        <f t="shared" si="36"/>
        <v>4416.3232128</v>
      </c>
      <c r="AC58" s="77">
        <f t="shared" si="36"/>
        <v>4416.3232128</v>
      </c>
      <c r="AD58" s="77">
        <f t="shared" si="36"/>
        <v>4504.6496770560007</v>
      </c>
      <c r="AE58" s="77">
        <f t="shared" si="36"/>
        <v>4504.6496770560007</v>
      </c>
      <c r="AF58" s="77">
        <f t="shared" si="36"/>
        <v>4504.6496770560007</v>
      </c>
      <c r="AG58" s="77">
        <f t="shared" si="36"/>
        <v>4504.6496770560007</v>
      </c>
      <c r="AH58" s="77">
        <f t="shared" si="36"/>
        <v>4594.7426705971202</v>
      </c>
      <c r="AI58" s="77">
        <f t="shared" si="36"/>
        <v>4594.7426705971202</v>
      </c>
      <c r="AJ58" s="77">
        <f t="shared" si="36"/>
        <v>4594.7426705971202</v>
      </c>
      <c r="AK58" s="77">
        <f t="shared" si="36"/>
        <v>4594.7426705971202</v>
      </c>
      <c r="AL58" s="77">
        <f t="shared" si="36"/>
        <v>4686.6375240090629</v>
      </c>
      <c r="AM58" s="77">
        <f t="shared" si="36"/>
        <v>4686.6375240090629</v>
      </c>
      <c r="AN58" s="77">
        <f t="shared" si="36"/>
        <v>4686.6375240090629</v>
      </c>
      <c r="AO58" s="77">
        <f t="shared" si="36"/>
        <v>4686.6375240090629</v>
      </c>
      <c r="AP58" s="77">
        <f t="shared" si="36"/>
        <v>4780.3702744892444</v>
      </c>
      <c r="AQ58" s="77">
        <f t="shared" si="36"/>
        <v>4780.3702744892444</v>
      </c>
      <c r="AR58" s="77">
        <f t="shared" si="36"/>
        <v>4780.3702744892444</v>
      </c>
      <c r="AS58" s="77">
        <f t="shared" si="36"/>
        <v>4780.3702744892444</v>
      </c>
      <c r="AT58" s="11"/>
      <c r="AU58" s="11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</row>
    <row r="59" spans="1:60" ht="15.75" customHeight="1" x14ac:dyDescent="0.25">
      <c r="A59" s="2"/>
      <c r="B59" s="16"/>
      <c r="C59" s="39"/>
      <c r="D59" s="29" t="s">
        <v>24</v>
      </c>
      <c r="E59" s="80"/>
      <c r="F59" s="78">
        <f t="shared" ref="F59:AS59" si="37">SUM(F56:F58)</f>
        <v>12000</v>
      </c>
      <c r="G59" s="78">
        <f t="shared" si="37"/>
        <v>12000</v>
      </c>
      <c r="H59" s="78">
        <f t="shared" si="37"/>
        <v>12000</v>
      </c>
      <c r="I59" s="78">
        <f t="shared" si="37"/>
        <v>12000</v>
      </c>
      <c r="J59" s="78">
        <f t="shared" si="37"/>
        <v>12240</v>
      </c>
      <c r="K59" s="78">
        <f t="shared" si="37"/>
        <v>12240</v>
      </c>
      <c r="L59" s="78">
        <f t="shared" si="37"/>
        <v>12240</v>
      </c>
      <c r="M59" s="78">
        <f t="shared" si="37"/>
        <v>12240</v>
      </c>
      <c r="N59" s="78">
        <f t="shared" si="37"/>
        <v>12484.800000000001</v>
      </c>
      <c r="O59" s="78">
        <f t="shared" si="37"/>
        <v>12484.800000000001</v>
      </c>
      <c r="P59" s="78">
        <f t="shared" si="37"/>
        <v>12484.800000000001</v>
      </c>
      <c r="Q59" s="78">
        <f t="shared" si="37"/>
        <v>12484.800000000001</v>
      </c>
      <c r="R59" s="78">
        <f t="shared" si="37"/>
        <v>12734.495999999999</v>
      </c>
      <c r="S59" s="78">
        <f t="shared" si="37"/>
        <v>12734.495999999999</v>
      </c>
      <c r="T59" s="78">
        <f t="shared" si="37"/>
        <v>12734.495999999999</v>
      </c>
      <c r="U59" s="78">
        <f t="shared" si="37"/>
        <v>12734.495999999999</v>
      </c>
      <c r="V59" s="78">
        <f t="shared" si="37"/>
        <v>12989.18592</v>
      </c>
      <c r="W59" s="78">
        <f t="shared" si="37"/>
        <v>12989.18592</v>
      </c>
      <c r="X59" s="78">
        <f t="shared" si="37"/>
        <v>12989.18592</v>
      </c>
      <c r="Y59" s="78">
        <f t="shared" si="37"/>
        <v>12989.18592</v>
      </c>
      <c r="Z59" s="78">
        <f t="shared" si="37"/>
        <v>13248.9696384</v>
      </c>
      <c r="AA59" s="78">
        <f t="shared" si="37"/>
        <v>13248.9696384</v>
      </c>
      <c r="AB59" s="78">
        <f t="shared" si="37"/>
        <v>13248.9696384</v>
      </c>
      <c r="AC59" s="78">
        <f t="shared" si="37"/>
        <v>13248.9696384</v>
      </c>
      <c r="AD59" s="78">
        <f t="shared" si="37"/>
        <v>13513.949031168002</v>
      </c>
      <c r="AE59" s="78">
        <f t="shared" si="37"/>
        <v>13513.949031168002</v>
      </c>
      <c r="AF59" s="78">
        <f t="shared" si="37"/>
        <v>13513.949031168002</v>
      </c>
      <c r="AG59" s="78">
        <f t="shared" si="37"/>
        <v>13513.949031168002</v>
      </c>
      <c r="AH59" s="78">
        <f t="shared" si="37"/>
        <v>13784.228011791361</v>
      </c>
      <c r="AI59" s="78">
        <f t="shared" si="37"/>
        <v>13784.228011791361</v>
      </c>
      <c r="AJ59" s="78">
        <f t="shared" si="37"/>
        <v>13784.228011791361</v>
      </c>
      <c r="AK59" s="78">
        <f t="shared" si="37"/>
        <v>13784.228011791361</v>
      </c>
      <c r="AL59" s="78">
        <f t="shared" si="37"/>
        <v>14059.912572027188</v>
      </c>
      <c r="AM59" s="78">
        <f t="shared" si="37"/>
        <v>14059.912572027188</v>
      </c>
      <c r="AN59" s="78">
        <f t="shared" si="37"/>
        <v>14059.912572027188</v>
      </c>
      <c r="AO59" s="78">
        <f t="shared" si="37"/>
        <v>14059.912572027188</v>
      </c>
      <c r="AP59" s="78">
        <f t="shared" si="37"/>
        <v>14341.110823467734</v>
      </c>
      <c r="AQ59" s="78">
        <f t="shared" si="37"/>
        <v>14341.110823467734</v>
      </c>
      <c r="AR59" s="78">
        <f t="shared" si="37"/>
        <v>14341.110823467734</v>
      </c>
      <c r="AS59" s="78">
        <f t="shared" si="37"/>
        <v>14341.110823467734</v>
      </c>
      <c r="AT59" s="11"/>
      <c r="AU59" s="11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</row>
    <row r="60" spans="1:60" ht="15.75" customHeight="1" x14ac:dyDescent="0.25">
      <c r="A60" s="2"/>
      <c r="B60" s="16"/>
      <c r="C60" s="39"/>
      <c r="D60" s="2"/>
      <c r="E60" s="80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11"/>
      <c r="AU60" s="11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</row>
    <row r="61" spans="1:60" ht="15.75" customHeight="1" x14ac:dyDescent="0.25">
      <c r="A61" s="2"/>
      <c r="B61" s="16"/>
      <c r="C61" s="39"/>
      <c r="D61" s="79" t="str">
        <f t="shared" ref="D61:D64" si="38">D27</f>
        <v xml:space="preserve">Operations </v>
      </c>
      <c r="E61" s="80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11"/>
      <c r="AU61" s="11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</row>
    <row r="62" spans="1:60" ht="15.75" customHeight="1" x14ac:dyDescent="0.25">
      <c r="A62" s="2"/>
      <c r="B62" s="16"/>
      <c r="C62" s="39"/>
      <c r="D62" s="26" t="str">
        <f t="shared" si="38"/>
        <v xml:space="preserve">  Processing</v>
      </c>
      <c r="E62" s="80"/>
      <c r="F62" s="77">
        <f t="shared" ref="F62:AS62" si="39">F28*F$16</f>
        <v>4000</v>
      </c>
      <c r="G62" s="77">
        <f t="shared" si="39"/>
        <v>4000</v>
      </c>
      <c r="H62" s="77">
        <f t="shared" si="39"/>
        <v>4000</v>
      </c>
      <c r="I62" s="77">
        <f t="shared" si="39"/>
        <v>4000</v>
      </c>
      <c r="J62" s="77">
        <f t="shared" si="39"/>
        <v>4080</v>
      </c>
      <c r="K62" s="77">
        <f t="shared" si="39"/>
        <v>4080</v>
      </c>
      <c r="L62" s="77">
        <f t="shared" si="39"/>
        <v>4080</v>
      </c>
      <c r="M62" s="77">
        <f t="shared" si="39"/>
        <v>4080</v>
      </c>
      <c r="N62" s="77">
        <f t="shared" si="39"/>
        <v>4161.6000000000004</v>
      </c>
      <c r="O62" s="77">
        <f t="shared" si="39"/>
        <v>4161.6000000000004</v>
      </c>
      <c r="P62" s="77">
        <f t="shared" si="39"/>
        <v>4161.6000000000004</v>
      </c>
      <c r="Q62" s="77">
        <f t="shared" si="39"/>
        <v>4161.6000000000004</v>
      </c>
      <c r="R62" s="77">
        <f t="shared" si="39"/>
        <v>4244.8319999999994</v>
      </c>
      <c r="S62" s="77">
        <f t="shared" si="39"/>
        <v>4244.8319999999994</v>
      </c>
      <c r="T62" s="77">
        <f t="shared" si="39"/>
        <v>4244.8319999999994</v>
      </c>
      <c r="U62" s="77">
        <f t="shared" si="39"/>
        <v>4244.8319999999994</v>
      </c>
      <c r="V62" s="77">
        <f t="shared" si="39"/>
        <v>4329.7286400000003</v>
      </c>
      <c r="W62" s="77">
        <f t="shared" si="39"/>
        <v>4329.7286400000003</v>
      </c>
      <c r="X62" s="77">
        <f t="shared" si="39"/>
        <v>4329.7286400000003</v>
      </c>
      <c r="Y62" s="77">
        <f t="shared" si="39"/>
        <v>4329.7286400000003</v>
      </c>
      <c r="Z62" s="77">
        <f t="shared" si="39"/>
        <v>4416.3232128</v>
      </c>
      <c r="AA62" s="77">
        <f t="shared" si="39"/>
        <v>4416.3232128</v>
      </c>
      <c r="AB62" s="77">
        <f t="shared" si="39"/>
        <v>4416.3232128</v>
      </c>
      <c r="AC62" s="77">
        <f t="shared" si="39"/>
        <v>4416.3232128</v>
      </c>
      <c r="AD62" s="77">
        <f t="shared" si="39"/>
        <v>4504.6496770560007</v>
      </c>
      <c r="AE62" s="77">
        <f t="shared" si="39"/>
        <v>4504.6496770560007</v>
      </c>
      <c r="AF62" s="77">
        <f t="shared" si="39"/>
        <v>4504.6496770560007</v>
      </c>
      <c r="AG62" s="77">
        <f t="shared" si="39"/>
        <v>4504.6496770560007</v>
      </c>
      <c r="AH62" s="77">
        <f t="shared" si="39"/>
        <v>4594.7426705971202</v>
      </c>
      <c r="AI62" s="77">
        <f t="shared" si="39"/>
        <v>4594.7426705971202</v>
      </c>
      <c r="AJ62" s="77">
        <f t="shared" si="39"/>
        <v>4594.7426705971202</v>
      </c>
      <c r="AK62" s="77">
        <f t="shared" si="39"/>
        <v>4594.7426705971202</v>
      </c>
      <c r="AL62" s="77">
        <f t="shared" si="39"/>
        <v>4686.6375240090629</v>
      </c>
      <c r="AM62" s="77">
        <f t="shared" si="39"/>
        <v>4686.6375240090629</v>
      </c>
      <c r="AN62" s="77">
        <f t="shared" si="39"/>
        <v>4686.6375240090629</v>
      </c>
      <c r="AO62" s="77">
        <f t="shared" si="39"/>
        <v>4686.6375240090629</v>
      </c>
      <c r="AP62" s="77">
        <f t="shared" si="39"/>
        <v>4780.3702744892444</v>
      </c>
      <c r="AQ62" s="77">
        <f t="shared" si="39"/>
        <v>4780.3702744892444</v>
      </c>
      <c r="AR62" s="77">
        <f t="shared" si="39"/>
        <v>4780.3702744892444</v>
      </c>
      <c r="AS62" s="77">
        <f t="shared" si="39"/>
        <v>4780.3702744892444</v>
      </c>
      <c r="AT62" s="11"/>
      <c r="AU62" s="11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</row>
    <row r="63" spans="1:60" ht="15.75" customHeight="1" x14ac:dyDescent="0.25">
      <c r="A63" s="2"/>
      <c r="B63" s="16"/>
      <c r="C63" s="39"/>
      <c r="D63" s="26" t="str">
        <f t="shared" si="38"/>
        <v xml:space="preserve">  Packaging</v>
      </c>
      <c r="E63" s="80"/>
      <c r="F63" s="77">
        <f t="shared" ref="F63:AS63" si="40">F29*F$16</f>
        <v>8000</v>
      </c>
      <c r="G63" s="77">
        <f t="shared" si="40"/>
        <v>8000</v>
      </c>
      <c r="H63" s="77">
        <f t="shared" si="40"/>
        <v>8000</v>
      </c>
      <c r="I63" s="77">
        <f t="shared" si="40"/>
        <v>8000</v>
      </c>
      <c r="J63" s="77">
        <f t="shared" si="40"/>
        <v>8160</v>
      </c>
      <c r="K63" s="77">
        <f t="shared" si="40"/>
        <v>8160</v>
      </c>
      <c r="L63" s="77">
        <f t="shared" si="40"/>
        <v>8160</v>
      </c>
      <c r="M63" s="77">
        <f t="shared" si="40"/>
        <v>8160</v>
      </c>
      <c r="N63" s="77">
        <f t="shared" si="40"/>
        <v>8323.2000000000007</v>
      </c>
      <c r="O63" s="77">
        <f t="shared" si="40"/>
        <v>8323.2000000000007</v>
      </c>
      <c r="P63" s="77">
        <f t="shared" si="40"/>
        <v>8323.2000000000007</v>
      </c>
      <c r="Q63" s="77">
        <f t="shared" si="40"/>
        <v>8323.2000000000007</v>
      </c>
      <c r="R63" s="77">
        <f t="shared" si="40"/>
        <v>8489.6639999999989</v>
      </c>
      <c r="S63" s="77">
        <f t="shared" si="40"/>
        <v>8489.6639999999989</v>
      </c>
      <c r="T63" s="77">
        <f t="shared" si="40"/>
        <v>8489.6639999999989</v>
      </c>
      <c r="U63" s="77">
        <f t="shared" si="40"/>
        <v>8489.6639999999989</v>
      </c>
      <c r="V63" s="77">
        <f t="shared" si="40"/>
        <v>8659.4572800000005</v>
      </c>
      <c r="W63" s="77">
        <f t="shared" si="40"/>
        <v>8659.4572800000005</v>
      </c>
      <c r="X63" s="77">
        <f t="shared" si="40"/>
        <v>8659.4572800000005</v>
      </c>
      <c r="Y63" s="77">
        <f t="shared" si="40"/>
        <v>8659.4572800000005</v>
      </c>
      <c r="Z63" s="77">
        <f t="shared" si="40"/>
        <v>8832.6464255999999</v>
      </c>
      <c r="AA63" s="77">
        <f t="shared" si="40"/>
        <v>8832.6464255999999</v>
      </c>
      <c r="AB63" s="77">
        <f t="shared" si="40"/>
        <v>8832.6464255999999</v>
      </c>
      <c r="AC63" s="77">
        <f t="shared" si="40"/>
        <v>8832.6464255999999</v>
      </c>
      <c r="AD63" s="77">
        <f t="shared" si="40"/>
        <v>9009.2993541120013</v>
      </c>
      <c r="AE63" s="77">
        <f t="shared" si="40"/>
        <v>9009.2993541120013</v>
      </c>
      <c r="AF63" s="77">
        <f t="shared" si="40"/>
        <v>9009.2993541120013</v>
      </c>
      <c r="AG63" s="77">
        <f t="shared" si="40"/>
        <v>9009.2993541120013</v>
      </c>
      <c r="AH63" s="77">
        <f t="shared" si="40"/>
        <v>9189.4853411942404</v>
      </c>
      <c r="AI63" s="77">
        <f t="shared" si="40"/>
        <v>9189.4853411942404</v>
      </c>
      <c r="AJ63" s="77">
        <f t="shared" si="40"/>
        <v>9189.4853411942404</v>
      </c>
      <c r="AK63" s="77">
        <f t="shared" si="40"/>
        <v>9189.4853411942404</v>
      </c>
      <c r="AL63" s="77">
        <f t="shared" si="40"/>
        <v>9373.2750480181257</v>
      </c>
      <c r="AM63" s="77">
        <f t="shared" si="40"/>
        <v>9373.2750480181257</v>
      </c>
      <c r="AN63" s="77">
        <f t="shared" si="40"/>
        <v>9373.2750480181257</v>
      </c>
      <c r="AO63" s="77">
        <f t="shared" si="40"/>
        <v>9373.2750480181257</v>
      </c>
      <c r="AP63" s="77">
        <f t="shared" si="40"/>
        <v>9560.7405489784887</v>
      </c>
      <c r="AQ63" s="77">
        <f t="shared" si="40"/>
        <v>9560.7405489784887</v>
      </c>
      <c r="AR63" s="77">
        <f t="shared" si="40"/>
        <v>9560.7405489784887</v>
      </c>
      <c r="AS63" s="77">
        <f t="shared" si="40"/>
        <v>9560.7405489784887</v>
      </c>
      <c r="AT63" s="11"/>
      <c r="AU63" s="11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</row>
    <row r="64" spans="1:60" ht="15.75" customHeight="1" x14ac:dyDescent="0.25">
      <c r="A64" s="2"/>
      <c r="B64" s="16"/>
      <c r="C64" s="39"/>
      <c r="D64" s="26" t="str">
        <f t="shared" si="38"/>
        <v xml:space="preserve">  Shipping</v>
      </c>
      <c r="E64" s="80"/>
      <c r="F64" s="77">
        <f t="shared" ref="F64:AS64" si="41">F30*F$16</f>
        <v>20000</v>
      </c>
      <c r="G64" s="77">
        <f t="shared" si="41"/>
        <v>20000</v>
      </c>
      <c r="H64" s="77">
        <f t="shared" si="41"/>
        <v>20000</v>
      </c>
      <c r="I64" s="77">
        <f t="shared" si="41"/>
        <v>20000</v>
      </c>
      <c r="J64" s="77">
        <f t="shared" si="41"/>
        <v>20400</v>
      </c>
      <c r="K64" s="77">
        <f t="shared" si="41"/>
        <v>20400</v>
      </c>
      <c r="L64" s="77">
        <f t="shared" si="41"/>
        <v>20400</v>
      </c>
      <c r="M64" s="77">
        <f t="shared" si="41"/>
        <v>20400</v>
      </c>
      <c r="N64" s="77">
        <f t="shared" si="41"/>
        <v>20808</v>
      </c>
      <c r="O64" s="77">
        <f t="shared" si="41"/>
        <v>20808</v>
      </c>
      <c r="P64" s="77">
        <f t="shared" si="41"/>
        <v>20808</v>
      </c>
      <c r="Q64" s="77">
        <f t="shared" si="41"/>
        <v>20808</v>
      </c>
      <c r="R64" s="77">
        <f t="shared" si="41"/>
        <v>21224.16</v>
      </c>
      <c r="S64" s="77">
        <f t="shared" si="41"/>
        <v>21224.16</v>
      </c>
      <c r="T64" s="77">
        <f t="shared" si="41"/>
        <v>21224.16</v>
      </c>
      <c r="U64" s="77">
        <f t="shared" si="41"/>
        <v>21224.16</v>
      </c>
      <c r="V64" s="77">
        <f t="shared" si="41"/>
        <v>21648.643200000002</v>
      </c>
      <c r="W64" s="77">
        <f t="shared" si="41"/>
        <v>21648.643200000002</v>
      </c>
      <c r="X64" s="77">
        <f t="shared" si="41"/>
        <v>21648.643200000002</v>
      </c>
      <c r="Y64" s="77">
        <f t="shared" si="41"/>
        <v>21648.643200000002</v>
      </c>
      <c r="Z64" s="77">
        <f t="shared" si="41"/>
        <v>22081.616064000002</v>
      </c>
      <c r="AA64" s="77">
        <f t="shared" si="41"/>
        <v>22081.616064000002</v>
      </c>
      <c r="AB64" s="77">
        <f t="shared" si="41"/>
        <v>22081.616064000002</v>
      </c>
      <c r="AC64" s="77">
        <f t="shared" si="41"/>
        <v>22081.616064000002</v>
      </c>
      <c r="AD64" s="77">
        <f t="shared" si="41"/>
        <v>22523.248385280003</v>
      </c>
      <c r="AE64" s="77">
        <f t="shared" si="41"/>
        <v>22523.248385280003</v>
      </c>
      <c r="AF64" s="77">
        <f t="shared" si="41"/>
        <v>22523.248385280003</v>
      </c>
      <c r="AG64" s="77">
        <f t="shared" si="41"/>
        <v>22523.248385280003</v>
      </c>
      <c r="AH64" s="77">
        <f t="shared" si="41"/>
        <v>22973.7133529856</v>
      </c>
      <c r="AI64" s="77">
        <f t="shared" si="41"/>
        <v>22973.7133529856</v>
      </c>
      <c r="AJ64" s="77">
        <f t="shared" si="41"/>
        <v>22973.7133529856</v>
      </c>
      <c r="AK64" s="77">
        <f t="shared" si="41"/>
        <v>22973.7133529856</v>
      </c>
      <c r="AL64" s="77">
        <f t="shared" si="41"/>
        <v>23433.187620045312</v>
      </c>
      <c r="AM64" s="77">
        <f t="shared" si="41"/>
        <v>23433.187620045312</v>
      </c>
      <c r="AN64" s="77">
        <f t="shared" si="41"/>
        <v>23433.187620045312</v>
      </c>
      <c r="AO64" s="77">
        <f t="shared" si="41"/>
        <v>23433.187620045312</v>
      </c>
      <c r="AP64" s="77">
        <f t="shared" si="41"/>
        <v>23901.851372446221</v>
      </c>
      <c r="AQ64" s="77">
        <f t="shared" si="41"/>
        <v>23901.851372446221</v>
      </c>
      <c r="AR64" s="77">
        <f t="shared" si="41"/>
        <v>23901.851372446221</v>
      </c>
      <c r="AS64" s="77">
        <f t="shared" si="41"/>
        <v>23901.851372446221</v>
      </c>
      <c r="AT64" s="11"/>
      <c r="AU64" s="11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</row>
    <row r="65" spans="1:60" ht="15.75" customHeight="1" x14ac:dyDescent="0.25">
      <c r="A65" s="2"/>
      <c r="B65" s="16"/>
      <c r="C65" s="39"/>
      <c r="D65" s="29" t="s">
        <v>24</v>
      </c>
      <c r="E65" s="80"/>
      <c r="F65" s="78">
        <f t="shared" ref="F65:AS65" si="42">SUM(F62:F64)</f>
        <v>32000</v>
      </c>
      <c r="G65" s="78">
        <f t="shared" si="42"/>
        <v>32000</v>
      </c>
      <c r="H65" s="78">
        <f t="shared" si="42"/>
        <v>32000</v>
      </c>
      <c r="I65" s="78">
        <f t="shared" si="42"/>
        <v>32000</v>
      </c>
      <c r="J65" s="78">
        <f t="shared" si="42"/>
        <v>32640</v>
      </c>
      <c r="K65" s="78">
        <f t="shared" si="42"/>
        <v>32640</v>
      </c>
      <c r="L65" s="78">
        <f t="shared" si="42"/>
        <v>32640</v>
      </c>
      <c r="M65" s="78">
        <f t="shared" si="42"/>
        <v>32640</v>
      </c>
      <c r="N65" s="78">
        <f t="shared" si="42"/>
        <v>33292.800000000003</v>
      </c>
      <c r="O65" s="78">
        <f t="shared" si="42"/>
        <v>33292.800000000003</v>
      </c>
      <c r="P65" s="78">
        <f t="shared" si="42"/>
        <v>33292.800000000003</v>
      </c>
      <c r="Q65" s="78">
        <f t="shared" si="42"/>
        <v>33292.800000000003</v>
      </c>
      <c r="R65" s="78">
        <f t="shared" si="42"/>
        <v>33958.656000000003</v>
      </c>
      <c r="S65" s="78">
        <f t="shared" si="42"/>
        <v>33958.656000000003</v>
      </c>
      <c r="T65" s="78">
        <f t="shared" si="42"/>
        <v>33958.656000000003</v>
      </c>
      <c r="U65" s="78">
        <f t="shared" si="42"/>
        <v>33958.656000000003</v>
      </c>
      <c r="V65" s="78">
        <f t="shared" si="42"/>
        <v>34637.829120000002</v>
      </c>
      <c r="W65" s="78">
        <f t="shared" si="42"/>
        <v>34637.829120000002</v>
      </c>
      <c r="X65" s="78">
        <f t="shared" si="42"/>
        <v>34637.829120000002</v>
      </c>
      <c r="Y65" s="78">
        <f t="shared" si="42"/>
        <v>34637.829120000002</v>
      </c>
      <c r="Z65" s="78">
        <f t="shared" si="42"/>
        <v>35330.5857024</v>
      </c>
      <c r="AA65" s="78">
        <f t="shared" si="42"/>
        <v>35330.5857024</v>
      </c>
      <c r="AB65" s="78">
        <f t="shared" si="42"/>
        <v>35330.5857024</v>
      </c>
      <c r="AC65" s="78">
        <f t="shared" si="42"/>
        <v>35330.5857024</v>
      </c>
      <c r="AD65" s="78">
        <f t="shared" si="42"/>
        <v>36037.197416448005</v>
      </c>
      <c r="AE65" s="78">
        <f t="shared" si="42"/>
        <v>36037.197416448005</v>
      </c>
      <c r="AF65" s="78">
        <f t="shared" si="42"/>
        <v>36037.197416448005</v>
      </c>
      <c r="AG65" s="78">
        <f t="shared" si="42"/>
        <v>36037.197416448005</v>
      </c>
      <c r="AH65" s="78">
        <f t="shared" si="42"/>
        <v>36757.941364776962</v>
      </c>
      <c r="AI65" s="78">
        <f t="shared" si="42"/>
        <v>36757.941364776962</v>
      </c>
      <c r="AJ65" s="78">
        <f t="shared" si="42"/>
        <v>36757.941364776962</v>
      </c>
      <c r="AK65" s="78">
        <f t="shared" si="42"/>
        <v>36757.941364776962</v>
      </c>
      <c r="AL65" s="78">
        <f t="shared" si="42"/>
        <v>37493.100192072496</v>
      </c>
      <c r="AM65" s="78">
        <f t="shared" si="42"/>
        <v>37493.100192072496</v>
      </c>
      <c r="AN65" s="78">
        <f t="shared" si="42"/>
        <v>37493.100192072496</v>
      </c>
      <c r="AO65" s="78">
        <f t="shared" si="42"/>
        <v>37493.100192072496</v>
      </c>
      <c r="AP65" s="78">
        <f t="shared" si="42"/>
        <v>38242.962195913955</v>
      </c>
      <c r="AQ65" s="78">
        <f t="shared" si="42"/>
        <v>38242.962195913955</v>
      </c>
      <c r="AR65" s="78">
        <f t="shared" si="42"/>
        <v>38242.962195913955</v>
      </c>
      <c r="AS65" s="78">
        <f t="shared" si="42"/>
        <v>38242.962195913955</v>
      </c>
      <c r="AT65" s="11"/>
      <c r="AU65" s="11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</row>
    <row r="66" spans="1:60" ht="15.75" customHeight="1" x14ac:dyDescent="0.25">
      <c r="A66" s="2"/>
      <c r="B66" s="16"/>
      <c r="C66" s="39"/>
      <c r="D66" s="80"/>
      <c r="E66" s="80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11"/>
      <c r="AU66" s="11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</row>
    <row r="67" spans="1:60" ht="15.75" customHeight="1" x14ac:dyDescent="0.25">
      <c r="A67" s="2"/>
      <c r="B67" s="16"/>
      <c r="C67" s="39"/>
      <c r="D67" s="79" t="str">
        <f t="shared" ref="D67:D70" si="43">D33</f>
        <v xml:space="preserve">Marketing </v>
      </c>
      <c r="E67" s="80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11"/>
      <c r="AU67" s="11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</row>
    <row r="68" spans="1:60" ht="15.75" customHeight="1" x14ac:dyDescent="0.25">
      <c r="A68" s="2"/>
      <c r="B68" s="16"/>
      <c r="C68" s="39"/>
      <c r="D68" s="80" t="str">
        <f t="shared" si="43"/>
        <v xml:space="preserve">  Social media</v>
      </c>
      <c r="E68" s="80"/>
      <c r="F68" s="77">
        <f t="shared" ref="F68:AS68" si="44">F34*F$16</f>
        <v>20000</v>
      </c>
      <c r="G68" s="77">
        <f t="shared" si="44"/>
        <v>20000</v>
      </c>
      <c r="H68" s="77">
        <f t="shared" si="44"/>
        <v>20000</v>
      </c>
      <c r="I68" s="77">
        <f t="shared" si="44"/>
        <v>20000</v>
      </c>
      <c r="J68" s="77">
        <f t="shared" si="44"/>
        <v>20400</v>
      </c>
      <c r="K68" s="77">
        <f t="shared" si="44"/>
        <v>20400</v>
      </c>
      <c r="L68" s="77">
        <f t="shared" si="44"/>
        <v>20400</v>
      </c>
      <c r="M68" s="77">
        <f t="shared" si="44"/>
        <v>20400</v>
      </c>
      <c r="N68" s="77">
        <f t="shared" si="44"/>
        <v>20808</v>
      </c>
      <c r="O68" s="77">
        <f t="shared" si="44"/>
        <v>20808</v>
      </c>
      <c r="P68" s="77">
        <f t="shared" si="44"/>
        <v>20808</v>
      </c>
      <c r="Q68" s="77">
        <f t="shared" si="44"/>
        <v>20808</v>
      </c>
      <c r="R68" s="77">
        <f t="shared" si="44"/>
        <v>21224.16</v>
      </c>
      <c r="S68" s="77">
        <f t="shared" si="44"/>
        <v>21224.16</v>
      </c>
      <c r="T68" s="77">
        <f t="shared" si="44"/>
        <v>21224.16</v>
      </c>
      <c r="U68" s="77">
        <f t="shared" si="44"/>
        <v>21224.16</v>
      </c>
      <c r="V68" s="77">
        <f t="shared" si="44"/>
        <v>21648.643200000002</v>
      </c>
      <c r="W68" s="77">
        <f t="shared" si="44"/>
        <v>21648.643200000002</v>
      </c>
      <c r="X68" s="77">
        <f t="shared" si="44"/>
        <v>21648.643200000002</v>
      </c>
      <c r="Y68" s="77">
        <f t="shared" si="44"/>
        <v>21648.643200000002</v>
      </c>
      <c r="Z68" s="77">
        <f t="shared" si="44"/>
        <v>22081.616064000002</v>
      </c>
      <c r="AA68" s="77">
        <f t="shared" si="44"/>
        <v>22081.616064000002</v>
      </c>
      <c r="AB68" s="77">
        <f t="shared" si="44"/>
        <v>22081.616064000002</v>
      </c>
      <c r="AC68" s="77">
        <f t="shared" si="44"/>
        <v>22081.616064000002</v>
      </c>
      <c r="AD68" s="77">
        <f t="shared" si="44"/>
        <v>22523.248385280003</v>
      </c>
      <c r="AE68" s="77">
        <f t="shared" si="44"/>
        <v>22523.248385280003</v>
      </c>
      <c r="AF68" s="77">
        <f t="shared" si="44"/>
        <v>22523.248385280003</v>
      </c>
      <c r="AG68" s="77">
        <f t="shared" si="44"/>
        <v>22523.248385280003</v>
      </c>
      <c r="AH68" s="77">
        <f t="shared" si="44"/>
        <v>22973.7133529856</v>
      </c>
      <c r="AI68" s="77">
        <f t="shared" si="44"/>
        <v>22973.7133529856</v>
      </c>
      <c r="AJ68" s="77">
        <f t="shared" si="44"/>
        <v>22973.7133529856</v>
      </c>
      <c r="AK68" s="77">
        <f t="shared" si="44"/>
        <v>22973.7133529856</v>
      </c>
      <c r="AL68" s="77">
        <f t="shared" si="44"/>
        <v>23433.187620045312</v>
      </c>
      <c r="AM68" s="77">
        <f t="shared" si="44"/>
        <v>23433.187620045312</v>
      </c>
      <c r="AN68" s="77">
        <f t="shared" si="44"/>
        <v>23433.187620045312</v>
      </c>
      <c r="AO68" s="77">
        <f t="shared" si="44"/>
        <v>23433.187620045312</v>
      </c>
      <c r="AP68" s="77">
        <f t="shared" si="44"/>
        <v>23901.851372446221</v>
      </c>
      <c r="AQ68" s="77">
        <f t="shared" si="44"/>
        <v>23901.851372446221</v>
      </c>
      <c r="AR68" s="77">
        <f t="shared" si="44"/>
        <v>23901.851372446221</v>
      </c>
      <c r="AS68" s="77">
        <f t="shared" si="44"/>
        <v>23901.851372446221</v>
      </c>
      <c r="AT68" s="11"/>
      <c r="AU68" s="11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</row>
    <row r="69" spans="1:60" ht="15.75" customHeight="1" x14ac:dyDescent="0.25">
      <c r="A69" s="2"/>
      <c r="B69" s="16"/>
      <c r="C69" s="39"/>
      <c r="D69" s="80" t="str">
        <f t="shared" si="43"/>
        <v xml:space="preserve">  Email</v>
      </c>
      <c r="E69" s="80"/>
      <c r="F69" s="77">
        <f t="shared" ref="F69:AS69" si="45">F35*F$16</f>
        <v>22000</v>
      </c>
      <c r="G69" s="77">
        <f t="shared" si="45"/>
        <v>22000</v>
      </c>
      <c r="H69" s="77">
        <f t="shared" si="45"/>
        <v>22000</v>
      </c>
      <c r="I69" s="77">
        <f t="shared" si="45"/>
        <v>22000</v>
      </c>
      <c r="J69" s="77">
        <f t="shared" si="45"/>
        <v>22440</v>
      </c>
      <c r="K69" s="77">
        <f t="shared" si="45"/>
        <v>22440</v>
      </c>
      <c r="L69" s="77">
        <f t="shared" si="45"/>
        <v>22440</v>
      </c>
      <c r="M69" s="77">
        <f t="shared" si="45"/>
        <v>22440</v>
      </c>
      <c r="N69" s="77">
        <f t="shared" si="45"/>
        <v>22888.800000000003</v>
      </c>
      <c r="O69" s="77">
        <f t="shared" si="45"/>
        <v>22888.800000000003</v>
      </c>
      <c r="P69" s="77">
        <f t="shared" si="45"/>
        <v>22888.800000000003</v>
      </c>
      <c r="Q69" s="77">
        <f t="shared" si="45"/>
        <v>22888.800000000003</v>
      </c>
      <c r="R69" s="77">
        <f t="shared" si="45"/>
        <v>23346.576000000001</v>
      </c>
      <c r="S69" s="77">
        <f t="shared" si="45"/>
        <v>23346.576000000001</v>
      </c>
      <c r="T69" s="77">
        <f t="shared" si="45"/>
        <v>23346.576000000001</v>
      </c>
      <c r="U69" s="77">
        <f t="shared" si="45"/>
        <v>23346.576000000001</v>
      </c>
      <c r="V69" s="77">
        <f t="shared" si="45"/>
        <v>23813.507520000003</v>
      </c>
      <c r="W69" s="77">
        <f t="shared" si="45"/>
        <v>23813.507520000003</v>
      </c>
      <c r="X69" s="77">
        <f t="shared" si="45"/>
        <v>23813.507520000003</v>
      </c>
      <c r="Y69" s="77">
        <f t="shared" si="45"/>
        <v>23813.507520000003</v>
      </c>
      <c r="Z69" s="77">
        <f t="shared" si="45"/>
        <v>24289.777670400003</v>
      </c>
      <c r="AA69" s="77">
        <f t="shared" si="45"/>
        <v>24289.777670400003</v>
      </c>
      <c r="AB69" s="77">
        <f t="shared" si="45"/>
        <v>24289.777670400003</v>
      </c>
      <c r="AC69" s="77">
        <f t="shared" si="45"/>
        <v>24289.777670400003</v>
      </c>
      <c r="AD69" s="77">
        <f t="shared" si="45"/>
        <v>24775.573223808002</v>
      </c>
      <c r="AE69" s="77">
        <f t="shared" si="45"/>
        <v>24775.573223808002</v>
      </c>
      <c r="AF69" s="77">
        <f t="shared" si="45"/>
        <v>24775.573223808002</v>
      </c>
      <c r="AG69" s="77">
        <f t="shared" si="45"/>
        <v>24775.573223808002</v>
      </c>
      <c r="AH69" s="77">
        <f t="shared" si="45"/>
        <v>25271.084688284162</v>
      </c>
      <c r="AI69" s="77">
        <f t="shared" si="45"/>
        <v>25271.084688284162</v>
      </c>
      <c r="AJ69" s="77">
        <f t="shared" si="45"/>
        <v>25271.084688284162</v>
      </c>
      <c r="AK69" s="77">
        <f t="shared" si="45"/>
        <v>25271.084688284162</v>
      </c>
      <c r="AL69" s="77">
        <f t="shared" si="45"/>
        <v>25776.506382049847</v>
      </c>
      <c r="AM69" s="77">
        <f t="shared" si="45"/>
        <v>25776.506382049847</v>
      </c>
      <c r="AN69" s="77">
        <f t="shared" si="45"/>
        <v>25776.506382049847</v>
      </c>
      <c r="AO69" s="77">
        <f t="shared" si="45"/>
        <v>25776.506382049847</v>
      </c>
      <c r="AP69" s="77">
        <f t="shared" si="45"/>
        <v>26292.036509690843</v>
      </c>
      <c r="AQ69" s="77">
        <f t="shared" si="45"/>
        <v>26292.036509690843</v>
      </c>
      <c r="AR69" s="77">
        <f t="shared" si="45"/>
        <v>26292.036509690843</v>
      </c>
      <c r="AS69" s="77">
        <f t="shared" si="45"/>
        <v>26292.036509690843</v>
      </c>
      <c r="AT69" s="11"/>
      <c r="AU69" s="11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</row>
    <row r="70" spans="1:60" ht="15.75" customHeight="1" x14ac:dyDescent="0.25">
      <c r="A70" s="2"/>
      <c r="B70" s="16"/>
      <c r="C70" s="39"/>
      <c r="D70" s="80" t="str">
        <f t="shared" si="43"/>
        <v xml:space="preserve">  SEO</v>
      </c>
      <c r="E70" s="80"/>
      <c r="F70" s="77">
        <f t="shared" ref="F70:AS70" si="46">F36*F$16</f>
        <v>24000</v>
      </c>
      <c r="G70" s="77">
        <f t="shared" si="46"/>
        <v>24000</v>
      </c>
      <c r="H70" s="77">
        <f t="shared" si="46"/>
        <v>24000</v>
      </c>
      <c r="I70" s="77">
        <f t="shared" si="46"/>
        <v>24000</v>
      </c>
      <c r="J70" s="77">
        <f t="shared" si="46"/>
        <v>24480</v>
      </c>
      <c r="K70" s="77">
        <f t="shared" si="46"/>
        <v>24480</v>
      </c>
      <c r="L70" s="77">
        <f t="shared" si="46"/>
        <v>24480</v>
      </c>
      <c r="M70" s="77">
        <f t="shared" si="46"/>
        <v>24480</v>
      </c>
      <c r="N70" s="77">
        <f t="shared" si="46"/>
        <v>24969.599999999999</v>
      </c>
      <c r="O70" s="77">
        <f t="shared" si="46"/>
        <v>24969.599999999999</v>
      </c>
      <c r="P70" s="77">
        <f t="shared" si="46"/>
        <v>24969.599999999999</v>
      </c>
      <c r="Q70" s="77">
        <f t="shared" si="46"/>
        <v>24969.599999999999</v>
      </c>
      <c r="R70" s="77">
        <f t="shared" si="46"/>
        <v>25468.991999999998</v>
      </c>
      <c r="S70" s="77">
        <f t="shared" si="46"/>
        <v>25468.991999999998</v>
      </c>
      <c r="T70" s="77">
        <f t="shared" si="46"/>
        <v>25468.991999999998</v>
      </c>
      <c r="U70" s="77">
        <f t="shared" si="46"/>
        <v>25468.991999999998</v>
      </c>
      <c r="V70" s="77">
        <f t="shared" si="46"/>
        <v>25978.37184</v>
      </c>
      <c r="W70" s="77">
        <f t="shared" si="46"/>
        <v>25978.37184</v>
      </c>
      <c r="X70" s="77">
        <f t="shared" si="46"/>
        <v>25978.37184</v>
      </c>
      <c r="Y70" s="77">
        <f t="shared" si="46"/>
        <v>25978.37184</v>
      </c>
      <c r="Z70" s="77">
        <f t="shared" si="46"/>
        <v>26497.9392768</v>
      </c>
      <c r="AA70" s="77">
        <f t="shared" si="46"/>
        <v>26497.9392768</v>
      </c>
      <c r="AB70" s="77">
        <f t="shared" si="46"/>
        <v>26497.9392768</v>
      </c>
      <c r="AC70" s="77">
        <f t="shared" si="46"/>
        <v>26497.9392768</v>
      </c>
      <c r="AD70" s="77">
        <f t="shared" si="46"/>
        <v>27027.898062336</v>
      </c>
      <c r="AE70" s="77">
        <f t="shared" si="46"/>
        <v>27027.898062336</v>
      </c>
      <c r="AF70" s="77">
        <f t="shared" si="46"/>
        <v>27027.898062336</v>
      </c>
      <c r="AG70" s="77">
        <f t="shared" si="46"/>
        <v>27027.898062336</v>
      </c>
      <c r="AH70" s="77">
        <f t="shared" si="46"/>
        <v>27568.456023582719</v>
      </c>
      <c r="AI70" s="77">
        <f t="shared" si="46"/>
        <v>27568.456023582719</v>
      </c>
      <c r="AJ70" s="77">
        <f t="shared" si="46"/>
        <v>27568.456023582719</v>
      </c>
      <c r="AK70" s="77">
        <f t="shared" si="46"/>
        <v>27568.456023582719</v>
      </c>
      <c r="AL70" s="77">
        <f t="shared" si="46"/>
        <v>28119.825144054375</v>
      </c>
      <c r="AM70" s="77">
        <f t="shared" si="46"/>
        <v>28119.825144054375</v>
      </c>
      <c r="AN70" s="77">
        <f t="shared" si="46"/>
        <v>28119.825144054375</v>
      </c>
      <c r="AO70" s="77">
        <f t="shared" si="46"/>
        <v>28119.825144054375</v>
      </c>
      <c r="AP70" s="77">
        <f t="shared" si="46"/>
        <v>28682.221646935464</v>
      </c>
      <c r="AQ70" s="77">
        <f t="shared" si="46"/>
        <v>28682.221646935464</v>
      </c>
      <c r="AR70" s="77">
        <f t="shared" si="46"/>
        <v>28682.221646935464</v>
      </c>
      <c r="AS70" s="77">
        <f t="shared" si="46"/>
        <v>28682.221646935464</v>
      </c>
      <c r="AT70" s="11"/>
      <c r="AU70" s="11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</row>
    <row r="71" spans="1:60" ht="15.75" customHeight="1" x14ac:dyDescent="0.25">
      <c r="A71" s="2"/>
      <c r="B71" s="16"/>
      <c r="C71" s="39"/>
      <c r="D71" s="29" t="s">
        <v>24</v>
      </c>
      <c r="E71" s="80"/>
      <c r="F71" s="78">
        <f t="shared" ref="F71:AS71" si="47">SUM(F68:F70)</f>
        <v>66000</v>
      </c>
      <c r="G71" s="78">
        <f t="shared" si="47"/>
        <v>66000</v>
      </c>
      <c r="H71" s="78">
        <f t="shared" si="47"/>
        <v>66000</v>
      </c>
      <c r="I71" s="78">
        <f t="shared" si="47"/>
        <v>66000</v>
      </c>
      <c r="J71" s="78">
        <f t="shared" si="47"/>
        <v>67320</v>
      </c>
      <c r="K71" s="78">
        <f t="shared" si="47"/>
        <v>67320</v>
      </c>
      <c r="L71" s="78">
        <f t="shared" si="47"/>
        <v>67320</v>
      </c>
      <c r="M71" s="78">
        <f t="shared" si="47"/>
        <v>67320</v>
      </c>
      <c r="N71" s="78">
        <f t="shared" si="47"/>
        <v>68666.399999999994</v>
      </c>
      <c r="O71" s="78">
        <f t="shared" si="47"/>
        <v>68666.399999999994</v>
      </c>
      <c r="P71" s="78">
        <f t="shared" si="47"/>
        <v>68666.399999999994</v>
      </c>
      <c r="Q71" s="78">
        <f t="shared" si="47"/>
        <v>68666.399999999994</v>
      </c>
      <c r="R71" s="78">
        <f t="shared" si="47"/>
        <v>70039.728000000003</v>
      </c>
      <c r="S71" s="78">
        <f t="shared" si="47"/>
        <v>70039.728000000003</v>
      </c>
      <c r="T71" s="78">
        <f t="shared" si="47"/>
        <v>70039.728000000003</v>
      </c>
      <c r="U71" s="78">
        <f t="shared" si="47"/>
        <v>70039.728000000003</v>
      </c>
      <c r="V71" s="78">
        <f t="shared" si="47"/>
        <v>71440.522560000012</v>
      </c>
      <c r="W71" s="78">
        <f t="shared" si="47"/>
        <v>71440.522560000012</v>
      </c>
      <c r="X71" s="78">
        <f t="shared" si="47"/>
        <v>71440.522560000012</v>
      </c>
      <c r="Y71" s="78">
        <f t="shared" si="47"/>
        <v>71440.522560000012</v>
      </c>
      <c r="Z71" s="78">
        <f t="shared" si="47"/>
        <v>72869.333011199997</v>
      </c>
      <c r="AA71" s="78">
        <f t="shared" si="47"/>
        <v>72869.333011199997</v>
      </c>
      <c r="AB71" s="78">
        <f t="shared" si="47"/>
        <v>72869.333011199997</v>
      </c>
      <c r="AC71" s="78">
        <f t="shared" si="47"/>
        <v>72869.333011199997</v>
      </c>
      <c r="AD71" s="78">
        <f t="shared" si="47"/>
        <v>74326.719671423998</v>
      </c>
      <c r="AE71" s="78">
        <f t="shared" si="47"/>
        <v>74326.719671423998</v>
      </c>
      <c r="AF71" s="78">
        <f t="shared" si="47"/>
        <v>74326.719671423998</v>
      </c>
      <c r="AG71" s="78">
        <f t="shared" si="47"/>
        <v>74326.719671423998</v>
      </c>
      <c r="AH71" s="78">
        <f t="shared" si="47"/>
        <v>75813.254064852488</v>
      </c>
      <c r="AI71" s="78">
        <f t="shared" si="47"/>
        <v>75813.254064852488</v>
      </c>
      <c r="AJ71" s="78">
        <f t="shared" si="47"/>
        <v>75813.254064852488</v>
      </c>
      <c r="AK71" s="78">
        <f t="shared" si="47"/>
        <v>75813.254064852488</v>
      </c>
      <c r="AL71" s="78">
        <f t="shared" si="47"/>
        <v>77329.519146149541</v>
      </c>
      <c r="AM71" s="78">
        <f t="shared" si="47"/>
        <v>77329.519146149541</v>
      </c>
      <c r="AN71" s="78">
        <f t="shared" si="47"/>
        <v>77329.519146149541</v>
      </c>
      <c r="AO71" s="78">
        <f t="shared" si="47"/>
        <v>77329.519146149541</v>
      </c>
      <c r="AP71" s="78">
        <f t="shared" si="47"/>
        <v>78876.109529072521</v>
      </c>
      <c r="AQ71" s="78">
        <f t="shared" si="47"/>
        <v>78876.109529072521</v>
      </c>
      <c r="AR71" s="78">
        <f t="shared" si="47"/>
        <v>78876.109529072521</v>
      </c>
      <c r="AS71" s="78">
        <f t="shared" si="47"/>
        <v>78876.109529072521</v>
      </c>
      <c r="AT71" s="11"/>
      <c r="AU71" s="11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</row>
    <row r="72" spans="1:60" ht="15.75" customHeight="1" x14ac:dyDescent="0.25">
      <c r="A72" s="2"/>
      <c r="B72" s="16"/>
      <c r="C72" s="39"/>
      <c r="D72" s="80"/>
      <c r="E72" s="80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11"/>
      <c r="AU72" s="11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</row>
    <row r="73" spans="1:60" ht="15.75" customHeight="1" x14ac:dyDescent="0.25">
      <c r="A73" s="2"/>
      <c r="B73" s="16"/>
      <c r="C73" s="39"/>
      <c r="D73" s="79" t="str">
        <f>D39</f>
        <v>Fees</v>
      </c>
      <c r="E73" s="79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11"/>
      <c r="Y73" s="11"/>
      <c r="Z73" s="11"/>
      <c r="AA73" s="11"/>
      <c r="AB73" s="11"/>
      <c r="AC73" s="11"/>
      <c r="AD73" s="11"/>
      <c r="AE73" s="11"/>
      <c r="AF73" s="11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</row>
    <row r="74" spans="1:60" ht="15.75" customHeight="1" x14ac:dyDescent="0.25">
      <c r="A74" s="2"/>
      <c r="B74" s="16"/>
      <c r="C74" s="39"/>
      <c r="D74" s="80" t="s">
        <v>171</v>
      </c>
      <c r="E74" s="80"/>
      <c r="F74" s="77">
        <f t="shared" ref="F74:AS74" si="48">F40*F$16</f>
        <v>900000</v>
      </c>
      <c r="G74" s="77">
        <f t="shared" si="48"/>
        <v>900000</v>
      </c>
      <c r="H74" s="77">
        <f t="shared" si="48"/>
        <v>900000</v>
      </c>
      <c r="I74" s="77">
        <f t="shared" si="48"/>
        <v>900000</v>
      </c>
      <c r="J74" s="77">
        <f t="shared" si="48"/>
        <v>900000</v>
      </c>
      <c r="K74" s="77">
        <f t="shared" si="48"/>
        <v>900000</v>
      </c>
      <c r="L74" s="77">
        <f t="shared" si="48"/>
        <v>900000</v>
      </c>
      <c r="M74" s="77">
        <f t="shared" si="48"/>
        <v>900000</v>
      </c>
      <c r="N74" s="77">
        <f t="shared" si="48"/>
        <v>900000</v>
      </c>
      <c r="O74" s="77">
        <f t="shared" si="48"/>
        <v>900000</v>
      </c>
      <c r="P74" s="77">
        <f t="shared" si="48"/>
        <v>900000</v>
      </c>
      <c r="Q74" s="77">
        <f t="shared" si="48"/>
        <v>900000</v>
      </c>
      <c r="R74" s="77">
        <f t="shared" si="48"/>
        <v>900000</v>
      </c>
      <c r="S74" s="77">
        <f t="shared" si="48"/>
        <v>900000</v>
      </c>
      <c r="T74" s="77">
        <f t="shared" si="48"/>
        <v>900000</v>
      </c>
      <c r="U74" s="77">
        <f t="shared" si="48"/>
        <v>900000</v>
      </c>
      <c r="V74" s="77">
        <f t="shared" si="48"/>
        <v>900000</v>
      </c>
      <c r="W74" s="77">
        <f t="shared" si="48"/>
        <v>900000</v>
      </c>
      <c r="X74" s="77">
        <f t="shared" si="48"/>
        <v>900000</v>
      </c>
      <c r="Y74" s="77">
        <f t="shared" si="48"/>
        <v>900000</v>
      </c>
      <c r="Z74" s="77">
        <f t="shared" si="48"/>
        <v>900000</v>
      </c>
      <c r="AA74" s="77">
        <f t="shared" si="48"/>
        <v>900000</v>
      </c>
      <c r="AB74" s="77">
        <f t="shared" si="48"/>
        <v>900000</v>
      </c>
      <c r="AC74" s="77">
        <f t="shared" si="48"/>
        <v>900000</v>
      </c>
      <c r="AD74" s="77">
        <f t="shared" si="48"/>
        <v>900000</v>
      </c>
      <c r="AE74" s="77">
        <f t="shared" si="48"/>
        <v>900000</v>
      </c>
      <c r="AF74" s="77">
        <f t="shared" si="48"/>
        <v>900000</v>
      </c>
      <c r="AG74" s="77">
        <f t="shared" si="48"/>
        <v>900000</v>
      </c>
      <c r="AH74" s="77">
        <f t="shared" si="48"/>
        <v>900000</v>
      </c>
      <c r="AI74" s="77">
        <f t="shared" si="48"/>
        <v>900000</v>
      </c>
      <c r="AJ74" s="77">
        <f t="shared" si="48"/>
        <v>900000</v>
      </c>
      <c r="AK74" s="77">
        <f t="shared" si="48"/>
        <v>900000</v>
      </c>
      <c r="AL74" s="77">
        <f t="shared" si="48"/>
        <v>900000</v>
      </c>
      <c r="AM74" s="77">
        <f t="shared" si="48"/>
        <v>900000</v>
      </c>
      <c r="AN74" s="77">
        <f t="shared" si="48"/>
        <v>900000</v>
      </c>
      <c r="AO74" s="77">
        <f t="shared" si="48"/>
        <v>900000</v>
      </c>
      <c r="AP74" s="77">
        <f t="shared" si="48"/>
        <v>900000</v>
      </c>
      <c r="AQ74" s="77">
        <f t="shared" si="48"/>
        <v>900000</v>
      </c>
      <c r="AR74" s="77">
        <f t="shared" si="48"/>
        <v>900000</v>
      </c>
      <c r="AS74" s="77">
        <f t="shared" si="48"/>
        <v>900000</v>
      </c>
      <c r="AT74" s="57"/>
      <c r="AU74" s="57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</row>
    <row r="75" spans="1:60" ht="15.75" customHeight="1" x14ac:dyDescent="0.25">
      <c r="A75" s="2"/>
      <c r="B75" s="16"/>
      <c r="C75" s="39"/>
      <c r="D75" s="80" t="s">
        <v>172</v>
      </c>
      <c r="E75" s="80"/>
      <c r="F75" s="77">
        <f t="shared" ref="F75:AS75" si="49">F41*F$16</f>
        <v>300000</v>
      </c>
      <c r="G75" s="77">
        <f t="shared" si="49"/>
        <v>300000</v>
      </c>
      <c r="H75" s="77">
        <f t="shared" si="49"/>
        <v>300000</v>
      </c>
      <c r="I75" s="77">
        <f t="shared" si="49"/>
        <v>300000</v>
      </c>
      <c r="J75" s="77">
        <f t="shared" si="49"/>
        <v>300000</v>
      </c>
      <c r="K75" s="77">
        <f t="shared" si="49"/>
        <v>300000</v>
      </c>
      <c r="L75" s="77">
        <f t="shared" si="49"/>
        <v>300000</v>
      </c>
      <c r="M75" s="77">
        <f t="shared" si="49"/>
        <v>300000</v>
      </c>
      <c r="N75" s="77">
        <f t="shared" si="49"/>
        <v>300000</v>
      </c>
      <c r="O75" s="77">
        <f t="shared" si="49"/>
        <v>300000</v>
      </c>
      <c r="P75" s="77">
        <f t="shared" si="49"/>
        <v>300000</v>
      </c>
      <c r="Q75" s="77">
        <f t="shared" si="49"/>
        <v>300000</v>
      </c>
      <c r="R75" s="77">
        <f t="shared" si="49"/>
        <v>300000</v>
      </c>
      <c r="S75" s="77">
        <f t="shared" si="49"/>
        <v>300000</v>
      </c>
      <c r="T75" s="77">
        <f t="shared" si="49"/>
        <v>300000</v>
      </c>
      <c r="U75" s="77">
        <f t="shared" si="49"/>
        <v>300000</v>
      </c>
      <c r="V75" s="77">
        <f t="shared" si="49"/>
        <v>300000</v>
      </c>
      <c r="W75" s="77">
        <f t="shared" si="49"/>
        <v>300000</v>
      </c>
      <c r="X75" s="77">
        <f t="shared" si="49"/>
        <v>300000</v>
      </c>
      <c r="Y75" s="77">
        <f t="shared" si="49"/>
        <v>300000</v>
      </c>
      <c r="Z75" s="77">
        <f t="shared" si="49"/>
        <v>300000</v>
      </c>
      <c r="AA75" s="77">
        <f t="shared" si="49"/>
        <v>300000</v>
      </c>
      <c r="AB75" s="77">
        <f t="shared" si="49"/>
        <v>300000</v>
      </c>
      <c r="AC75" s="77">
        <f t="shared" si="49"/>
        <v>300000</v>
      </c>
      <c r="AD75" s="77">
        <f t="shared" si="49"/>
        <v>300000</v>
      </c>
      <c r="AE75" s="77">
        <f t="shared" si="49"/>
        <v>300000</v>
      </c>
      <c r="AF75" s="77">
        <f t="shared" si="49"/>
        <v>300000</v>
      </c>
      <c r="AG75" s="77">
        <f t="shared" si="49"/>
        <v>300000</v>
      </c>
      <c r="AH75" s="77">
        <f t="shared" si="49"/>
        <v>300000</v>
      </c>
      <c r="AI75" s="77">
        <f t="shared" si="49"/>
        <v>300000</v>
      </c>
      <c r="AJ75" s="77">
        <f t="shared" si="49"/>
        <v>300000</v>
      </c>
      <c r="AK75" s="77">
        <f t="shared" si="49"/>
        <v>300000</v>
      </c>
      <c r="AL75" s="77">
        <f t="shared" si="49"/>
        <v>300000</v>
      </c>
      <c r="AM75" s="77">
        <f t="shared" si="49"/>
        <v>300000</v>
      </c>
      <c r="AN75" s="77">
        <f t="shared" si="49"/>
        <v>300000</v>
      </c>
      <c r="AO75" s="77">
        <f t="shared" si="49"/>
        <v>300000</v>
      </c>
      <c r="AP75" s="77">
        <f t="shared" si="49"/>
        <v>300000</v>
      </c>
      <c r="AQ75" s="77">
        <f t="shared" si="49"/>
        <v>300000</v>
      </c>
      <c r="AR75" s="77">
        <f t="shared" si="49"/>
        <v>300000</v>
      </c>
      <c r="AS75" s="77">
        <f t="shared" si="49"/>
        <v>300000</v>
      </c>
      <c r="AT75" s="57"/>
      <c r="AU75" s="57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</row>
    <row r="76" spans="1:60" ht="15.75" customHeight="1" x14ac:dyDescent="0.25">
      <c r="A76" s="2"/>
      <c r="B76" s="16"/>
      <c r="C76" s="39"/>
      <c r="D76" s="80" t="s">
        <v>173</v>
      </c>
      <c r="E76" s="80"/>
      <c r="F76" s="77">
        <f t="shared" ref="F76:AS76" si="50">F42*F$16</f>
        <v>90000</v>
      </c>
      <c r="G76" s="77">
        <f t="shared" si="50"/>
        <v>90000</v>
      </c>
      <c r="H76" s="77">
        <f t="shared" si="50"/>
        <v>90000</v>
      </c>
      <c r="I76" s="77">
        <f t="shared" si="50"/>
        <v>90000</v>
      </c>
      <c r="J76" s="77">
        <f t="shared" si="50"/>
        <v>90000</v>
      </c>
      <c r="K76" s="77">
        <f t="shared" si="50"/>
        <v>90000</v>
      </c>
      <c r="L76" s="77">
        <f t="shared" si="50"/>
        <v>90000</v>
      </c>
      <c r="M76" s="77">
        <f t="shared" si="50"/>
        <v>90000</v>
      </c>
      <c r="N76" s="77">
        <f t="shared" si="50"/>
        <v>90000</v>
      </c>
      <c r="O76" s="77">
        <f t="shared" si="50"/>
        <v>90000</v>
      </c>
      <c r="P76" s="77">
        <f t="shared" si="50"/>
        <v>90000</v>
      </c>
      <c r="Q76" s="77">
        <f t="shared" si="50"/>
        <v>90000</v>
      </c>
      <c r="R76" s="77">
        <f t="shared" si="50"/>
        <v>90000</v>
      </c>
      <c r="S76" s="77">
        <f t="shared" si="50"/>
        <v>90000</v>
      </c>
      <c r="T76" s="77">
        <f t="shared" si="50"/>
        <v>90000</v>
      </c>
      <c r="U76" s="77">
        <f t="shared" si="50"/>
        <v>90000</v>
      </c>
      <c r="V76" s="77">
        <f t="shared" si="50"/>
        <v>90000</v>
      </c>
      <c r="W76" s="77">
        <f t="shared" si="50"/>
        <v>90000</v>
      </c>
      <c r="X76" s="77">
        <f t="shared" si="50"/>
        <v>90000</v>
      </c>
      <c r="Y76" s="77">
        <f t="shared" si="50"/>
        <v>90000</v>
      </c>
      <c r="Z76" s="77">
        <f t="shared" si="50"/>
        <v>90000</v>
      </c>
      <c r="AA76" s="77">
        <f t="shared" si="50"/>
        <v>90000</v>
      </c>
      <c r="AB76" s="77">
        <f t="shared" si="50"/>
        <v>90000</v>
      </c>
      <c r="AC76" s="77">
        <f t="shared" si="50"/>
        <v>90000</v>
      </c>
      <c r="AD76" s="77">
        <f t="shared" si="50"/>
        <v>90000</v>
      </c>
      <c r="AE76" s="77">
        <f t="shared" si="50"/>
        <v>90000</v>
      </c>
      <c r="AF76" s="77">
        <f t="shared" si="50"/>
        <v>90000</v>
      </c>
      <c r="AG76" s="77">
        <f t="shared" si="50"/>
        <v>90000</v>
      </c>
      <c r="AH76" s="77">
        <f t="shared" si="50"/>
        <v>90000</v>
      </c>
      <c r="AI76" s="77">
        <f t="shared" si="50"/>
        <v>90000</v>
      </c>
      <c r="AJ76" s="77">
        <f t="shared" si="50"/>
        <v>90000</v>
      </c>
      <c r="AK76" s="77">
        <f t="shared" si="50"/>
        <v>90000</v>
      </c>
      <c r="AL76" s="77">
        <f t="shared" si="50"/>
        <v>90000</v>
      </c>
      <c r="AM76" s="77">
        <f t="shared" si="50"/>
        <v>90000</v>
      </c>
      <c r="AN76" s="77">
        <f t="shared" si="50"/>
        <v>90000</v>
      </c>
      <c r="AO76" s="77">
        <f t="shared" si="50"/>
        <v>90000</v>
      </c>
      <c r="AP76" s="77">
        <f t="shared" si="50"/>
        <v>90000</v>
      </c>
      <c r="AQ76" s="77">
        <f t="shared" si="50"/>
        <v>90000</v>
      </c>
      <c r="AR76" s="77">
        <f t="shared" si="50"/>
        <v>90000</v>
      </c>
      <c r="AS76" s="77">
        <f t="shared" si="50"/>
        <v>90000</v>
      </c>
      <c r="AT76" s="57"/>
      <c r="AU76" s="57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</row>
    <row r="77" spans="1:60" ht="15.75" customHeight="1" x14ac:dyDescent="0.25">
      <c r="A77" s="2"/>
      <c r="B77" s="16"/>
      <c r="C77" s="39"/>
      <c r="D77" s="80" t="s">
        <v>174</v>
      </c>
      <c r="E77" s="80"/>
      <c r="F77" s="77">
        <f t="shared" ref="F77:AS77" si="51">F$43*F$16</f>
        <v>67567.5</v>
      </c>
      <c r="G77" s="77">
        <f t="shared" si="51"/>
        <v>67567.5</v>
      </c>
      <c r="H77" s="77">
        <f t="shared" si="51"/>
        <v>67567.5</v>
      </c>
      <c r="I77" s="77">
        <f t="shared" si="51"/>
        <v>67567.5</v>
      </c>
      <c r="J77" s="77">
        <f t="shared" si="51"/>
        <v>67567.5</v>
      </c>
      <c r="K77" s="77">
        <f t="shared" si="51"/>
        <v>67567.5</v>
      </c>
      <c r="L77" s="77">
        <f t="shared" si="51"/>
        <v>67567.5</v>
      </c>
      <c r="M77" s="77">
        <f t="shared" si="51"/>
        <v>67567.5</v>
      </c>
      <c r="N77" s="77">
        <f t="shared" si="51"/>
        <v>67567.5</v>
      </c>
      <c r="O77" s="77">
        <f t="shared" si="51"/>
        <v>67567.5</v>
      </c>
      <c r="P77" s="77">
        <f t="shared" si="51"/>
        <v>67567.5</v>
      </c>
      <c r="Q77" s="77">
        <f t="shared" si="51"/>
        <v>67567.5</v>
      </c>
      <c r="R77" s="77">
        <f t="shared" si="51"/>
        <v>67567.5</v>
      </c>
      <c r="S77" s="77">
        <f t="shared" si="51"/>
        <v>67567.5</v>
      </c>
      <c r="T77" s="77">
        <f t="shared" si="51"/>
        <v>67567.5</v>
      </c>
      <c r="U77" s="77">
        <f t="shared" si="51"/>
        <v>67567.5</v>
      </c>
      <c r="V77" s="77">
        <f t="shared" si="51"/>
        <v>67567.5</v>
      </c>
      <c r="W77" s="77">
        <f t="shared" si="51"/>
        <v>67567.5</v>
      </c>
      <c r="X77" s="77">
        <f t="shared" si="51"/>
        <v>67567.5</v>
      </c>
      <c r="Y77" s="77">
        <f t="shared" si="51"/>
        <v>67567.5</v>
      </c>
      <c r="Z77" s="77">
        <f t="shared" si="51"/>
        <v>67567.5</v>
      </c>
      <c r="AA77" s="77">
        <f t="shared" si="51"/>
        <v>67567.5</v>
      </c>
      <c r="AB77" s="77">
        <f t="shared" si="51"/>
        <v>67567.5</v>
      </c>
      <c r="AC77" s="77">
        <f t="shared" si="51"/>
        <v>67567.5</v>
      </c>
      <c r="AD77" s="77">
        <f t="shared" si="51"/>
        <v>67567.5</v>
      </c>
      <c r="AE77" s="77">
        <f t="shared" si="51"/>
        <v>67567.5</v>
      </c>
      <c r="AF77" s="77">
        <f t="shared" si="51"/>
        <v>67567.5</v>
      </c>
      <c r="AG77" s="77">
        <f t="shared" si="51"/>
        <v>67567.5</v>
      </c>
      <c r="AH77" s="77">
        <f t="shared" si="51"/>
        <v>67567.5</v>
      </c>
      <c r="AI77" s="77">
        <f t="shared" si="51"/>
        <v>67567.5</v>
      </c>
      <c r="AJ77" s="77">
        <f t="shared" si="51"/>
        <v>67567.5</v>
      </c>
      <c r="AK77" s="77">
        <f t="shared" si="51"/>
        <v>67567.5</v>
      </c>
      <c r="AL77" s="77">
        <f t="shared" si="51"/>
        <v>67567.5</v>
      </c>
      <c r="AM77" s="77">
        <f t="shared" si="51"/>
        <v>67567.5</v>
      </c>
      <c r="AN77" s="77">
        <f t="shared" si="51"/>
        <v>67567.5</v>
      </c>
      <c r="AO77" s="77">
        <f t="shared" si="51"/>
        <v>67567.5</v>
      </c>
      <c r="AP77" s="77">
        <f t="shared" si="51"/>
        <v>67567.5</v>
      </c>
      <c r="AQ77" s="77">
        <f t="shared" si="51"/>
        <v>67567.5</v>
      </c>
      <c r="AR77" s="77">
        <f t="shared" si="51"/>
        <v>67567.5</v>
      </c>
      <c r="AS77" s="77">
        <f t="shared" si="51"/>
        <v>67567.5</v>
      </c>
      <c r="AT77" s="57"/>
      <c r="AU77" s="57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</row>
    <row r="78" spans="1:60" ht="15.75" customHeight="1" x14ac:dyDescent="0.25">
      <c r="A78" s="2"/>
      <c r="B78" s="16"/>
      <c r="C78" s="39"/>
      <c r="D78" s="79" t="s">
        <v>24</v>
      </c>
      <c r="E78" s="79"/>
      <c r="F78" s="78">
        <f t="shared" ref="F78:AS78" si="52">SUM(F74:F77)</f>
        <v>1357567.5</v>
      </c>
      <c r="G78" s="78">
        <f t="shared" si="52"/>
        <v>1357567.5</v>
      </c>
      <c r="H78" s="78">
        <f t="shared" si="52"/>
        <v>1357567.5</v>
      </c>
      <c r="I78" s="78">
        <f t="shared" si="52"/>
        <v>1357567.5</v>
      </c>
      <c r="J78" s="78">
        <f t="shared" si="52"/>
        <v>1357567.5</v>
      </c>
      <c r="K78" s="78">
        <f t="shared" si="52"/>
        <v>1357567.5</v>
      </c>
      <c r="L78" s="78">
        <f t="shared" si="52"/>
        <v>1357567.5</v>
      </c>
      <c r="M78" s="78">
        <f t="shared" si="52"/>
        <v>1357567.5</v>
      </c>
      <c r="N78" s="78">
        <f t="shared" si="52"/>
        <v>1357567.5</v>
      </c>
      <c r="O78" s="78">
        <f t="shared" si="52"/>
        <v>1357567.5</v>
      </c>
      <c r="P78" s="78">
        <f t="shared" si="52"/>
        <v>1357567.5</v>
      </c>
      <c r="Q78" s="78">
        <f t="shared" si="52"/>
        <v>1357567.5</v>
      </c>
      <c r="R78" s="78">
        <f t="shared" si="52"/>
        <v>1357567.5</v>
      </c>
      <c r="S78" s="78">
        <f t="shared" si="52"/>
        <v>1357567.5</v>
      </c>
      <c r="T78" s="78">
        <f t="shared" si="52"/>
        <v>1357567.5</v>
      </c>
      <c r="U78" s="78">
        <f t="shared" si="52"/>
        <v>1357567.5</v>
      </c>
      <c r="V78" s="78">
        <f t="shared" si="52"/>
        <v>1357567.5</v>
      </c>
      <c r="W78" s="78">
        <f t="shared" si="52"/>
        <v>1357567.5</v>
      </c>
      <c r="X78" s="78">
        <f t="shared" si="52"/>
        <v>1357567.5</v>
      </c>
      <c r="Y78" s="78">
        <f t="shared" si="52"/>
        <v>1357567.5</v>
      </c>
      <c r="Z78" s="78">
        <f t="shared" si="52"/>
        <v>1357567.5</v>
      </c>
      <c r="AA78" s="78">
        <f t="shared" si="52"/>
        <v>1357567.5</v>
      </c>
      <c r="AB78" s="78">
        <f t="shared" si="52"/>
        <v>1357567.5</v>
      </c>
      <c r="AC78" s="78">
        <f t="shared" si="52"/>
        <v>1357567.5</v>
      </c>
      <c r="AD78" s="78">
        <f t="shared" si="52"/>
        <v>1357567.5</v>
      </c>
      <c r="AE78" s="78">
        <f t="shared" si="52"/>
        <v>1357567.5</v>
      </c>
      <c r="AF78" s="78">
        <f t="shared" si="52"/>
        <v>1357567.5</v>
      </c>
      <c r="AG78" s="78">
        <f t="shared" si="52"/>
        <v>1357567.5</v>
      </c>
      <c r="AH78" s="78">
        <f t="shared" si="52"/>
        <v>1357567.5</v>
      </c>
      <c r="AI78" s="78">
        <f t="shared" si="52"/>
        <v>1357567.5</v>
      </c>
      <c r="AJ78" s="78">
        <f t="shared" si="52"/>
        <v>1357567.5</v>
      </c>
      <c r="AK78" s="78">
        <f t="shared" si="52"/>
        <v>1357567.5</v>
      </c>
      <c r="AL78" s="78">
        <f t="shared" si="52"/>
        <v>1357567.5</v>
      </c>
      <c r="AM78" s="78">
        <f t="shared" si="52"/>
        <v>1357567.5</v>
      </c>
      <c r="AN78" s="78">
        <f t="shared" si="52"/>
        <v>1357567.5</v>
      </c>
      <c r="AO78" s="78">
        <f t="shared" si="52"/>
        <v>1357567.5</v>
      </c>
      <c r="AP78" s="78">
        <f t="shared" si="52"/>
        <v>1357567.5</v>
      </c>
      <c r="AQ78" s="78">
        <f t="shared" si="52"/>
        <v>1357567.5</v>
      </c>
      <c r="AR78" s="78">
        <f t="shared" si="52"/>
        <v>1357567.5</v>
      </c>
      <c r="AS78" s="78">
        <f t="shared" si="52"/>
        <v>1357567.5</v>
      </c>
      <c r="AT78" s="57"/>
      <c r="AU78" s="57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</row>
    <row r="79" spans="1:60" ht="15.75" customHeight="1" x14ac:dyDescent="0.25">
      <c r="A79" s="2"/>
      <c r="B79" s="16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</row>
    <row r="80" spans="1:60" ht="15.75" customHeight="1" x14ac:dyDescent="0.25">
      <c r="A80" s="2"/>
      <c r="B80" s="16"/>
      <c r="C80" s="39"/>
      <c r="D80" s="59" t="s">
        <v>125</v>
      </c>
      <c r="E80" s="59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11"/>
      <c r="AU80" s="11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</row>
    <row r="81" spans="1:60" ht="15.75" customHeight="1" x14ac:dyDescent="0.25">
      <c r="A81" s="2"/>
      <c r="B81" s="16"/>
      <c r="C81" s="11"/>
      <c r="D81" s="60" t="str">
        <f t="shared" ref="D81:D84" si="53">CONCATENATE("  ", D47)</f>
        <v xml:space="preserve">    Cost of Goods Sold (COGS)</v>
      </c>
      <c r="E81" s="59"/>
      <c r="F81" s="77">
        <f t="shared" ref="F81:AS81" si="54">F59</f>
        <v>12000</v>
      </c>
      <c r="G81" s="77">
        <f t="shared" si="54"/>
        <v>12000</v>
      </c>
      <c r="H81" s="77">
        <f t="shared" si="54"/>
        <v>12000</v>
      </c>
      <c r="I81" s="77">
        <f t="shared" si="54"/>
        <v>12000</v>
      </c>
      <c r="J81" s="77">
        <f t="shared" si="54"/>
        <v>12240</v>
      </c>
      <c r="K81" s="77">
        <f t="shared" si="54"/>
        <v>12240</v>
      </c>
      <c r="L81" s="77">
        <f t="shared" si="54"/>
        <v>12240</v>
      </c>
      <c r="M81" s="77">
        <f t="shared" si="54"/>
        <v>12240</v>
      </c>
      <c r="N81" s="77">
        <f t="shared" si="54"/>
        <v>12484.800000000001</v>
      </c>
      <c r="O81" s="77">
        <f t="shared" si="54"/>
        <v>12484.800000000001</v>
      </c>
      <c r="P81" s="77">
        <f t="shared" si="54"/>
        <v>12484.800000000001</v>
      </c>
      <c r="Q81" s="77">
        <f t="shared" si="54"/>
        <v>12484.800000000001</v>
      </c>
      <c r="R81" s="77">
        <f t="shared" si="54"/>
        <v>12734.495999999999</v>
      </c>
      <c r="S81" s="77">
        <f t="shared" si="54"/>
        <v>12734.495999999999</v>
      </c>
      <c r="T81" s="77">
        <f t="shared" si="54"/>
        <v>12734.495999999999</v>
      </c>
      <c r="U81" s="77">
        <f t="shared" si="54"/>
        <v>12734.495999999999</v>
      </c>
      <c r="V81" s="77">
        <f t="shared" si="54"/>
        <v>12989.18592</v>
      </c>
      <c r="W81" s="77">
        <f t="shared" si="54"/>
        <v>12989.18592</v>
      </c>
      <c r="X81" s="77">
        <f t="shared" si="54"/>
        <v>12989.18592</v>
      </c>
      <c r="Y81" s="77">
        <f t="shared" si="54"/>
        <v>12989.18592</v>
      </c>
      <c r="Z81" s="77">
        <f t="shared" si="54"/>
        <v>13248.9696384</v>
      </c>
      <c r="AA81" s="77">
        <f t="shared" si="54"/>
        <v>13248.9696384</v>
      </c>
      <c r="AB81" s="77">
        <f t="shared" si="54"/>
        <v>13248.9696384</v>
      </c>
      <c r="AC81" s="77">
        <f t="shared" si="54"/>
        <v>13248.9696384</v>
      </c>
      <c r="AD81" s="77">
        <f t="shared" si="54"/>
        <v>13513.949031168002</v>
      </c>
      <c r="AE81" s="77">
        <f t="shared" si="54"/>
        <v>13513.949031168002</v>
      </c>
      <c r="AF81" s="77">
        <f t="shared" si="54"/>
        <v>13513.949031168002</v>
      </c>
      <c r="AG81" s="77">
        <f t="shared" si="54"/>
        <v>13513.949031168002</v>
      </c>
      <c r="AH81" s="77">
        <f t="shared" si="54"/>
        <v>13784.228011791361</v>
      </c>
      <c r="AI81" s="77">
        <f t="shared" si="54"/>
        <v>13784.228011791361</v>
      </c>
      <c r="AJ81" s="77">
        <f t="shared" si="54"/>
        <v>13784.228011791361</v>
      </c>
      <c r="AK81" s="77">
        <f t="shared" si="54"/>
        <v>13784.228011791361</v>
      </c>
      <c r="AL81" s="77">
        <f t="shared" si="54"/>
        <v>14059.912572027188</v>
      </c>
      <c r="AM81" s="77">
        <f t="shared" si="54"/>
        <v>14059.912572027188</v>
      </c>
      <c r="AN81" s="77">
        <f t="shared" si="54"/>
        <v>14059.912572027188</v>
      </c>
      <c r="AO81" s="77">
        <f t="shared" si="54"/>
        <v>14059.912572027188</v>
      </c>
      <c r="AP81" s="77">
        <f t="shared" si="54"/>
        <v>14341.110823467734</v>
      </c>
      <c r="AQ81" s="77">
        <f t="shared" si="54"/>
        <v>14341.110823467734</v>
      </c>
      <c r="AR81" s="77">
        <f t="shared" si="54"/>
        <v>14341.110823467734</v>
      </c>
      <c r="AS81" s="77">
        <f t="shared" si="54"/>
        <v>14341.110823467734</v>
      </c>
      <c r="AT81" s="11"/>
      <c r="AU81" s="11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</row>
    <row r="82" spans="1:60" ht="15.75" customHeight="1" x14ac:dyDescent="0.25">
      <c r="A82" s="2"/>
      <c r="B82" s="16"/>
      <c r="C82" s="11"/>
      <c r="D82" s="60" t="str">
        <f t="shared" si="53"/>
        <v xml:space="preserve">    Operations </v>
      </c>
      <c r="E82" s="20"/>
      <c r="F82" s="77">
        <f t="shared" ref="F82:AS82" si="55">F65</f>
        <v>32000</v>
      </c>
      <c r="G82" s="77">
        <f t="shared" si="55"/>
        <v>32000</v>
      </c>
      <c r="H82" s="77">
        <f t="shared" si="55"/>
        <v>32000</v>
      </c>
      <c r="I82" s="77">
        <f t="shared" si="55"/>
        <v>32000</v>
      </c>
      <c r="J82" s="77">
        <f t="shared" si="55"/>
        <v>32640</v>
      </c>
      <c r="K82" s="77">
        <f t="shared" si="55"/>
        <v>32640</v>
      </c>
      <c r="L82" s="77">
        <f t="shared" si="55"/>
        <v>32640</v>
      </c>
      <c r="M82" s="77">
        <f t="shared" si="55"/>
        <v>32640</v>
      </c>
      <c r="N82" s="77">
        <f t="shared" si="55"/>
        <v>33292.800000000003</v>
      </c>
      <c r="O82" s="77">
        <f t="shared" si="55"/>
        <v>33292.800000000003</v>
      </c>
      <c r="P82" s="77">
        <f t="shared" si="55"/>
        <v>33292.800000000003</v>
      </c>
      <c r="Q82" s="77">
        <f t="shared" si="55"/>
        <v>33292.800000000003</v>
      </c>
      <c r="R82" s="77">
        <f t="shared" si="55"/>
        <v>33958.656000000003</v>
      </c>
      <c r="S82" s="77">
        <f t="shared" si="55"/>
        <v>33958.656000000003</v>
      </c>
      <c r="T82" s="77">
        <f t="shared" si="55"/>
        <v>33958.656000000003</v>
      </c>
      <c r="U82" s="77">
        <f t="shared" si="55"/>
        <v>33958.656000000003</v>
      </c>
      <c r="V82" s="77">
        <f t="shared" si="55"/>
        <v>34637.829120000002</v>
      </c>
      <c r="W82" s="77">
        <f t="shared" si="55"/>
        <v>34637.829120000002</v>
      </c>
      <c r="X82" s="77">
        <f t="shared" si="55"/>
        <v>34637.829120000002</v>
      </c>
      <c r="Y82" s="77">
        <f t="shared" si="55"/>
        <v>34637.829120000002</v>
      </c>
      <c r="Z82" s="77">
        <f t="shared" si="55"/>
        <v>35330.5857024</v>
      </c>
      <c r="AA82" s="77">
        <f t="shared" si="55"/>
        <v>35330.5857024</v>
      </c>
      <c r="AB82" s="77">
        <f t="shared" si="55"/>
        <v>35330.5857024</v>
      </c>
      <c r="AC82" s="77">
        <f t="shared" si="55"/>
        <v>35330.5857024</v>
      </c>
      <c r="AD82" s="77">
        <f t="shared" si="55"/>
        <v>36037.197416448005</v>
      </c>
      <c r="AE82" s="77">
        <f t="shared" si="55"/>
        <v>36037.197416448005</v>
      </c>
      <c r="AF82" s="77">
        <f t="shared" si="55"/>
        <v>36037.197416448005</v>
      </c>
      <c r="AG82" s="77">
        <f t="shared" si="55"/>
        <v>36037.197416448005</v>
      </c>
      <c r="AH82" s="77">
        <f t="shared" si="55"/>
        <v>36757.941364776962</v>
      </c>
      <c r="AI82" s="77">
        <f t="shared" si="55"/>
        <v>36757.941364776962</v>
      </c>
      <c r="AJ82" s="77">
        <f t="shared" si="55"/>
        <v>36757.941364776962</v>
      </c>
      <c r="AK82" s="77">
        <f t="shared" si="55"/>
        <v>36757.941364776962</v>
      </c>
      <c r="AL82" s="77">
        <f t="shared" si="55"/>
        <v>37493.100192072496</v>
      </c>
      <c r="AM82" s="77">
        <f t="shared" si="55"/>
        <v>37493.100192072496</v>
      </c>
      <c r="AN82" s="77">
        <f t="shared" si="55"/>
        <v>37493.100192072496</v>
      </c>
      <c r="AO82" s="77">
        <f t="shared" si="55"/>
        <v>37493.100192072496</v>
      </c>
      <c r="AP82" s="77">
        <f t="shared" si="55"/>
        <v>38242.962195913955</v>
      </c>
      <c r="AQ82" s="77">
        <f t="shared" si="55"/>
        <v>38242.962195913955</v>
      </c>
      <c r="AR82" s="77">
        <f t="shared" si="55"/>
        <v>38242.962195913955</v>
      </c>
      <c r="AS82" s="77">
        <f t="shared" si="55"/>
        <v>38242.962195913955</v>
      </c>
      <c r="AT82" s="11"/>
      <c r="AU82" s="11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</row>
    <row r="83" spans="1:60" ht="15.75" customHeight="1" x14ac:dyDescent="0.25">
      <c r="A83" s="2"/>
      <c r="B83" s="16"/>
      <c r="C83" s="11"/>
      <c r="D83" s="60" t="str">
        <f t="shared" si="53"/>
        <v xml:space="preserve">    Marketing </v>
      </c>
      <c r="E83" s="20"/>
      <c r="F83" s="77">
        <f t="shared" ref="F83:AS83" si="56">F71</f>
        <v>66000</v>
      </c>
      <c r="G83" s="77">
        <f t="shared" si="56"/>
        <v>66000</v>
      </c>
      <c r="H83" s="77">
        <f t="shared" si="56"/>
        <v>66000</v>
      </c>
      <c r="I83" s="77">
        <f t="shared" si="56"/>
        <v>66000</v>
      </c>
      <c r="J83" s="77">
        <f t="shared" si="56"/>
        <v>67320</v>
      </c>
      <c r="K83" s="77">
        <f t="shared" si="56"/>
        <v>67320</v>
      </c>
      <c r="L83" s="77">
        <f t="shared" si="56"/>
        <v>67320</v>
      </c>
      <c r="M83" s="77">
        <f t="shared" si="56"/>
        <v>67320</v>
      </c>
      <c r="N83" s="77">
        <f t="shared" si="56"/>
        <v>68666.399999999994</v>
      </c>
      <c r="O83" s="77">
        <f t="shared" si="56"/>
        <v>68666.399999999994</v>
      </c>
      <c r="P83" s="77">
        <f t="shared" si="56"/>
        <v>68666.399999999994</v>
      </c>
      <c r="Q83" s="77">
        <f t="shared" si="56"/>
        <v>68666.399999999994</v>
      </c>
      <c r="R83" s="77">
        <f t="shared" si="56"/>
        <v>70039.728000000003</v>
      </c>
      <c r="S83" s="77">
        <f t="shared" si="56"/>
        <v>70039.728000000003</v>
      </c>
      <c r="T83" s="77">
        <f t="shared" si="56"/>
        <v>70039.728000000003</v>
      </c>
      <c r="U83" s="77">
        <f t="shared" si="56"/>
        <v>70039.728000000003</v>
      </c>
      <c r="V83" s="77">
        <f t="shared" si="56"/>
        <v>71440.522560000012</v>
      </c>
      <c r="W83" s="77">
        <f t="shared" si="56"/>
        <v>71440.522560000012</v>
      </c>
      <c r="X83" s="77">
        <f t="shared" si="56"/>
        <v>71440.522560000012</v>
      </c>
      <c r="Y83" s="77">
        <f t="shared" si="56"/>
        <v>71440.522560000012</v>
      </c>
      <c r="Z83" s="77">
        <f t="shared" si="56"/>
        <v>72869.333011199997</v>
      </c>
      <c r="AA83" s="77">
        <f t="shared" si="56"/>
        <v>72869.333011199997</v>
      </c>
      <c r="AB83" s="77">
        <f t="shared" si="56"/>
        <v>72869.333011199997</v>
      </c>
      <c r="AC83" s="77">
        <f t="shared" si="56"/>
        <v>72869.333011199997</v>
      </c>
      <c r="AD83" s="77">
        <f t="shared" si="56"/>
        <v>74326.719671423998</v>
      </c>
      <c r="AE83" s="77">
        <f t="shared" si="56"/>
        <v>74326.719671423998</v>
      </c>
      <c r="AF83" s="77">
        <f t="shared" si="56"/>
        <v>74326.719671423998</v>
      </c>
      <c r="AG83" s="77">
        <f t="shared" si="56"/>
        <v>74326.719671423998</v>
      </c>
      <c r="AH83" s="77">
        <f t="shared" si="56"/>
        <v>75813.254064852488</v>
      </c>
      <c r="AI83" s="77">
        <f t="shared" si="56"/>
        <v>75813.254064852488</v>
      </c>
      <c r="AJ83" s="77">
        <f t="shared" si="56"/>
        <v>75813.254064852488</v>
      </c>
      <c r="AK83" s="77">
        <f t="shared" si="56"/>
        <v>75813.254064852488</v>
      </c>
      <c r="AL83" s="77">
        <f t="shared" si="56"/>
        <v>77329.519146149541</v>
      </c>
      <c r="AM83" s="77">
        <f t="shared" si="56"/>
        <v>77329.519146149541</v>
      </c>
      <c r="AN83" s="77">
        <f t="shared" si="56"/>
        <v>77329.519146149541</v>
      </c>
      <c r="AO83" s="77">
        <f t="shared" si="56"/>
        <v>77329.519146149541</v>
      </c>
      <c r="AP83" s="77">
        <f t="shared" si="56"/>
        <v>78876.109529072521</v>
      </c>
      <c r="AQ83" s="77">
        <f t="shared" si="56"/>
        <v>78876.109529072521</v>
      </c>
      <c r="AR83" s="77">
        <f t="shared" si="56"/>
        <v>78876.109529072521</v>
      </c>
      <c r="AS83" s="77">
        <f t="shared" si="56"/>
        <v>78876.109529072521</v>
      </c>
      <c r="AT83" s="11"/>
      <c r="AU83" s="11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</row>
    <row r="84" spans="1:60" ht="15.75" customHeight="1" x14ac:dyDescent="0.25">
      <c r="A84" s="2"/>
      <c r="B84" s="16"/>
      <c r="C84" s="2"/>
      <c r="D84" s="60" t="str">
        <f t="shared" si="53"/>
        <v xml:space="preserve">    Fees</v>
      </c>
      <c r="E84" s="2"/>
      <c r="F84" s="77">
        <f t="shared" ref="F84:AS84" si="57">F78</f>
        <v>1357567.5</v>
      </c>
      <c r="G84" s="77">
        <f t="shared" si="57"/>
        <v>1357567.5</v>
      </c>
      <c r="H84" s="77">
        <f t="shared" si="57"/>
        <v>1357567.5</v>
      </c>
      <c r="I84" s="77">
        <f t="shared" si="57"/>
        <v>1357567.5</v>
      </c>
      <c r="J84" s="77">
        <f t="shared" si="57"/>
        <v>1357567.5</v>
      </c>
      <c r="K84" s="77">
        <f t="shared" si="57"/>
        <v>1357567.5</v>
      </c>
      <c r="L84" s="77">
        <f t="shared" si="57"/>
        <v>1357567.5</v>
      </c>
      <c r="M84" s="77">
        <f t="shared" si="57"/>
        <v>1357567.5</v>
      </c>
      <c r="N84" s="77">
        <f t="shared" si="57"/>
        <v>1357567.5</v>
      </c>
      <c r="O84" s="77">
        <f t="shared" si="57"/>
        <v>1357567.5</v>
      </c>
      <c r="P84" s="77">
        <f t="shared" si="57"/>
        <v>1357567.5</v>
      </c>
      <c r="Q84" s="77">
        <f t="shared" si="57"/>
        <v>1357567.5</v>
      </c>
      <c r="R84" s="77">
        <f t="shared" si="57"/>
        <v>1357567.5</v>
      </c>
      <c r="S84" s="77">
        <f t="shared" si="57"/>
        <v>1357567.5</v>
      </c>
      <c r="T84" s="77">
        <f t="shared" si="57"/>
        <v>1357567.5</v>
      </c>
      <c r="U84" s="77">
        <f t="shared" si="57"/>
        <v>1357567.5</v>
      </c>
      <c r="V84" s="77">
        <f t="shared" si="57"/>
        <v>1357567.5</v>
      </c>
      <c r="W84" s="77">
        <f t="shared" si="57"/>
        <v>1357567.5</v>
      </c>
      <c r="X84" s="77">
        <f t="shared" si="57"/>
        <v>1357567.5</v>
      </c>
      <c r="Y84" s="77">
        <f t="shared" si="57"/>
        <v>1357567.5</v>
      </c>
      <c r="Z84" s="77">
        <f t="shared" si="57"/>
        <v>1357567.5</v>
      </c>
      <c r="AA84" s="77">
        <f t="shared" si="57"/>
        <v>1357567.5</v>
      </c>
      <c r="AB84" s="77">
        <f t="shared" si="57"/>
        <v>1357567.5</v>
      </c>
      <c r="AC84" s="77">
        <f t="shared" si="57"/>
        <v>1357567.5</v>
      </c>
      <c r="AD84" s="77">
        <f t="shared" si="57"/>
        <v>1357567.5</v>
      </c>
      <c r="AE84" s="77">
        <f t="shared" si="57"/>
        <v>1357567.5</v>
      </c>
      <c r="AF84" s="77">
        <f t="shared" si="57"/>
        <v>1357567.5</v>
      </c>
      <c r="AG84" s="77">
        <f t="shared" si="57"/>
        <v>1357567.5</v>
      </c>
      <c r="AH84" s="77">
        <f t="shared" si="57"/>
        <v>1357567.5</v>
      </c>
      <c r="AI84" s="77">
        <f t="shared" si="57"/>
        <v>1357567.5</v>
      </c>
      <c r="AJ84" s="77">
        <f t="shared" si="57"/>
        <v>1357567.5</v>
      </c>
      <c r="AK84" s="77">
        <f t="shared" si="57"/>
        <v>1357567.5</v>
      </c>
      <c r="AL84" s="77">
        <f t="shared" si="57"/>
        <v>1357567.5</v>
      </c>
      <c r="AM84" s="77">
        <f t="shared" si="57"/>
        <v>1357567.5</v>
      </c>
      <c r="AN84" s="77">
        <f t="shared" si="57"/>
        <v>1357567.5</v>
      </c>
      <c r="AO84" s="77">
        <f t="shared" si="57"/>
        <v>1357567.5</v>
      </c>
      <c r="AP84" s="77">
        <f t="shared" si="57"/>
        <v>1357567.5</v>
      </c>
      <c r="AQ84" s="77">
        <f t="shared" si="57"/>
        <v>1357567.5</v>
      </c>
      <c r="AR84" s="77">
        <f t="shared" si="57"/>
        <v>1357567.5</v>
      </c>
      <c r="AS84" s="77">
        <f t="shared" si="57"/>
        <v>1357567.5</v>
      </c>
      <c r="AT84" s="2"/>
      <c r="AU84" s="2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</row>
    <row r="85" spans="1:60" ht="15.75" customHeight="1" x14ac:dyDescent="0.25">
      <c r="A85" s="2"/>
      <c r="B85" s="16"/>
      <c r="C85" s="11"/>
      <c r="D85" s="59" t="s">
        <v>24</v>
      </c>
      <c r="E85" s="20"/>
      <c r="F85" s="78">
        <f t="shared" ref="F85:AS85" si="58">SUM(F81:F84)</f>
        <v>1467567.5</v>
      </c>
      <c r="G85" s="78">
        <f t="shared" si="58"/>
        <v>1467567.5</v>
      </c>
      <c r="H85" s="78">
        <f t="shared" si="58"/>
        <v>1467567.5</v>
      </c>
      <c r="I85" s="78">
        <f t="shared" si="58"/>
        <v>1467567.5</v>
      </c>
      <c r="J85" s="78">
        <f t="shared" si="58"/>
        <v>1469767.5</v>
      </c>
      <c r="K85" s="78">
        <f t="shared" si="58"/>
        <v>1469767.5</v>
      </c>
      <c r="L85" s="78">
        <f t="shared" si="58"/>
        <v>1469767.5</v>
      </c>
      <c r="M85" s="78">
        <f t="shared" si="58"/>
        <v>1469767.5</v>
      </c>
      <c r="N85" s="78">
        <f t="shared" si="58"/>
        <v>1472011.5</v>
      </c>
      <c r="O85" s="78">
        <f t="shared" si="58"/>
        <v>1472011.5</v>
      </c>
      <c r="P85" s="78">
        <f t="shared" si="58"/>
        <v>1472011.5</v>
      </c>
      <c r="Q85" s="78">
        <f t="shared" si="58"/>
        <v>1472011.5</v>
      </c>
      <c r="R85" s="78">
        <f t="shared" si="58"/>
        <v>1474300.38</v>
      </c>
      <c r="S85" s="78">
        <f t="shared" si="58"/>
        <v>1474300.38</v>
      </c>
      <c r="T85" s="78">
        <f t="shared" si="58"/>
        <v>1474300.38</v>
      </c>
      <c r="U85" s="78">
        <f t="shared" si="58"/>
        <v>1474300.38</v>
      </c>
      <c r="V85" s="78">
        <f t="shared" si="58"/>
        <v>1476635.0375999999</v>
      </c>
      <c r="W85" s="78">
        <f t="shared" si="58"/>
        <v>1476635.0375999999</v>
      </c>
      <c r="X85" s="78">
        <f t="shared" si="58"/>
        <v>1476635.0375999999</v>
      </c>
      <c r="Y85" s="78">
        <f t="shared" si="58"/>
        <v>1476635.0375999999</v>
      </c>
      <c r="Z85" s="78">
        <f t="shared" si="58"/>
        <v>1479016.3883519999</v>
      </c>
      <c r="AA85" s="78">
        <f t="shared" si="58"/>
        <v>1479016.3883519999</v>
      </c>
      <c r="AB85" s="78">
        <f t="shared" si="58"/>
        <v>1479016.3883519999</v>
      </c>
      <c r="AC85" s="78">
        <f t="shared" si="58"/>
        <v>1479016.3883519999</v>
      </c>
      <c r="AD85" s="78">
        <f t="shared" si="58"/>
        <v>1481445.3661190399</v>
      </c>
      <c r="AE85" s="78">
        <f t="shared" si="58"/>
        <v>1481445.3661190399</v>
      </c>
      <c r="AF85" s="78">
        <f t="shared" si="58"/>
        <v>1481445.3661190399</v>
      </c>
      <c r="AG85" s="78">
        <f t="shared" si="58"/>
        <v>1481445.3661190399</v>
      </c>
      <c r="AH85" s="78">
        <f t="shared" si="58"/>
        <v>1483922.9234414208</v>
      </c>
      <c r="AI85" s="78">
        <f t="shared" si="58"/>
        <v>1483922.9234414208</v>
      </c>
      <c r="AJ85" s="78">
        <f t="shared" si="58"/>
        <v>1483922.9234414208</v>
      </c>
      <c r="AK85" s="78">
        <f t="shared" si="58"/>
        <v>1483922.9234414208</v>
      </c>
      <c r="AL85" s="78">
        <f t="shared" si="58"/>
        <v>1486450.0319102493</v>
      </c>
      <c r="AM85" s="78">
        <f t="shared" si="58"/>
        <v>1486450.0319102493</v>
      </c>
      <c r="AN85" s="78">
        <f t="shared" si="58"/>
        <v>1486450.0319102493</v>
      </c>
      <c r="AO85" s="78">
        <f t="shared" si="58"/>
        <v>1486450.0319102493</v>
      </c>
      <c r="AP85" s="78">
        <f t="shared" si="58"/>
        <v>1489027.6825484543</v>
      </c>
      <c r="AQ85" s="78">
        <f t="shared" si="58"/>
        <v>1489027.6825484543</v>
      </c>
      <c r="AR85" s="78">
        <f t="shared" si="58"/>
        <v>1489027.6825484543</v>
      </c>
      <c r="AS85" s="78">
        <f t="shared" si="58"/>
        <v>1489027.6825484543</v>
      </c>
      <c r="AT85" s="11"/>
      <c r="AU85" s="11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</row>
    <row r="86" spans="1:60" ht="15.75" customHeight="1" x14ac:dyDescent="0.25">
      <c r="A86" s="2"/>
      <c r="B86" s="11"/>
      <c r="C86" s="39"/>
      <c r="D86" s="20"/>
      <c r="E86" s="20"/>
      <c r="F86" s="61"/>
      <c r="G86" s="61"/>
      <c r="H86" s="61"/>
      <c r="I86" s="61"/>
      <c r="J86" s="61"/>
      <c r="K86" s="61"/>
      <c r="L86" s="61"/>
      <c r="M86" s="61"/>
      <c r="N86" s="11"/>
      <c r="O86" s="11"/>
      <c r="P86" s="61"/>
      <c r="Q86" s="61"/>
      <c r="R86" s="61"/>
      <c r="S86" s="61"/>
      <c r="T86" s="61"/>
      <c r="U86" s="61"/>
      <c r="V86" s="61"/>
      <c r="W86" s="6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</row>
    <row r="87" spans="1:60" ht="15.75" customHeight="1" x14ac:dyDescent="0.25">
      <c r="A87" s="2"/>
      <c r="B87" s="39"/>
      <c r="C87" s="39"/>
      <c r="D87" s="20"/>
      <c r="E87" s="20"/>
      <c r="F87" s="61"/>
      <c r="G87" s="61"/>
      <c r="H87" s="61"/>
      <c r="I87" s="61"/>
      <c r="J87" s="61"/>
      <c r="K87" s="61"/>
      <c r="L87" s="61"/>
      <c r="M87" s="61"/>
      <c r="N87" s="11"/>
      <c r="O87" s="11"/>
      <c r="P87" s="61"/>
      <c r="Q87" s="61"/>
      <c r="R87" s="61"/>
      <c r="S87" s="61"/>
      <c r="T87" s="61"/>
      <c r="U87" s="61"/>
      <c r="V87" s="61"/>
      <c r="W87" s="6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</row>
    <row r="88" spans="1:60" ht="15.75" customHeight="1" x14ac:dyDescent="0.25">
      <c r="A88" s="2"/>
      <c r="B88" s="16"/>
      <c r="C88" s="39"/>
      <c r="D88" s="20" t="s">
        <v>175</v>
      </c>
      <c r="E88" s="20"/>
      <c r="F88" s="61"/>
      <c r="G88" s="61"/>
      <c r="H88" s="61"/>
      <c r="I88" s="61"/>
      <c r="J88" s="61"/>
      <c r="K88" s="61"/>
      <c r="L88" s="61"/>
      <c r="M88" s="61"/>
      <c r="N88" s="11"/>
      <c r="O88" s="11"/>
      <c r="P88" s="61"/>
      <c r="Q88" s="61"/>
      <c r="R88" s="61"/>
      <c r="S88" s="61"/>
      <c r="T88" s="61"/>
      <c r="U88" s="61"/>
      <c r="V88" s="61"/>
      <c r="W88" s="6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</row>
    <row r="89" spans="1:60" ht="15.75" customHeight="1" x14ac:dyDescent="0.25">
      <c r="A89" s="2"/>
      <c r="B89" s="16"/>
      <c r="C89" s="39"/>
      <c r="D89" s="80" t="s">
        <v>176</v>
      </c>
      <c r="E89" s="38">
        <v>7.0000000000000001E-3</v>
      </c>
      <c r="F89" s="35">
        <f>$E$89</f>
        <v>7.0000000000000001E-3</v>
      </c>
      <c r="G89" s="35">
        <f t="shared" ref="G89:AS89" si="59">F89</f>
        <v>7.0000000000000001E-3</v>
      </c>
      <c r="H89" s="35">
        <f t="shared" si="59"/>
        <v>7.0000000000000001E-3</v>
      </c>
      <c r="I89" s="35">
        <f t="shared" si="59"/>
        <v>7.0000000000000001E-3</v>
      </c>
      <c r="J89" s="35">
        <f t="shared" si="59"/>
        <v>7.0000000000000001E-3</v>
      </c>
      <c r="K89" s="35">
        <f t="shared" si="59"/>
        <v>7.0000000000000001E-3</v>
      </c>
      <c r="L89" s="35">
        <f t="shared" si="59"/>
        <v>7.0000000000000001E-3</v>
      </c>
      <c r="M89" s="35">
        <f t="shared" si="59"/>
        <v>7.0000000000000001E-3</v>
      </c>
      <c r="N89" s="35">
        <f t="shared" si="59"/>
        <v>7.0000000000000001E-3</v>
      </c>
      <c r="O89" s="35">
        <f t="shared" si="59"/>
        <v>7.0000000000000001E-3</v>
      </c>
      <c r="P89" s="35">
        <f t="shared" si="59"/>
        <v>7.0000000000000001E-3</v>
      </c>
      <c r="Q89" s="35">
        <f t="shared" si="59"/>
        <v>7.0000000000000001E-3</v>
      </c>
      <c r="R89" s="35">
        <f t="shared" si="59"/>
        <v>7.0000000000000001E-3</v>
      </c>
      <c r="S89" s="35">
        <f t="shared" si="59"/>
        <v>7.0000000000000001E-3</v>
      </c>
      <c r="T89" s="35">
        <f t="shared" si="59"/>
        <v>7.0000000000000001E-3</v>
      </c>
      <c r="U89" s="35">
        <f t="shared" si="59"/>
        <v>7.0000000000000001E-3</v>
      </c>
      <c r="V89" s="35">
        <f t="shared" si="59"/>
        <v>7.0000000000000001E-3</v>
      </c>
      <c r="W89" s="35">
        <f t="shared" si="59"/>
        <v>7.0000000000000001E-3</v>
      </c>
      <c r="X89" s="35">
        <f t="shared" si="59"/>
        <v>7.0000000000000001E-3</v>
      </c>
      <c r="Y89" s="35">
        <f t="shared" si="59"/>
        <v>7.0000000000000001E-3</v>
      </c>
      <c r="Z89" s="35">
        <f t="shared" si="59"/>
        <v>7.0000000000000001E-3</v>
      </c>
      <c r="AA89" s="35">
        <f t="shared" si="59"/>
        <v>7.0000000000000001E-3</v>
      </c>
      <c r="AB89" s="35">
        <f t="shared" si="59"/>
        <v>7.0000000000000001E-3</v>
      </c>
      <c r="AC89" s="35">
        <f t="shared" si="59"/>
        <v>7.0000000000000001E-3</v>
      </c>
      <c r="AD89" s="35">
        <f t="shared" si="59"/>
        <v>7.0000000000000001E-3</v>
      </c>
      <c r="AE89" s="35">
        <f t="shared" si="59"/>
        <v>7.0000000000000001E-3</v>
      </c>
      <c r="AF89" s="35">
        <f t="shared" si="59"/>
        <v>7.0000000000000001E-3</v>
      </c>
      <c r="AG89" s="35">
        <f t="shared" si="59"/>
        <v>7.0000000000000001E-3</v>
      </c>
      <c r="AH89" s="35">
        <f t="shared" si="59"/>
        <v>7.0000000000000001E-3</v>
      </c>
      <c r="AI89" s="35">
        <f t="shared" si="59"/>
        <v>7.0000000000000001E-3</v>
      </c>
      <c r="AJ89" s="35">
        <f t="shared" si="59"/>
        <v>7.0000000000000001E-3</v>
      </c>
      <c r="AK89" s="35">
        <f t="shared" si="59"/>
        <v>7.0000000000000001E-3</v>
      </c>
      <c r="AL89" s="35">
        <f t="shared" si="59"/>
        <v>7.0000000000000001E-3</v>
      </c>
      <c r="AM89" s="35">
        <f t="shared" si="59"/>
        <v>7.0000000000000001E-3</v>
      </c>
      <c r="AN89" s="35">
        <f t="shared" si="59"/>
        <v>7.0000000000000001E-3</v>
      </c>
      <c r="AO89" s="35">
        <f t="shared" si="59"/>
        <v>7.0000000000000001E-3</v>
      </c>
      <c r="AP89" s="35">
        <f t="shared" si="59"/>
        <v>7.0000000000000001E-3</v>
      </c>
      <c r="AQ89" s="35">
        <f t="shared" si="59"/>
        <v>7.0000000000000001E-3</v>
      </c>
      <c r="AR89" s="35">
        <f t="shared" si="59"/>
        <v>7.0000000000000001E-3</v>
      </c>
      <c r="AS89" s="35">
        <f t="shared" si="59"/>
        <v>7.0000000000000001E-3</v>
      </c>
      <c r="AT89" s="11"/>
      <c r="AU89" s="11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</row>
    <row r="90" spans="1:60" ht="15.75" customHeight="1" x14ac:dyDescent="0.25">
      <c r="A90" s="2"/>
      <c r="B90" s="16"/>
      <c r="C90" s="39"/>
      <c r="D90" s="80" t="s">
        <v>177</v>
      </c>
      <c r="E90" s="80"/>
      <c r="F90" s="77">
        <f t="shared" ref="F90:AS90" si="60">F89*F16*$P$8</f>
        <v>420</v>
      </c>
      <c r="G90" s="77">
        <f t="shared" si="60"/>
        <v>420</v>
      </c>
      <c r="H90" s="77">
        <f t="shared" si="60"/>
        <v>420</v>
      </c>
      <c r="I90" s="77">
        <f t="shared" si="60"/>
        <v>420</v>
      </c>
      <c r="J90" s="77">
        <f t="shared" si="60"/>
        <v>420</v>
      </c>
      <c r="K90" s="77">
        <f t="shared" si="60"/>
        <v>420</v>
      </c>
      <c r="L90" s="77">
        <f t="shared" si="60"/>
        <v>420</v>
      </c>
      <c r="M90" s="77">
        <f t="shared" si="60"/>
        <v>420</v>
      </c>
      <c r="N90" s="77">
        <f t="shared" si="60"/>
        <v>420</v>
      </c>
      <c r="O90" s="77">
        <f t="shared" si="60"/>
        <v>420</v>
      </c>
      <c r="P90" s="77">
        <f t="shared" si="60"/>
        <v>420</v>
      </c>
      <c r="Q90" s="77">
        <f t="shared" si="60"/>
        <v>420</v>
      </c>
      <c r="R90" s="77">
        <f t="shared" si="60"/>
        <v>420</v>
      </c>
      <c r="S90" s="77">
        <f t="shared" si="60"/>
        <v>420</v>
      </c>
      <c r="T90" s="77">
        <f t="shared" si="60"/>
        <v>420</v>
      </c>
      <c r="U90" s="77">
        <f t="shared" si="60"/>
        <v>420</v>
      </c>
      <c r="V90" s="77">
        <f t="shared" si="60"/>
        <v>420</v>
      </c>
      <c r="W90" s="77">
        <f t="shared" si="60"/>
        <v>420</v>
      </c>
      <c r="X90" s="77">
        <f t="shared" si="60"/>
        <v>420</v>
      </c>
      <c r="Y90" s="77">
        <f t="shared" si="60"/>
        <v>420</v>
      </c>
      <c r="Z90" s="77">
        <f t="shared" si="60"/>
        <v>420</v>
      </c>
      <c r="AA90" s="77">
        <f t="shared" si="60"/>
        <v>420</v>
      </c>
      <c r="AB90" s="77">
        <f t="shared" si="60"/>
        <v>420</v>
      </c>
      <c r="AC90" s="77">
        <f t="shared" si="60"/>
        <v>420</v>
      </c>
      <c r="AD90" s="77">
        <f t="shared" si="60"/>
        <v>420</v>
      </c>
      <c r="AE90" s="77">
        <f t="shared" si="60"/>
        <v>420</v>
      </c>
      <c r="AF90" s="77">
        <f t="shared" si="60"/>
        <v>420</v>
      </c>
      <c r="AG90" s="77">
        <f t="shared" si="60"/>
        <v>420</v>
      </c>
      <c r="AH90" s="77">
        <f t="shared" si="60"/>
        <v>420</v>
      </c>
      <c r="AI90" s="77">
        <f t="shared" si="60"/>
        <v>420</v>
      </c>
      <c r="AJ90" s="77">
        <f t="shared" si="60"/>
        <v>420</v>
      </c>
      <c r="AK90" s="77">
        <f t="shared" si="60"/>
        <v>420</v>
      </c>
      <c r="AL90" s="77">
        <f t="shared" si="60"/>
        <v>420</v>
      </c>
      <c r="AM90" s="77">
        <f t="shared" si="60"/>
        <v>420</v>
      </c>
      <c r="AN90" s="77">
        <f t="shared" si="60"/>
        <v>420</v>
      </c>
      <c r="AO90" s="77">
        <f t="shared" si="60"/>
        <v>420</v>
      </c>
      <c r="AP90" s="77">
        <f t="shared" si="60"/>
        <v>420</v>
      </c>
      <c r="AQ90" s="77">
        <f t="shared" si="60"/>
        <v>420</v>
      </c>
      <c r="AR90" s="77">
        <f t="shared" si="60"/>
        <v>420</v>
      </c>
      <c r="AS90" s="77">
        <f t="shared" si="60"/>
        <v>420</v>
      </c>
      <c r="AT90" s="11"/>
      <c r="AU90" s="11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</row>
    <row r="91" spans="1:60" ht="15.75" customHeight="1" x14ac:dyDescent="0.25">
      <c r="A91" s="2"/>
      <c r="B91" s="16"/>
      <c r="C91" s="39"/>
      <c r="D91" s="80" t="s">
        <v>178</v>
      </c>
      <c r="E91" s="80"/>
      <c r="F91" s="77">
        <f t="shared" ref="F91:AS91" si="61">(F16*F15)*F89*(1-$P$7)</f>
        <v>12600</v>
      </c>
      <c r="G91" s="77">
        <f t="shared" si="61"/>
        <v>12600</v>
      </c>
      <c r="H91" s="77">
        <f t="shared" si="61"/>
        <v>12600</v>
      </c>
      <c r="I91" s="77">
        <f t="shared" si="61"/>
        <v>12600</v>
      </c>
      <c r="J91" s="77">
        <f t="shared" si="61"/>
        <v>12600</v>
      </c>
      <c r="K91" s="77">
        <f t="shared" si="61"/>
        <v>12600</v>
      </c>
      <c r="L91" s="77">
        <f t="shared" si="61"/>
        <v>12600</v>
      </c>
      <c r="M91" s="77">
        <f t="shared" si="61"/>
        <v>12600</v>
      </c>
      <c r="N91" s="77">
        <f t="shared" si="61"/>
        <v>12600</v>
      </c>
      <c r="O91" s="77">
        <f t="shared" si="61"/>
        <v>12600</v>
      </c>
      <c r="P91" s="77">
        <f t="shared" si="61"/>
        <v>12600</v>
      </c>
      <c r="Q91" s="77">
        <f t="shared" si="61"/>
        <v>12600</v>
      </c>
      <c r="R91" s="77">
        <f t="shared" si="61"/>
        <v>12600</v>
      </c>
      <c r="S91" s="77">
        <f t="shared" si="61"/>
        <v>12600</v>
      </c>
      <c r="T91" s="77">
        <f t="shared" si="61"/>
        <v>12600</v>
      </c>
      <c r="U91" s="77">
        <f t="shared" si="61"/>
        <v>12600</v>
      </c>
      <c r="V91" s="77">
        <f t="shared" si="61"/>
        <v>12600</v>
      </c>
      <c r="W91" s="77">
        <f t="shared" si="61"/>
        <v>12600</v>
      </c>
      <c r="X91" s="77">
        <f t="shared" si="61"/>
        <v>12600</v>
      </c>
      <c r="Y91" s="77">
        <f t="shared" si="61"/>
        <v>12600</v>
      </c>
      <c r="Z91" s="77">
        <f t="shared" si="61"/>
        <v>12600</v>
      </c>
      <c r="AA91" s="77">
        <f t="shared" si="61"/>
        <v>12600</v>
      </c>
      <c r="AB91" s="77">
        <f t="shared" si="61"/>
        <v>12600</v>
      </c>
      <c r="AC91" s="77">
        <f t="shared" si="61"/>
        <v>12600</v>
      </c>
      <c r="AD91" s="77">
        <f t="shared" si="61"/>
        <v>12600</v>
      </c>
      <c r="AE91" s="77">
        <f t="shared" si="61"/>
        <v>12600</v>
      </c>
      <c r="AF91" s="77">
        <f t="shared" si="61"/>
        <v>12600</v>
      </c>
      <c r="AG91" s="77">
        <f t="shared" si="61"/>
        <v>12600</v>
      </c>
      <c r="AH91" s="77">
        <f t="shared" si="61"/>
        <v>12600</v>
      </c>
      <c r="AI91" s="77">
        <f t="shared" si="61"/>
        <v>12600</v>
      </c>
      <c r="AJ91" s="77">
        <f t="shared" si="61"/>
        <v>12600</v>
      </c>
      <c r="AK91" s="77">
        <f t="shared" si="61"/>
        <v>12600</v>
      </c>
      <c r="AL91" s="77">
        <f t="shared" si="61"/>
        <v>12600</v>
      </c>
      <c r="AM91" s="77">
        <f t="shared" si="61"/>
        <v>12600</v>
      </c>
      <c r="AN91" s="77">
        <f t="shared" si="61"/>
        <v>12600</v>
      </c>
      <c r="AO91" s="77">
        <f t="shared" si="61"/>
        <v>12600</v>
      </c>
      <c r="AP91" s="77">
        <f t="shared" si="61"/>
        <v>12600</v>
      </c>
      <c r="AQ91" s="77">
        <f t="shared" si="61"/>
        <v>12600</v>
      </c>
      <c r="AR91" s="77">
        <f t="shared" si="61"/>
        <v>12600</v>
      </c>
      <c r="AS91" s="77">
        <f t="shared" si="61"/>
        <v>12600</v>
      </c>
      <c r="AT91" s="11"/>
      <c r="AU91" s="11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</row>
    <row r="92" spans="1:60" ht="15.75" customHeight="1" x14ac:dyDescent="0.25">
      <c r="A92" s="2"/>
      <c r="B92" s="16"/>
      <c r="C92" s="39"/>
      <c r="D92" s="79" t="s">
        <v>179</v>
      </c>
      <c r="E92" s="79"/>
      <c r="F92" s="78">
        <f t="shared" ref="F92:AS92" si="62">SUM(F90:F91)</f>
        <v>13020</v>
      </c>
      <c r="G92" s="78">
        <f t="shared" si="62"/>
        <v>13020</v>
      </c>
      <c r="H92" s="78">
        <f t="shared" si="62"/>
        <v>13020</v>
      </c>
      <c r="I92" s="78">
        <f t="shared" si="62"/>
        <v>13020</v>
      </c>
      <c r="J92" s="78">
        <f t="shared" si="62"/>
        <v>13020</v>
      </c>
      <c r="K92" s="78">
        <f t="shared" si="62"/>
        <v>13020</v>
      </c>
      <c r="L92" s="78">
        <f t="shared" si="62"/>
        <v>13020</v>
      </c>
      <c r="M92" s="78">
        <f t="shared" si="62"/>
        <v>13020</v>
      </c>
      <c r="N92" s="78">
        <f t="shared" si="62"/>
        <v>13020</v>
      </c>
      <c r="O92" s="78">
        <f t="shared" si="62"/>
        <v>13020</v>
      </c>
      <c r="P92" s="78">
        <f t="shared" si="62"/>
        <v>13020</v>
      </c>
      <c r="Q92" s="78">
        <f t="shared" si="62"/>
        <v>13020</v>
      </c>
      <c r="R92" s="78">
        <f t="shared" si="62"/>
        <v>13020</v>
      </c>
      <c r="S92" s="78">
        <f t="shared" si="62"/>
        <v>13020</v>
      </c>
      <c r="T92" s="78">
        <f t="shared" si="62"/>
        <v>13020</v>
      </c>
      <c r="U92" s="78">
        <f t="shared" si="62"/>
        <v>13020</v>
      </c>
      <c r="V92" s="78">
        <f t="shared" si="62"/>
        <v>13020</v>
      </c>
      <c r="W92" s="78">
        <f t="shared" si="62"/>
        <v>13020</v>
      </c>
      <c r="X92" s="78">
        <f t="shared" si="62"/>
        <v>13020</v>
      </c>
      <c r="Y92" s="78">
        <f t="shared" si="62"/>
        <v>13020</v>
      </c>
      <c r="Z92" s="78">
        <f t="shared" si="62"/>
        <v>13020</v>
      </c>
      <c r="AA92" s="78">
        <f t="shared" si="62"/>
        <v>13020</v>
      </c>
      <c r="AB92" s="78">
        <f t="shared" si="62"/>
        <v>13020</v>
      </c>
      <c r="AC92" s="78">
        <f t="shared" si="62"/>
        <v>13020</v>
      </c>
      <c r="AD92" s="78">
        <f t="shared" si="62"/>
        <v>13020</v>
      </c>
      <c r="AE92" s="78">
        <f t="shared" si="62"/>
        <v>13020</v>
      </c>
      <c r="AF92" s="78">
        <f t="shared" si="62"/>
        <v>13020</v>
      </c>
      <c r="AG92" s="78">
        <f t="shared" si="62"/>
        <v>13020</v>
      </c>
      <c r="AH92" s="78">
        <f t="shared" si="62"/>
        <v>13020</v>
      </c>
      <c r="AI92" s="78">
        <f t="shared" si="62"/>
        <v>13020</v>
      </c>
      <c r="AJ92" s="78">
        <f t="shared" si="62"/>
        <v>13020</v>
      </c>
      <c r="AK92" s="78">
        <f t="shared" si="62"/>
        <v>13020</v>
      </c>
      <c r="AL92" s="78">
        <f t="shared" si="62"/>
        <v>13020</v>
      </c>
      <c r="AM92" s="78">
        <f t="shared" si="62"/>
        <v>13020</v>
      </c>
      <c r="AN92" s="78">
        <f t="shared" si="62"/>
        <v>13020</v>
      </c>
      <c r="AO92" s="78">
        <f t="shared" si="62"/>
        <v>13020</v>
      </c>
      <c r="AP92" s="78">
        <f t="shared" si="62"/>
        <v>13020</v>
      </c>
      <c r="AQ92" s="78">
        <f t="shared" si="62"/>
        <v>13020</v>
      </c>
      <c r="AR92" s="78">
        <f t="shared" si="62"/>
        <v>13020</v>
      </c>
      <c r="AS92" s="78">
        <f t="shared" si="62"/>
        <v>13020</v>
      </c>
      <c r="AT92" s="11"/>
      <c r="AU92" s="11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</row>
    <row r="93" spans="1:60" ht="15.75" customHeight="1" x14ac:dyDescent="0.25">
      <c r="A93" s="2"/>
      <c r="B93" s="11"/>
      <c r="C93" s="11"/>
      <c r="D93" s="20"/>
      <c r="E93" s="20"/>
      <c r="F93" s="61"/>
      <c r="G93" s="61"/>
      <c r="H93" s="61"/>
      <c r="I93" s="61"/>
      <c r="J93" s="61"/>
      <c r="K93" s="61"/>
      <c r="L93" s="61"/>
      <c r="M93" s="61"/>
      <c r="N93" s="11"/>
      <c r="O93" s="11"/>
      <c r="P93" s="61"/>
      <c r="Q93" s="61"/>
      <c r="R93" s="61"/>
      <c r="S93" s="61"/>
      <c r="T93" s="61"/>
      <c r="U93" s="61"/>
      <c r="V93" s="61"/>
      <c r="W93" s="6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</row>
    <row r="94" spans="1:60" ht="15.75" customHeight="1" x14ac:dyDescent="0.25">
      <c r="A94" s="1"/>
      <c r="B94" s="11"/>
      <c r="C94" s="39"/>
      <c r="D94" s="20"/>
      <c r="E94" s="20"/>
      <c r="F94" s="61"/>
      <c r="G94" s="61"/>
      <c r="H94" s="61"/>
      <c r="I94" s="61"/>
      <c r="J94" s="61"/>
      <c r="K94" s="61"/>
      <c r="L94" s="61"/>
      <c r="M94" s="61"/>
      <c r="N94" s="11"/>
      <c r="O94" s="11"/>
      <c r="P94" s="61"/>
      <c r="Q94" s="61"/>
      <c r="R94" s="61"/>
      <c r="S94" s="61"/>
      <c r="T94" s="61"/>
      <c r="U94" s="61"/>
      <c r="V94" s="61"/>
      <c r="W94" s="6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</row>
    <row r="95" spans="1:60" ht="15.75" customHeight="1" x14ac:dyDescent="0.3">
      <c r="A95" s="1"/>
      <c r="B95" s="16"/>
      <c r="C95" s="39"/>
      <c r="D95" s="97" t="s">
        <v>129</v>
      </c>
      <c r="E95" s="79"/>
      <c r="F95" s="78">
        <f t="shared" ref="F95:AS95" si="63">F17-F85-F92</f>
        <v>1519412.5</v>
      </c>
      <c r="G95" s="78">
        <f t="shared" si="63"/>
        <v>1519412.5</v>
      </c>
      <c r="H95" s="78">
        <f t="shared" si="63"/>
        <v>1519412.5</v>
      </c>
      <c r="I95" s="78">
        <f t="shared" si="63"/>
        <v>1519412.5</v>
      </c>
      <c r="J95" s="78">
        <f t="shared" si="63"/>
        <v>1517212.5</v>
      </c>
      <c r="K95" s="78">
        <f t="shared" si="63"/>
        <v>1517212.5</v>
      </c>
      <c r="L95" s="78">
        <f t="shared" si="63"/>
        <v>1517212.5</v>
      </c>
      <c r="M95" s="78">
        <f t="shared" si="63"/>
        <v>1517212.5</v>
      </c>
      <c r="N95" s="78">
        <f t="shared" si="63"/>
        <v>1514968.5</v>
      </c>
      <c r="O95" s="78">
        <f t="shared" si="63"/>
        <v>1514968.5</v>
      </c>
      <c r="P95" s="78">
        <f t="shared" si="63"/>
        <v>1514968.5</v>
      </c>
      <c r="Q95" s="78">
        <f t="shared" si="63"/>
        <v>1514968.5</v>
      </c>
      <c r="R95" s="78">
        <f t="shared" si="63"/>
        <v>1512679.62</v>
      </c>
      <c r="S95" s="78">
        <f t="shared" si="63"/>
        <v>1512679.62</v>
      </c>
      <c r="T95" s="78">
        <f t="shared" si="63"/>
        <v>1512679.62</v>
      </c>
      <c r="U95" s="78">
        <f t="shared" si="63"/>
        <v>1512679.62</v>
      </c>
      <c r="V95" s="78">
        <f t="shared" si="63"/>
        <v>1510344.9624000001</v>
      </c>
      <c r="W95" s="78">
        <f t="shared" si="63"/>
        <v>1510344.9624000001</v>
      </c>
      <c r="X95" s="78">
        <f t="shared" si="63"/>
        <v>1510344.9624000001</v>
      </c>
      <c r="Y95" s="78">
        <f t="shared" si="63"/>
        <v>1510344.9624000001</v>
      </c>
      <c r="Z95" s="78">
        <f t="shared" si="63"/>
        <v>1507963.6116480001</v>
      </c>
      <c r="AA95" s="78">
        <f t="shared" si="63"/>
        <v>1507963.6116480001</v>
      </c>
      <c r="AB95" s="78">
        <f t="shared" si="63"/>
        <v>1507963.6116480001</v>
      </c>
      <c r="AC95" s="78">
        <f t="shared" si="63"/>
        <v>1507963.6116480001</v>
      </c>
      <c r="AD95" s="78">
        <f t="shared" si="63"/>
        <v>1505534.6338809601</v>
      </c>
      <c r="AE95" s="78">
        <f t="shared" si="63"/>
        <v>1505534.6338809601</v>
      </c>
      <c r="AF95" s="78">
        <f t="shared" si="63"/>
        <v>1505534.6338809601</v>
      </c>
      <c r="AG95" s="78">
        <f t="shared" si="63"/>
        <v>1505534.6338809601</v>
      </c>
      <c r="AH95" s="78">
        <f t="shared" si="63"/>
        <v>1503057.0765585792</v>
      </c>
      <c r="AI95" s="78">
        <f t="shared" si="63"/>
        <v>1503057.0765585792</v>
      </c>
      <c r="AJ95" s="78">
        <f t="shared" si="63"/>
        <v>1503057.0765585792</v>
      </c>
      <c r="AK95" s="78">
        <f t="shared" si="63"/>
        <v>1503057.0765585792</v>
      </c>
      <c r="AL95" s="78">
        <f t="shared" si="63"/>
        <v>1500529.9680897507</v>
      </c>
      <c r="AM95" s="78">
        <f t="shared" si="63"/>
        <v>1500529.9680897507</v>
      </c>
      <c r="AN95" s="78">
        <f t="shared" si="63"/>
        <v>1500529.9680897507</v>
      </c>
      <c r="AO95" s="78">
        <f t="shared" si="63"/>
        <v>1500529.9680897507</v>
      </c>
      <c r="AP95" s="78">
        <f t="shared" si="63"/>
        <v>1497952.3174515457</v>
      </c>
      <c r="AQ95" s="78">
        <f t="shared" si="63"/>
        <v>1497952.3174515457</v>
      </c>
      <c r="AR95" s="78">
        <f t="shared" si="63"/>
        <v>1497952.3174515457</v>
      </c>
      <c r="AS95" s="78">
        <f t="shared" si="63"/>
        <v>1497952.3174515457</v>
      </c>
      <c r="AT95" s="11"/>
      <c r="AU95" s="11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</row>
    <row r="96" spans="1:60" ht="15.75" customHeight="1" x14ac:dyDescent="0.25">
      <c r="B96" s="11"/>
      <c r="C96" s="11"/>
      <c r="D96" s="60"/>
      <c r="E96" s="61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61"/>
      <c r="Q96" s="61"/>
      <c r="R96" s="61"/>
      <c r="S96" s="61"/>
      <c r="T96" s="61"/>
      <c r="U96" s="61"/>
      <c r="V96" s="61"/>
      <c r="W96" s="6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</row>
    <row r="97" spans="1:60" ht="15.75" customHeight="1" x14ac:dyDescent="0.25">
      <c r="B97" s="11"/>
      <c r="C97" s="11"/>
      <c r="D97" s="60"/>
      <c r="E97" s="61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61"/>
      <c r="Q97" s="61"/>
      <c r="R97" s="61"/>
      <c r="S97" s="61"/>
      <c r="T97" s="61"/>
      <c r="U97" s="61"/>
      <c r="V97" s="61"/>
      <c r="W97" s="6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</row>
    <row r="98" spans="1:60" ht="15.75" customHeight="1" x14ac:dyDescent="0.25">
      <c r="B98" s="11"/>
      <c r="C98" s="11"/>
      <c r="D98" s="60"/>
      <c r="E98" s="61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61"/>
      <c r="Q98" s="61"/>
      <c r="R98" s="61"/>
      <c r="S98" s="61"/>
      <c r="T98" s="61"/>
      <c r="U98" s="61"/>
      <c r="V98" s="61"/>
      <c r="W98" s="6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</row>
    <row r="99" spans="1:60" ht="15.75" customHeight="1" x14ac:dyDescent="0.25">
      <c r="B99" s="11"/>
      <c r="C99" s="11"/>
      <c r="D99" s="60"/>
      <c r="E99" s="61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61"/>
      <c r="Q99" s="61"/>
      <c r="R99" s="61"/>
      <c r="S99" s="61"/>
      <c r="T99" s="61"/>
      <c r="U99" s="61"/>
      <c r="V99" s="61"/>
      <c r="W99" s="6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</row>
    <row r="100" spans="1:60" ht="15.75" customHeight="1" x14ac:dyDescent="0.25">
      <c r="B100" s="11"/>
      <c r="C100" s="88" t="s">
        <v>131</v>
      </c>
      <c r="D100" s="2"/>
      <c r="E100" s="2"/>
      <c r="F100" s="2"/>
      <c r="G100" s="39"/>
      <c r="H100" s="39"/>
      <c r="I100" s="39"/>
      <c r="J100" s="39"/>
      <c r="K100" s="39"/>
      <c r="L100" s="39"/>
      <c r="M100" s="87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</row>
    <row r="101" spans="1:60" ht="15.75" customHeight="1" x14ac:dyDescent="0.25">
      <c r="A101" s="1"/>
      <c r="B101" s="11"/>
      <c r="C101" s="11"/>
      <c r="D101" s="79"/>
      <c r="E101" s="79"/>
      <c r="F101" s="79"/>
      <c r="G101" s="72">
        <f>Information!$F$9</f>
        <v>2024</v>
      </c>
      <c r="H101" s="2"/>
      <c r="I101" s="2"/>
      <c r="J101" s="2"/>
      <c r="K101" s="72">
        <f>G101+1</f>
        <v>2025</v>
      </c>
      <c r="L101" s="2"/>
      <c r="M101" s="2"/>
      <c r="N101" s="2"/>
      <c r="O101" s="72">
        <f>K101+1</f>
        <v>2026</v>
      </c>
      <c r="P101" s="2"/>
      <c r="Q101" s="2"/>
      <c r="R101" s="2"/>
      <c r="S101" s="72">
        <f>O101+1</f>
        <v>2027</v>
      </c>
      <c r="T101" s="2"/>
      <c r="U101" s="2"/>
      <c r="V101" s="2"/>
      <c r="W101" s="72">
        <f>S101+1</f>
        <v>2028</v>
      </c>
      <c r="X101" s="2"/>
      <c r="Y101" s="39"/>
      <c r="Z101" s="39"/>
      <c r="AA101" s="72">
        <f>W101+1</f>
        <v>2029</v>
      </c>
      <c r="AB101" s="39"/>
      <c r="AC101" s="39"/>
      <c r="AD101" s="39"/>
      <c r="AE101" s="72">
        <f>AA101+1</f>
        <v>2030</v>
      </c>
      <c r="AF101" s="39"/>
      <c r="AG101" s="39"/>
      <c r="AH101" s="39"/>
      <c r="AI101" s="72">
        <f>AE101+1</f>
        <v>2031</v>
      </c>
      <c r="AJ101" s="39"/>
      <c r="AK101" s="39"/>
      <c r="AL101" s="39"/>
      <c r="AM101" s="72">
        <f>AI101+1</f>
        <v>2032</v>
      </c>
      <c r="AN101" s="39"/>
      <c r="AO101" s="39"/>
      <c r="AP101" s="39"/>
      <c r="AQ101" s="72">
        <f>AM101+1</f>
        <v>2033</v>
      </c>
      <c r="AR101" s="39"/>
      <c r="AS101" s="39"/>
      <c r="AT101" s="39"/>
      <c r="AU101" s="77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</row>
    <row r="102" spans="1:60" ht="15.75" customHeight="1" x14ac:dyDescent="0.25">
      <c r="A102" s="1"/>
      <c r="B102" s="16"/>
      <c r="C102" s="11"/>
      <c r="D102" s="20" t="s">
        <v>132</v>
      </c>
      <c r="E102" s="82" t="s">
        <v>133</v>
      </c>
      <c r="F102" s="20"/>
      <c r="G102" s="55" t="s">
        <v>55</v>
      </c>
      <c r="H102" s="55" t="s">
        <v>56</v>
      </c>
      <c r="I102" s="55" t="s">
        <v>57</v>
      </c>
      <c r="J102" s="55" t="s">
        <v>58</v>
      </c>
      <c r="K102" s="55" t="s">
        <v>55</v>
      </c>
      <c r="L102" s="55" t="s">
        <v>56</v>
      </c>
      <c r="M102" s="55" t="s">
        <v>57</v>
      </c>
      <c r="N102" s="55" t="s">
        <v>58</v>
      </c>
      <c r="O102" s="55" t="s">
        <v>55</v>
      </c>
      <c r="P102" s="55" t="s">
        <v>56</v>
      </c>
      <c r="Q102" s="55" t="s">
        <v>57</v>
      </c>
      <c r="R102" s="55" t="s">
        <v>58</v>
      </c>
      <c r="S102" s="55" t="s">
        <v>55</v>
      </c>
      <c r="T102" s="55" t="s">
        <v>56</v>
      </c>
      <c r="U102" s="55" t="s">
        <v>57</v>
      </c>
      <c r="V102" s="55" t="s">
        <v>58</v>
      </c>
      <c r="W102" s="55" t="s">
        <v>55</v>
      </c>
      <c r="X102" s="55" t="s">
        <v>56</v>
      </c>
      <c r="Y102" s="55" t="s">
        <v>57</v>
      </c>
      <c r="Z102" s="55" t="s">
        <v>58</v>
      </c>
      <c r="AA102" s="55" t="s">
        <v>55</v>
      </c>
      <c r="AB102" s="55" t="s">
        <v>56</v>
      </c>
      <c r="AC102" s="55" t="s">
        <v>57</v>
      </c>
      <c r="AD102" s="55" t="s">
        <v>58</v>
      </c>
      <c r="AE102" s="55" t="s">
        <v>55</v>
      </c>
      <c r="AF102" s="55" t="s">
        <v>56</v>
      </c>
      <c r="AG102" s="55" t="s">
        <v>57</v>
      </c>
      <c r="AH102" s="55" t="s">
        <v>58</v>
      </c>
      <c r="AI102" s="55" t="s">
        <v>55</v>
      </c>
      <c r="AJ102" s="55" t="s">
        <v>56</v>
      </c>
      <c r="AK102" s="55" t="s">
        <v>57</v>
      </c>
      <c r="AL102" s="55" t="s">
        <v>58</v>
      </c>
      <c r="AM102" s="55" t="s">
        <v>55</v>
      </c>
      <c r="AN102" s="55" t="s">
        <v>56</v>
      </c>
      <c r="AO102" s="55" t="s">
        <v>57</v>
      </c>
      <c r="AP102" s="55" t="s">
        <v>58</v>
      </c>
      <c r="AQ102" s="55" t="s">
        <v>55</v>
      </c>
      <c r="AR102" s="55" t="s">
        <v>56</v>
      </c>
      <c r="AS102" s="55" t="s">
        <v>57</v>
      </c>
      <c r="AT102" s="55" t="s">
        <v>58</v>
      </c>
      <c r="AU102" s="77"/>
      <c r="AV102" s="21"/>
      <c r="AW102" s="189" t="s">
        <v>8</v>
      </c>
      <c r="AX102" s="188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</row>
    <row r="103" spans="1:60" ht="15.75" customHeight="1" x14ac:dyDescent="0.25">
      <c r="A103" s="1"/>
      <c r="B103" s="16"/>
      <c r="C103" s="11"/>
      <c r="D103" s="64" t="s">
        <v>180</v>
      </c>
      <c r="E103" s="76">
        <v>8000000</v>
      </c>
      <c r="F103" s="77" t="s">
        <v>65</v>
      </c>
      <c r="G103" s="77">
        <f t="shared" ref="G103:G108" si="64">$E103</f>
        <v>8000000</v>
      </c>
      <c r="H103" s="77" t="s">
        <v>65</v>
      </c>
      <c r="I103" s="77" t="s">
        <v>65</v>
      </c>
      <c r="J103" s="77" t="s">
        <v>65</v>
      </c>
      <c r="K103" s="77" t="s">
        <v>65</v>
      </c>
      <c r="L103" s="77" t="s">
        <v>65</v>
      </c>
      <c r="M103" s="77" t="s">
        <v>65</v>
      </c>
      <c r="N103" s="77" t="s">
        <v>65</v>
      </c>
      <c r="O103" s="77" t="s">
        <v>65</v>
      </c>
      <c r="P103" s="77" t="s">
        <v>65</v>
      </c>
      <c r="Q103" s="77" t="s">
        <v>65</v>
      </c>
      <c r="R103" s="77" t="s">
        <v>65</v>
      </c>
      <c r="S103" s="77" t="s">
        <v>65</v>
      </c>
      <c r="T103" s="77" t="s">
        <v>65</v>
      </c>
      <c r="U103" s="77" t="s">
        <v>65</v>
      </c>
      <c r="V103" s="77" t="s">
        <v>65</v>
      </c>
      <c r="W103" s="77" t="s">
        <v>65</v>
      </c>
      <c r="X103" s="77" t="s">
        <v>65</v>
      </c>
      <c r="Y103" s="77" t="s">
        <v>65</v>
      </c>
      <c r="Z103" s="77" t="s">
        <v>65</v>
      </c>
      <c r="AA103" s="77">
        <f t="shared" ref="AA103:AA108" si="65">$E103</f>
        <v>8000000</v>
      </c>
      <c r="AB103" s="77" t="s">
        <v>65</v>
      </c>
      <c r="AC103" s="77" t="s">
        <v>65</v>
      </c>
      <c r="AD103" s="77" t="s">
        <v>65</v>
      </c>
      <c r="AE103" s="77" t="s">
        <v>65</v>
      </c>
      <c r="AF103" s="77" t="s">
        <v>65</v>
      </c>
      <c r="AG103" s="77" t="s">
        <v>65</v>
      </c>
      <c r="AH103" s="77" t="s">
        <v>65</v>
      </c>
      <c r="AI103" s="77" t="s">
        <v>65</v>
      </c>
      <c r="AJ103" s="77" t="s">
        <v>65</v>
      </c>
      <c r="AK103" s="77" t="s">
        <v>65</v>
      </c>
      <c r="AL103" s="77" t="s">
        <v>65</v>
      </c>
      <c r="AM103" s="77" t="s">
        <v>65</v>
      </c>
      <c r="AN103" s="77" t="s">
        <v>65</v>
      </c>
      <c r="AO103" s="77" t="s">
        <v>65</v>
      </c>
      <c r="AP103" s="77" t="s">
        <v>65</v>
      </c>
      <c r="AQ103" s="77" t="s">
        <v>65</v>
      </c>
      <c r="AR103" s="77" t="s">
        <v>65</v>
      </c>
      <c r="AS103" s="77" t="str">
        <f t="shared" ref="AS103:AT103" si="66">AR103</f>
        <v>-</v>
      </c>
      <c r="AT103" s="77" t="str">
        <f t="shared" si="66"/>
        <v>-</v>
      </c>
      <c r="AU103" s="77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</row>
    <row r="104" spans="1:60" ht="15.75" customHeight="1" x14ac:dyDescent="0.25">
      <c r="A104" s="1"/>
      <c r="B104" s="16"/>
      <c r="C104" s="11"/>
      <c r="D104" s="64" t="s">
        <v>181</v>
      </c>
      <c r="E104" s="76">
        <v>7000000</v>
      </c>
      <c r="F104" s="77" t="s">
        <v>65</v>
      </c>
      <c r="G104" s="77">
        <f t="shared" si="64"/>
        <v>7000000</v>
      </c>
      <c r="H104" s="77" t="s">
        <v>65</v>
      </c>
      <c r="I104" s="77" t="s">
        <v>65</v>
      </c>
      <c r="J104" s="77" t="s">
        <v>65</v>
      </c>
      <c r="K104" s="77" t="s">
        <v>65</v>
      </c>
      <c r="L104" s="77" t="s">
        <v>65</v>
      </c>
      <c r="M104" s="77" t="s">
        <v>65</v>
      </c>
      <c r="N104" s="77" t="s">
        <v>65</v>
      </c>
      <c r="O104" s="77" t="s">
        <v>65</v>
      </c>
      <c r="P104" s="77" t="s">
        <v>65</v>
      </c>
      <c r="Q104" s="77" t="s">
        <v>65</v>
      </c>
      <c r="R104" s="77" t="s">
        <v>65</v>
      </c>
      <c r="S104" s="77" t="s">
        <v>65</v>
      </c>
      <c r="T104" s="77" t="s">
        <v>65</v>
      </c>
      <c r="U104" s="77" t="s">
        <v>65</v>
      </c>
      <c r="V104" s="77" t="s">
        <v>65</v>
      </c>
      <c r="W104" s="77" t="s">
        <v>65</v>
      </c>
      <c r="X104" s="77" t="s">
        <v>65</v>
      </c>
      <c r="Y104" s="77" t="s">
        <v>65</v>
      </c>
      <c r="Z104" s="77" t="s">
        <v>65</v>
      </c>
      <c r="AA104" s="77">
        <f t="shared" si="65"/>
        <v>7000000</v>
      </c>
      <c r="AB104" s="77" t="s">
        <v>65</v>
      </c>
      <c r="AC104" s="77" t="s">
        <v>65</v>
      </c>
      <c r="AD104" s="77" t="s">
        <v>65</v>
      </c>
      <c r="AE104" s="77" t="s">
        <v>65</v>
      </c>
      <c r="AF104" s="77" t="s">
        <v>65</v>
      </c>
      <c r="AG104" s="77" t="s">
        <v>65</v>
      </c>
      <c r="AH104" s="77" t="s">
        <v>65</v>
      </c>
      <c r="AI104" s="77" t="s">
        <v>65</v>
      </c>
      <c r="AJ104" s="77" t="s">
        <v>65</v>
      </c>
      <c r="AK104" s="77" t="s">
        <v>65</v>
      </c>
      <c r="AL104" s="77" t="s">
        <v>65</v>
      </c>
      <c r="AM104" s="77" t="s">
        <v>65</v>
      </c>
      <c r="AN104" s="77" t="s">
        <v>65</v>
      </c>
      <c r="AO104" s="77" t="s">
        <v>65</v>
      </c>
      <c r="AP104" s="77" t="s">
        <v>65</v>
      </c>
      <c r="AQ104" s="77" t="s">
        <v>65</v>
      </c>
      <c r="AR104" s="77" t="s">
        <v>65</v>
      </c>
      <c r="AS104" s="77" t="str">
        <f t="shared" ref="AS104:AT104" si="67">AR104</f>
        <v>-</v>
      </c>
      <c r="AT104" s="77" t="str">
        <f t="shared" si="67"/>
        <v>-</v>
      </c>
      <c r="AU104" s="77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</row>
    <row r="105" spans="1:60" ht="15.75" customHeight="1" x14ac:dyDescent="0.25">
      <c r="A105" s="1"/>
      <c r="B105" s="16"/>
      <c r="C105" s="11"/>
      <c r="D105" s="64" t="s">
        <v>182</v>
      </c>
      <c r="E105" s="76">
        <v>1500000</v>
      </c>
      <c r="F105" s="77" t="s">
        <v>65</v>
      </c>
      <c r="G105" s="77">
        <f t="shared" si="64"/>
        <v>1500000</v>
      </c>
      <c r="H105" s="77" t="s">
        <v>65</v>
      </c>
      <c r="I105" s="77" t="s">
        <v>65</v>
      </c>
      <c r="J105" s="77" t="s">
        <v>65</v>
      </c>
      <c r="K105" s="77" t="s">
        <v>65</v>
      </c>
      <c r="L105" s="77" t="s">
        <v>65</v>
      </c>
      <c r="M105" s="77" t="s">
        <v>65</v>
      </c>
      <c r="N105" s="77" t="s">
        <v>65</v>
      </c>
      <c r="O105" s="77" t="s">
        <v>65</v>
      </c>
      <c r="P105" s="77" t="s">
        <v>65</v>
      </c>
      <c r="Q105" s="77" t="s">
        <v>65</v>
      </c>
      <c r="R105" s="77" t="s">
        <v>65</v>
      </c>
      <c r="S105" s="77" t="s">
        <v>65</v>
      </c>
      <c r="T105" s="77" t="s">
        <v>65</v>
      </c>
      <c r="U105" s="77" t="s">
        <v>65</v>
      </c>
      <c r="V105" s="77" t="s">
        <v>65</v>
      </c>
      <c r="W105" s="77" t="s">
        <v>65</v>
      </c>
      <c r="X105" s="77" t="s">
        <v>65</v>
      </c>
      <c r="Y105" s="77" t="s">
        <v>65</v>
      </c>
      <c r="Z105" s="77" t="s">
        <v>65</v>
      </c>
      <c r="AA105" s="77">
        <f t="shared" si="65"/>
        <v>1500000</v>
      </c>
      <c r="AB105" s="77" t="s">
        <v>65</v>
      </c>
      <c r="AC105" s="77" t="s">
        <v>65</v>
      </c>
      <c r="AD105" s="77" t="s">
        <v>65</v>
      </c>
      <c r="AE105" s="77" t="s">
        <v>65</v>
      </c>
      <c r="AF105" s="77" t="s">
        <v>65</v>
      </c>
      <c r="AG105" s="77" t="s">
        <v>65</v>
      </c>
      <c r="AH105" s="77" t="s">
        <v>65</v>
      </c>
      <c r="AI105" s="77" t="s">
        <v>65</v>
      </c>
      <c r="AJ105" s="77" t="s">
        <v>65</v>
      </c>
      <c r="AK105" s="77" t="s">
        <v>65</v>
      </c>
      <c r="AL105" s="77" t="s">
        <v>65</v>
      </c>
      <c r="AM105" s="77" t="s">
        <v>65</v>
      </c>
      <c r="AN105" s="77" t="s">
        <v>65</v>
      </c>
      <c r="AO105" s="77" t="s">
        <v>65</v>
      </c>
      <c r="AP105" s="77" t="s">
        <v>65</v>
      </c>
      <c r="AQ105" s="77" t="s">
        <v>65</v>
      </c>
      <c r="AR105" s="77" t="s">
        <v>65</v>
      </c>
      <c r="AS105" s="77" t="str">
        <f t="shared" ref="AS105:AT105" si="68">AR105</f>
        <v>-</v>
      </c>
      <c r="AT105" s="77" t="str">
        <f t="shared" si="68"/>
        <v>-</v>
      </c>
      <c r="AU105" s="77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</row>
    <row r="106" spans="1:60" ht="15.75" customHeight="1" x14ac:dyDescent="0.25">
      <c r="A106" s="1"/>
      <c r="B106" s="16"/>
      <c r="C106" s="11"/>
      <c r="D106" s="64" t="s">
        <v>183</v>
      </c>
      <c r="E106" s="76">
        <v>3000000</v>
      </c>
      <c r="F106" s="77" t="s">
        <v>65</v>
      </c>
      <c r="G106" s="77">
        <f t="shared" si="64"/>
        <v>3000000</v>
      </c>
      <c r="H106" s="77" t="s">
        <v>65</v>
      </c>
      <c r="I106" s="77" t="s">
        <v>65</v>
      </c>
      <c r="J106" s="77" t="s">
        <v>65</v>
      </c>
      <c r="K106" s="77" t="s">
        <v>65</v>
      </c>
      <c r="L106" s="77" t="s">
        <v>65</v>
      </c>
      <c r="M106" s="77" t="s">
        <v>65</v>
      </c>
      <c r="N106" s="77" t="s">
        <v>65</v>
      </c>
      <c r="O106" s="77" t="s">
        <v>65</v>
      </c>
      <c r="P106" s="77" t="s">
        <v>65</v>
      </c>
      <c r="Q106" s="77" t="s">
        <v>65</v>
      </c>
      <c r="R106" s="77" t="s">
        <v>65</v>
      </c>
      <c r="S106" s="77" t="s">
        <v>65</v>
      </c>
      <c r="T106" s="77" t="s">
        <v>65</v>
      </c>
      <c r="U106" s="77" t="s">
        <v>65</v>
      </c>
      <c r="V106" s="77" t="s">
        <v>65</v>
      </c>
      <c r="W106" s="77" t="s">
        <v>65</v>
      </c>
      <c r="X106" s="77" t="s">
        <v>65</v>
      </c>
      <c r="Y106" s="77" t="s">
        <v>65</v>
      </c>
      <c r="Z106" s="77" t="s">
        <v>65</v>
      </c>
      <c r="AA106" s="77">
        <f t="shared" si="65"/>
        <v>3000000</v>
      </c>
      <c r="AB106" s="77" t="s">
        <v>65</v>
      </c>
      <c r="AC106" s="77" t="s">
        <v>65</v>
      </c>
      <c r="AD106" s="77" t="s">
        <v>65</v>
      </c>
      <c r="AE106" s="77" t="s">
        <v>65</v>
      </c>
      <c r="AF106" s="77" t="s">
        <v>65</v>
      </c>
      <c r="AG106" s="77" t="s">
        <v>65</v>
      </c>
      <c r="AH106" s="77" t="s">
        <v>65</v>
      </c>
      <c r="AI106" s="77" t="s">
        <v>65</v>
      </c>
      <c r="AJ106" s="77" t="s">
        <v>65</v>
      </c>
      <c r="AK106" s="77" t="s">
        <v>65</v>
      </c>
      <c r="AL106" s="77" t="s">
        <v>65</v>
      </c>
      <c r="AM106" s="77" t="s">
        <v>65</v>
      </c>
      <c r="AN106" s="77" t="s">
        <v>65</v>
      </c>
      <c r="AO106" s="77" t="s">
        <v>65</v>
      </c>
      <c r="AP106" s="77" t="s">
        <v>65</v>
      </c>
      <c r="AQ106" s="77" t="s">
        <v>65</v>
      </c>
      <c r="AR106" s="77" t="s">
        <v>65</v>
      </c>
      <c r="AS106" s="77" t="str">
        <f t="shared" ref="AS106:AT106" si="69">AR106</f>
        <v>-</v>
      </c>
      <c r="AT106" s="77" t="str">
        <f t="shared" si="69"/>
        <v>-</v>
      </c>
      <c r="AU106" s="77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</row>
    <row r="107" spans="1:60" ht="15.75" customHeight="1" x14ac:dyDescent="0.25">
      <c r="A107" s="1"/>
      <c r="B107" s="16"/>
      <c r="C107" s="11"/>
      <c r="D107" s="64" t="s">
        <v>184</v>
      </c>
      <c r="E107" s="76">
        <v>2000000</v>
      </c>
      <c r="F107" s="77" t="s">
        <v>65</v>
      </c>
      <c r="G107" s="77">
        <f t="shared" si="64"/>
        <v>2000000</v>
      </c>
      <c r="H107" s="77" t="s">
        <v>65</v>
      </c>
      <c r="I107" s="77" t="s">
        <v>65</v>
      </c>
      <c r="J107" s="77" t="s">
        <v>65</v>
      </c>
      <c r="K107" s="77" t="s">
        <v>65</v>
      </c>
      <c r="L107" s="77" t="s">
        <v>65</v>
      </c>
      <c r="M107" s="77" t="s">
        <v>65</v>
      </c>
      <c r="N107" s="77" t="s">
        <v>65</v>
      </c>
      <c r="O107" s="77" t="s">
        <v>65</v>
      </c>
      <c r="P107" s="77" t="s">
        <v>65</v>
      </c>
      <c r="Q107" s="77" t="s">
        <v>65</v>
      </c>
      <c r="R107" s="77" t="s">
        <v>65</v>
      </c>
      <c r="S107" s="77" t="s">
        <v>65</v>
      </c>
      <c r="T107" s="77" t="s">
        <v>65</v>
      </c>
      <c r="U107" s="77" t="s">
        <v>65</v>
      </c>
      <c r="V107" s="77" t="s">
        <v>65</v>
      </c>
      <c r="W107" s="77" t="s">
        <v>65</v>
      </c>
      <c r="X107" s="77" t="s">
        <v>65</v>
      </c>
      <c r="Y107" s="77" t="s">
        <v>65</v>
      </c>
      <c r="Z107" s="77" t="s">
        <v>65</v>
      </c>
      <c r="AA107" s="77">
        <f t="shared" si="65"/>
        <v>2000000</v>
      </c>
      <c r="AB107" s="77" t="s">
        <v>65</v>
      </c>
      <c r="AC107" s="77" t="s">
        <v>65</v>
      </c>
      <c r="AD107" s="77" t="s">
        <v>65</v>
      </c>
      <c r="AE107" s="77" t="s">
        <v>65</v>
      </c>
      <c r="AF107" s="77" t="s">
        <v>65</v>
      </c>
      <c r="AG107" s="77" t="s">
        <v>65</v>
      </c>
      <c r="AH107" s="77" t="s">
        <v>65</v>
      </c>
      <c r="AI107" s="77" t="s">
        <v>65</v>
      </c>
      <c r="AJ107" s="77" t="s">
        <v>65</v>
      </c>
      <c r="AK107" s="77" t="s">
        <v>65</v>
      </c>
      <c r="AL107" s="77" t="s">
        <v>65</v>
      </c>
      <c r="AM107" s="77" t="s">
        <v>65</v>
      </c>
      <c r="AN107" s="77" t="s">
        <v>65</v>
      </c>
      <c r="AO107" s="77" t="s">
        <v>65</v>
      </c>
      <c r="AP107" s="77" t="s">
        <v>65</v>
      </c>
      <c r="AQ107" s="77" t="s">
        <v>65</v>
      </c>
      <c r="AR107" s="77" t="s">
        <v>65</v>
      </c>
      <c r="AS107" s="77" t="str">
        <f t="shared" ref="AS107:AT107" si="70">AR107</f>
        <v>-</v>
      </c>
      <c r="AT107" s="77" t="str">
        <f t="shared" si="70"/>
        <v>-</v>
      </c>
      <c r="AU107" s="77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</row>
    <row r="108" spans="1:60" ht="15.75" customHeight="1" x14ac:dyDescent="0.25">
      <c r="A108" s="1"/>
      <c r="B108" s="16"/>
      <c r="C108" s="11"/>
      <c r="D108" s="64" t="s">
        <v>136</v>
      </c>
      <c r="E108" s="76">
        <v>4000000</v>
      </c>
      <c r="F108" s="77" t="s">
        <v>65</v>
      </c>
      <c r="G108" s="77">
        <f t="shared" si="64"/>
        <v>4000000</v>
      </c>
      <c r="H108" s="77" t="s">
        <v>65</v>
      </c>
      <c r="I108" s="77" t="s">
        <v>65</v>
      </c>
      <c r="J108" s="77" t="s">
        <v>65</v>
      </c>
      <c r="K108" s="77" t="s">
        <v>65</v>
      </c>
      <c r="L108" s="77" t="s">
        <v>65</v>
      </c>
      <c r="M108" s="77" t="s">
        <v>65</v>
      </c>
      <c r="N108" s="77" t="s">
        <v>65</v>
      </c>
      <c r="O108" s="77" t="s">
        <v>65</v>
      </c>
      <c r="P108" s="77" t="s">
        <v>65</v>
      </c>
      <c r="Q108" s="77" t="s">
        <v>65</v>
      </c>
      <c r="R108" s="77" t="s">
        <v>65</v>
      </c>
      <c r="S108" s="77" t="s">
        <v>65</v>
      </c>
      <c r="T108" s="77" t="s">
        <v>65</v>
      </c>
      <c r="U108" s="77" t="s">
        <v>65</v>
      </c>
      <c r="V108" s="77" t="s">
        <v>65</v>
      </c>
      <c r="W108" s="77" t="s">
        <v>65</v>
      </c>
      <c r="X108" s="77" t="s">
        <v>65</v>
      </c>
      <c r="Y108" s="77" t="s">
        <v>65</v>
      </c>
      <c r="Z108" s="77" t="s">
        <v>65</v>
      </c>
      <c r="AA108" s="77">
        <f t="shared" si="65"/>
        <v>4000000</v>
      </c>
      <c r="AB108" s="77" t="s">
        <v>65</v>
      </c>
      <c r="AC108" s="77" t="s">
        <v>65</v>
      </c>
      <c r="AD108" s="77" t="s">
        <v>65</v>
      </c>
      <c r="AE108" s="77" t="s">
        <v>65</v>
      </c>
      <c r="AF108" s="77" t="s">
        <v>65</v>
      </c>
      <c r="AG108" s="77" t="s">
        <v>65</v>
      </c>
      <c r="AH108" s="77" t="s">
        <v>65</v>
      </c>
      <c r="AI108" s="77" t="s">
        <v>65</v>
      </c>
      <c r="AJ108" s="77" t="s">
        <v>65</v>
      </c>
      <c r="AK108" s="77" t="s">
        <v>65</v>
      </c>
      <c r="AL108" s="77" t="s">
        <v>65</v>
      </c>
      <c r="AM108" s="77" t="s">
        <v>65</v>
      </c>
      <c r="AN108" s="77" t="s">
        <v>65</v>
      </c>
      <c r="AO108" s="77" t="s">
        <v>65</v>
      </c>
      <c r="AP108" s="77" t="s">
        <v>65</v>
      </c>
      <c r="AQ108" s="77" t="s">
        <v>65</v>
      </c>
      <c r="AR108" s="77" t="s">
        <v>65</v>
      </c>
      <c r="AS108" s="77" t="str">
        <f t="shared" ref="AS108:AT108" si="71">AR108</f>
        <v>-</v>
      </c>
      <c r="AT108" s="77" t="str">
        <f t="shared" si="71"/>
        <v>-</v>
      </c>
      <c r="AU108" s="77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</row>
    <row r="109" spans="1:60" ht="15.75" customHeight="1" x14ac:dyDescent="0.25">
      <c r="A109" s="1"/>
      <c r="B109" s="16"/>
      <c r="C109" s="11"/>
      <c r="D109" s="32" t="s">
        <v>24</v>
      </c>
      <c r="E109" s="32"/>
      <c r="F109" s="64"/>
      <c r="G109" s="78">
        <f t="shared" ref="G109:AT109" si="72">SUM(G103:G108)</f>
        <v>25500000</v>
      </c>
      <c r="H109" s="78">
        <f t="shared" si="72"/>
        <v>0</v>
      </c>
      <c r="I109" s="78">
        <f t="shared" si="72"/>
        <v>0</v>
      </c>
      <c r="J109" s="78">
        <f t="shared" si="72"/>
        <v>0</v>
      </c>
      <c r="K109" s="78">
        <f t="shared" si="72"/>
        <v>0</v>
      </c>
      <c r="L109" s="78">
        <f t="shared" si="72"/>
        <v>0</v>
      </c>
      <c r="M109" s="78">
        <f t="shared" si="72"/>
        <v>0</v>
      </c>
      <c r="N109" s="78">
        <f t="shared" si="72"/>
        <v>0</v>
      </c>
      <c r="O109" s="78">
        <f t="shared" si="72"/>
        <v>0</v>
      </c>
      <c r="P109" s="78">
        <f t="shared" si="72"/>
        <v>0</v>
      </c>
      <c r="Q109" s="78">
        <f t="shared" si="72"/>
        <v>0</v>
      </c>
      <c r="R109" s="78">
        <f t="shared" si="72"/>
        <v>0</v>
      </c>
      <c r="S109" s="78">
        <f t="shared" si="72"/>
        <v>0</v>
      </c>
      <c r="T109" s="78">
        <f t="shared" si="72"/>
        <v>0</v>
      </c>
      <c r="U109" s="78">
        <f t="shared" si="72"/>
        <v>0</v>
      </c>
      <c r="V109" s="78">
        <f t="shared" si="72"/>
        <v>0</v>
      </c>
      <c r="W109" s="78">
        <f t="shared" si="72"/>
        <v>0</v>
      </c>
      <c r="X109" s="78">
        <f t="shared" si="72"/>
        <v>0</v>
      </c>
      <c r="Y109" s="78">
        <f t="shared" si="72"/>
        <v>0</v>
      </c>
      <c r="Z109" s="78">
        <f t="shared" si="72"/>
        <v>0</v>
      </c>
      <c r="AA109" s="78">
        <f t="shared" si="72"/>
        <v>25500000</v>
      </c>
      <c r="AB109" s="78">
        <f t="shared" si="72"/>
        <v>0</v>
      </c>
      <c r="AC109" s="78">
        <f t="shared" si="72"/>
        <v>0</v>
      </c>
      <c r="AD109" s="78">
        <f t="shared" si="72"/>
        <v>0</v>
      </c>
      <c r="AE109" s="78">
        <f t="shared" si="72"/>
        <v>0</v>
      </c>
      <c r="AF109" s="78">
        <f t="shared" si="72"/>
        <v>0</v>
      </c>
      <c r="AG109" s="78">
        <f t="shared" si="72"/>
        <v>0</v>
      </c>
      <c r="AH109" s="78">
        <f t="shared" si="72"/>
        <v>0</v>
      </c>
      <c r="AI109" s="78">
        <f t="shared" si="72"/>
        <v>0</v>
      </c>
      <c r="AJ109" s="78">
        <f t="shared" si="72"/>
        <v>0</v>
      </c>
      <c r="AK109" s="78">
        <f t="shared" si="72"/>
        <v>0</v>
      </c>
      <c r="AL109" s="78">
        <f t="shared" si="72"/>
        <v>0</v>
      </c>
      <c r="AM109" s="78">
        <f t="shared" si="72"/>
        <v>0</v>
      </c>
      <c r="AN109" s="78">
        <f t="shared" si="72"/>
        <v>0</v>
      </c>
      <c r="AO109" s="78">
        <f t="shared" si="72"/>
        <v>0</v>
      </c>
      <c r="AP109" s="78">
        <f t="shared" si="72"/>
        <v>0</v>
      </c>
      <c r="AQ109" s="78">
        <f t="shared" si="72"/>
        <v>0</v>
      </c>
      <c r="AR109" s="78">
        <f t="shared" si="72"/>
        <v>0</v>
      </c>
      <c r="AS109" s="78">
        <f t="shared" si="72"/>
        <v>0</v>
      </c>
      <c r="AT109" s="78">
        <f t="shared" si="72"/>
        <v>0</v>
      </c>
      <c r="AU109" s="77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</row>
    <row r="110" spans="1:60" ht="15.75" customHeight="1" x14ac:dyDescent="0.25">
      <c r="B110" s="11"/>
      <c r="C110" s="11"/>
      <c r="D110" s="80"/>
      <c r="E110" s="80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11"/>
      <c r="AU110" s="11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</row>
    <row r="111" spans="1:60" ht="15.75" customHeight="1" x14ac:dyDescent="0.25">
      <c r="B111" s="11"/>
      <c r="C111" s="11"/>
      <c r="D111" s="80"/>
      <c r="E111" s="80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11"/>
      <c r="AU111" s="11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</row>
    <row r="112" spans="1:60" ht="15.75" customHeight="1" x14ac:dyDescent="0.25">
      <c r="B112" s="11"/>
      <c r="C112" s="11"/>
      <c r="D112" s="80"/>
      <c r="E112" s="80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11"/>
      <c r="AU112" s="11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</row>
    <row r="113" spans="1:60" ht="15.75" customHeight="1" x14ac:dyDescent="0.25">
      <c r="B113" s="11"/>
      <c r="C113" s="11"/>
      <c r="D113" s="79"/>
      <c r="E113" s="79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11"/>
      <c r="AU113" s="11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</row>
    <row r="114" spans="1:60" ht="15.75" customHeight="1" x14ac:dyDescent="0.25">
      <c r="B114" s="11"/>
      <c r="C114" s="88" t="s">
        <v>139</v>
      </c>
      <c r="D114" s="2"/>
      <c r="E114" s="61"/>
      <c r="F114" s="61"/>
      <c r="G114" s="61"/>
      <c r="H114" s="61"/>
      <c r="I114" s="61"/>
      <c r="J114" s="61"/>
      <c r="K114" s="61"/>
      <c r="L114" s="61"/>
      <c r="M114" s="61"/>
      <c r="N114" s="11"/>
      <c r="O114" s="11"/>
      <c r="P114" s="61"/>
      <c r="Q114" s="61"/>
      <c r="R114" s="61"/>
      <c r="S114" s="61"/>
      <c r="T114" s="61"/>
      <c r="U114" s="61"/>
      <c r="V114" s="61"/>
      <c r="W114" s="6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</row>
    <row r="115" spans="1:60" ht="15.75" customHeight="1" x14ac:dyDescent="0.25">
      <c r="B115" s="11"/>
      <c r="C115" s="11"/>
      <c r="D115" s="2"/>
      <c r="E115" s="61"/>
      <c r="F115" s="61"/>
      <c r="G115" s="61"/>
      <c r="H115" s="61"/>
      <c r="I115" s="61"/>
      <c r="J115" s="61"/>
      <c r="K115" s="61"/>
      <c r="L115" s="61"/>
      <c r="M115" s="61"/>
      <c r="N115" s="11"/>
      <c r="O115" s="11"/>
      <c r="P115" s="61"/>
      <c r="Q115" s="61"/>
      <c r="R115" s="61"/>
      <c r="S115" s="61"/>
      <c r="T115" s="61"/>
      <c r="U115" s="61"/>
      <c r="V115" s="61"/>
      <c r="W115" s="6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</row>
    <row r="116" spans="1:60" ht="15.75" customHeight="1" x14ac:dyDescent="0.25">
      <c r="A116" s="1"/>
      <c r="B116" s="16"/>
      <c r="C116" s="11"/>
      <c r="D116" s="20" t="s">
        <v>140</v>
      </c>
      <c r="E116" s="61"/>
      <c r="F116" s="2"/>
      <c r="G116" s="55">
        <v>2022</v>
      </c>
      <c r="H116" s="55">
        <f t="shared" ref="H116:P116" si="73">G116+1</f>
        <v>2023</v>
      </c>
      <c r="I116" s="55">
        <f t="shared" si="73"/>
        <v>2024</v>
      </c>
      <c r="J116" s="55">
        <f t="shared" si="73"/>
        <v>2025</v>
      </c>
      <c r="K116" s="55">
        <f t="shared" si="73"/>
        <v>2026</v>
      </c>
      <c r="L116" s="55">
        <f t="shared" si="73"/>
        <v>2027</v>
      </c>
      <c r="M116" s="55">
        <f t="shared" si="73"/>
        <v>2028</v>
      </c>
      <c r="N116" s="55">
        <f t="shared" si="73"/>
        <v>2029</v>
      </c>
      <c r="O116" s="55">
        <f t="shared" si="73"/>
        <v>2030</v>
      </c>
      <c r="P116" s="55">
        <f t="shared" si="73"/>
        <v>2031</v>
      </c>
      <c r="Q116" s="2"/>
      <c r="R116" s="2"/>
      <c r="S116" s="190" t="s">
        <v>8</v>
      </c>
      <c r="T116" s="191"/>
      <c r="U116" s="191"/>
      <c r="V116" s="15"/>
      <c r="W116" s="6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</row>
    <row r="117" spans="1:60" ht="15.75" customHeight="1" x14ac:dyDescent="0.25">
      <c r="A117" s="1"/>
      <c r="B117" s="16"/>
      <c r="C117" s="11"/>
      <c r="D117" s="60" t="s">
        <v>185</v>
      </c>
      <c r="E117" s="61"/>
      <c r="F117" s="2"/>
      <c r="G117" s="77">
        <f>SUM(F17:I17)</f>
        <v>12000000</v>
      </c>
      <c r="H117" s="77">
        <f>SUM(J17:M17)</f>
        <v>12000000</v>
      </c>
      <c r="I117" s="77">
        <f>SUM(N17:Q17)</f>
        <v>12000000</v>
      </c>
      <c r="J117" s="77">
        <f>SUM(R17:U17)</f>
        <v>12000000</v>
      </c>
      <c r="K117" s="77">
        <f>SUM(V17:Y17)</f>
        <v>12000000</v>
      </c>
      <c r="L117" s="77">
        <f>SUM(Z17:AC17)</f>
        <v>12000000</v>
      </c>
      <c r="M117" s="77">
        <f>SUM(AD17:AG17)</f>
        <v>12000000</v>
      </c>
      <c r="N117" s="77">
        <f>SUM(AH17:AK17)</f>
        <v>12000000</v>
      </c>
      <c r="O117" s="77">
        <f>SUM(AL17:AO17)</f>
        <v>12000000</v>
      </c>
      <c r="P117" s="77">
        <f>SUM(AP17:AS17)</f>
        <v>12000000</v>
      </c>
      <c r="Q117" s="61"/>
      <c r="R117" s="61"/>
      <c r="S117" s="194"/>
      <c r="T117" s="193"/>
      <c r="U117" s="193"/>
      <c r="V117" s="61"/>
      <c r="W117" s="6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</row>
    <row r="118" spans="1:60" ht="15.75" customHeight="1" x14ac:dyDescent="0.25">
      <c r="A118" s="1"/>
      <c r="B118" s="16"/>
      <c r="C118" s="11"/>
      <c r="D118" s="60" t="s">
        <v>187</v>
      </c>
      <c r="E118" s="61"/>
      <c r="F118" s="2"/>
      <c r="G118" s="77">
        <f>SUM(F85:I85) + SUM(F92:I92)</f>
        <v>5922350</v>
      </c>
      <c r="H118" s="77">
        <f>SUM(J85:M85) + SUM(J92:M92)</f>
        <v>5931150</v>
      </c>
      <c r="I118" s="77">
        <f>SUM(N85:Q85) + SUM(N92:Q92)</f>
        <v>5940126</v>
      </c>
      <c r="J118" s="77">
        <f>SUM(R85:U85) + SUM(R92:U92)</f>
        <v>5949281.5199999996</v>
      </c>
      <c r="K118" s="77">
        <f>SUM(V85:Y85) + SUM(V92:Y92)</f>
        <v>5958620.1503999997</v>
      </c>
      <c r="L118" s="77">
        <f>SUM(Z85:AC85) + SUM(Z92:AC92)</f>
        <v>5968145.5534079997</v>
      </c>
      <c r="M118" s="77">
        <f>SUM(AD85:AG85) + SUM(AD92:AG92)</f>
        <v>5977861.4644761598</v>
      </c>
      <c r="N118" s="77">
        <f>SUM(AH85:AK85) + SUM(AH92:AK92)</f>
        <v>5987771.6937656831</v>
      </c>
      <c r="O118" s="77">
        <f>SUM(AL85:AO85) + SUM(AL92:AO92)</f>
        <v>5997880.1276409971</v>
      </c>
      <c r="P118" s="77">
        <f>SUM(AP85:AS85) + SUM(AP92:AS92)</f>
        <v>6008190.7301938171</v>
      </c>
      <c r="Q118" s="61"/>
      <c r="R118" s="61"/>
      <c r="S118" s="194"/>
      <c r="T118" s="193"/>
      <c r="U118" s="193"/>
      <c r="V118" s="61"/>
      <c r="W118" s="6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</row>
    <row r="119" spans="1:60" ht="15.75" customHeight="1" x14ac:dyDescent="0.25">
      <c r="A119" s="1"/>
      <c r="B119" s="16"/>
      <c r="C119" s="11"/>
      <c r="D119" s="68" t="s">
        <v>145</v>
      </c>
      <c r="E119" s="96"/>
      <c r="F119" s="2"/>
      <c r="G119" s="78">
        <f t="shared" ref="G119:P119" si="74">G117-G118</f>
        <v>6077650</v>
      </c>
      <c r="H119" s="78">
        <f t="shared" si="74"/>
        <v>6068850</v>
      </c>
      <c r="I119" s="78">
        <f t="shared" si="74"/>
        <v>6059874</v>
      </c>
      <c r="J119" s="78">
        <f t="shared" si="74"/>
        <v>6050718.4800000004</v>
      </c>
      <c r="K119" s="78">
        <f t="shared" si="74"/>
        <v>6041379.8496000003</v>
      </c>
      <c r="L119" s="78">
        <f t="shared" si="74"/>
        <v>6031854.4465920003</v>
      </c>
      <c r="M119" s="78">
        <f t="shared" si="74"/>
        <v>6022138.5355238402</v>
      </c>
      <c r="N119" s="78">
        <f t="shared" si="74"/>
        <v>6012228.3062343169</v>
      </c>
      <c r="O119" s="78">
        <f t="shared" si="74"/>
        <v>6002119.8723590029</v>
      </c>
      <c r="P119" s="78">
        <f t="shared" si="74"/>
        <v>5991809.2698061829</v>
      </c>
      <c r="Q119" s="61"/>
      <c r="R119" s="61"/>
      <c r="S119" s="194"/>
      <c r="T119" s="193"/>
      <c r="U119" s="193"/>
      <c r="V119" s="61"/>
      <c r="W119" s="6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</row>
    <row r="120" spans="1:60" ht="15.75" customHeight="1" x14ac:dyDescent="0.25">
      <c r="B120" s="11"/>
      <c r="C120" s="1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11"/>
      <c r="O120" s="11"/>
      <c r="P120" s="61"/>
      <c r="Q120" s="61"/>
      <c r="R120" s="61"/>
      <c r="S120" s="61"/>
      <c r="T120" s="61"/>
      <c r="U120" s="61"/>
      <c r="V120" s="61"/>
      <c r="W120" s="6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</row>
    <row r="121" spans="1:60" ht="15.75" customHeight="1" x14ac:dyDescent="0.25">
      <c r="B121" s="11"/>
      <c r="C121" s="1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11"/>
      <c r="O121" s="11"/>
      <c r="P121" s="61"/>
      <c r="Q121" s="61"/>
      <c r="R121" s="61"/>
      <c r="S121" s="61"/>
      <c r="T121" s="61"/>
      <c r="U121" s="61"/>
      <c r="V121" s="61"/>
      <c r="W121" s="6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</row>
    <row r="122" spans="1:60" ht="15.75" customHeight="1" x14ac:dyDescent="0.25">
      <c r="B122" s="11"/>
      <c r="C122" s="1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11"/>
      <c r="O122" s="11"/>
      <c r="P122" s="61"/>
      <c r="Q122" s="61"/>
      <c r="R122" s="61"/>
      <c r="S122" s="61"/>
      <c r="T122" s="61"/>
      <c r="U122" s="61"/>
      <c r="V122" s="61"/>
      <c r="W122" s="6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</row>
    <row r="123" spans="1:60" ht="15.75" customHeight="1" x14ac:dyDescent="0.25">
      <c r="B123" s="11"/>
      <c r="C123" s="1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11"/>
      <c r="O123" s="11"/>
      <c r="P123" s="61"/>
      <c r="Q123" s="61"/>
      <c r="R123" s="61"/>
      <c r="S123" s="61"/>
      <c r="T123" s="61"/>
      <c r="U123" s="61"/>
      <c r="V123" s="61"/>
      <c r="W123" s="6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</row>
    <row r="124" spans="1:60" ht="15.75" customHeight="1" x14ac:dyDescent="0.25">
      <c r="B124" s="11"/>
      <c r="C124" s="1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11"/>
      <c r="O124" s="11"/>
      <c r="P124" s="61"/>
      <c r="Q124" s="61"/>
      <c r="R124" s="61"/>
      <c r="S124" s="61"/>
      <c r="T124" s="61"/>
      <c r="U124" s="61"/>
      <c r="V124" s="61"/>
      <c r="W124" s="6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</row>
    <row r="125" spans="1:60" ht="15.75" customHeight="1" x14ac:dyDescent="0.25">
      <c r="B125" s="11"/>
      <c r="C125" s="1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11"/>
      <c r="O125" s="11"/>
      <c r="P125" s="61"/>
      <c r="Q125" s="61"/>
      <c r="R125" s="61"/>
      <c r="S125" s="61"/>
      <c r="T125" s="61"/>
      <c r="U125" s="61"/>
      <c r="V125" s="61"/>
      <c r="W125" s="6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</row>
    <row r="126" spans="1:60" ht="15.75" customHeight="1" x14ac:dyDescent="0.25">
      <c r="B126" s="11"/>
      <c r="C126" s="1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11"/>
      <c r="O126" s="11"/>
      <c r="P126" s="61"/>
      <c r="Q126" s="61"/>
      <c r="R126" s="61"/>
      <c r="S126" s="61"/>
      <c r="T126" s="61"/>
      <c r="U126" s="61"/>
      <c r="V126" s="61"/>
      <c r="W126" s="6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</row>
    <row r="127" spans="1:60" ht="15.75" customHeight="1" x14ac:dyDescent="0.25">
      <c r="B127" s="11"/>
      <c r="C127" s="1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11"/>
      <c r="O127" s="11"/>
      <c r="P127" s="61"/>
      <c r="Q127" s="61"/>
      <c r="R127" s="61"/>
      <c r="S127" s="61"/>
      <c r="T127" s="61"/>
      <c r="U127" s="61"/>
      <c r="V127" s="61"/>
      <c r="W127" s="6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</row>
    <row r="128" spans="1:60" ht="15.75" customHeight="1" x14ac:dyDescent="0.25">
      <c r="B128" s="11"/>
      <c r="C128" s="1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11"/>
      <c r="O128" s="11"/>
      <c r="P128" s="61"/>
      <c r="Q128" s="61"/>
      <c r="R128" s="61"/>
      <c r="S128" s="61"/>
      <c r="T128" s="61"/>
      <c r="U128" s="61"/>
      <c r="V128" s="61"/>
      <c r="W128" s="6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</row>
    <row r="129" spans="2:60" ht="15.75" customHeight="1" x14ac:dyDescent="0.25">
      <c r="B129" s="11"/>
      <c r="C129" s="1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11"/>
      <c r="O129" s="11"/>
      <c r="P129" s="61"/>
      <c r="Q129" s="61"/>
      <c r="R129" s="61"/>
      <c r="S129" s="61"/>
      <c r="T129" s="61"/>
      <c r="U129" s="61"/>
      <c r="V129" s="61"/>
      <c r="W129" s="6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</row>
    <row r="130" spans="2:60" ht="15.75" customHeight="1" x14ac:dyDescent="0.25">
      <c r="B130" s="11"/>
      <c r="C130" s="1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11"/>
      <c r="O130" s="11"/>
      <c r="P130" s="61"/>
      <c r="Q130" s="61"/>
      <c r="R130" s="61"/>
      <c r="S130" s="61"/>
      <c r="T130" s="61"/>
      <c r="U130" s="61"/>
      <c r="V130" s="61"/>
      <c r="W130" s="6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</row>
    <row r="131" spans="2:60" ht="15.75" customHeight="1" x14ac:dyDescent="0.25">
      <c r="B131" s="11"/>
      <c r="C131" s="1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11"/>
      <c r="O131" s="11"/>
      <c r="P131" s="61"/>
      <c r="Q131" s="61"/>
      <c r="R131" s="61"/>
      <c r="S131" s="61"/>
      <c r="T131" s="61"/>
      <c r="U131" s="61"/>
      <c r="V131" s="61"/>
      <c r="W131" s="6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</row>
    <row r="132" spans="2:60" ht="15.75" customHeight="1" x14ac:dyDescent="0.25">
      <c r="B132" s="11"/>
      <c r="C132" s="1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11"/>
      <c r="O132" s="11"/>
      <c r="P132" s="61"/>
      <c r="Q132" s="61"/>
      <c r="R132" s="61"/>
      <c r="S132" s="61"/>
      <c r="T132" s="61"/>
      <c r="U132" s="61"/>
      <c r="V132" s="61"/>
      <c r="W132" s="6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</row>
    <row r="133" spans="2:60" ht="15.75" customHeight="1" x14ac:dyDescent="0.25">
      <c r="B133" s="11"/>
      <c r="C133" s="1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11"/>
      <c r="O133" s="11"/>
      <c r="P133" s="61"/>
      <c r="Q133" s="61"/>
      <c r="R133" s="61"/>
      <c r="S133" s="61"/>
      <c r="T133" s="61"/>
      <c r="U133" s="61"/>
      <c r="V133" s="61"/>
      <c r="W133" s="6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</row>
    <row r="134" spans="2:60" ht="15.75" customHeight="1" x14ac:dyDescent="0.25">
      <c r="B134" s="11"/>
      <c r="C134" s="1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11"/>
      <c r="O134" s="11"/>
      <c r="P134" s="61"/>
      <c r="Q134" s="61"/>
      <c r="R134" s="61"/>
      <c r="S134" s="61"/>
      <c r="T134" s="61"/>
      <c r="U134" s="61"/>
      <c r="V134" s="61"/>
      <c r="W134" s="6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</row>
    <row r="135" spans="2:60" ht="15.75" customHeight="1" x14ac:dyDescent="0.25">
      <c r="B135" s="11"/>
      <c r="C135" s="1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11"/>
      <c r="O135" s="11"/>
      <c r="P135" s="61"/>
      <c r="Q135" s="61"/>
      <c r="R135" s="61"/>
      <c r="S135" s="61"/>
      <c r="T135" s="61"/>
      <c r="U135" s="61"/>
      <c r="V135" s="61"/>
      <c r="W135" s="6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</row>
    <row r="136" spans="2:60" ht="15.75" customHeight="1" x14ac:dyDescent="0.25">
      <c r="B136" s="11"/>
      <c r="C136" s="1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11"/>
      <c r="O136" s="11"/>
      <c r="P136" s="61"/>
      <c r="Q136" s="61"/>
      <c r="R136" s="61"/>
      <c r="S136" s="61"/>
      <c r="T136" s="61"/>
      <c r="U136" s="61"/>
      <c r="V136" s="61"/>
      <c r="W136" s="6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</row>
    <row r="137" spans="2:60" ht="15.75" customHeight="1" x14ac:dyDescent="0.25">
      <c r="B137" s="11"/>
      <c r="C137" s="1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11"/>
      <c r="O137" s="11"/>
      <c r="P137" s="61"/>
      <c r="Q137" s="61"/>
      <c r="R137" s="61"/>
      <c r="S137" s="61"/>
      <c r="T137" s="61"/>
      <c r="U137" s="61"/>
      <c r="V137" s="61"/>
      <c r="W137" s="6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</row>
    <row r="138" spans="2:60" ht="15.75" customHeight="1" x14ac:dyDescent="0.25">
      <c r="B138" s="11"/>
      <c r="C138" s="1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11"/>
      <c r="O138" s="11"/>
      <c r="P138" s="61"/>
      <c r="Q138" s="61"/>
      <c r="R138" s="61"/>
      <c r="S138" s="61"/>
      <c r="T138" s="61"/>
      <c r="U138" s="61"/>
      <c r="V138" s="61"/>
      <c r="W138" s="6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</row>
    <row r="139" spans="2:60" ht="15.75" customHeight="1" x14ac:dyDescent="0.25">
      <c r="B139" s="11"/>
      <c r="C139" s="1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11"/>
      <c r="O139" s="11"/>
      <c r="P139" s="61"/>
      <c r="Q139" s="61"/>
      <c r="R139" s="61"/>
      <c r="S139" s="61"/>
      <c r="T139" s="61"/>
      <c r="U139" s="61"/>
      <c r="V139" s="61"/>
      <c r="W139" s="6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</row>
    <row r="140" spans="2:60" ht="15.75" customHeight="1" x14ac:dyDescent="0.25">
      <c r="B140" s="11"/>
      <c r="C140" s="1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11"/>
      <c r="O140" s="11"/>
      <c r="P140" s="61"/>
      <c r="Q140" s="61"/>
      <c r="R140" s="61"/>
      <c r="S140" s="61"/>
      <c r="T140" s="61"/>
      <c r="U140" s="61"/>
      <c r="V140" s="61"/>
      <c r="W140" s="6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</row>
    <row r="141" spans="2:60" ht="15.75" customHeight="1" x14ac:dyDescent="0.25">
      <c r="B141" s="11"/>
      <c r="C141" s="1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11"/>
      <c r="O141" s="11"/>
      <c r="P141" s="61"/>
      <c r="Q141" s="61"/>
      <c r="R141" s="61"/>
      <c r="S141" s="61"/>
      <c r="T141" s="61"/>
      <c r="U141" s="61"/>
      <c r="V141" s="61"/>
      <c r="W141" s="6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</row>
    <row r="142" spans="2:60" ht="15.75" customHeight="1" x14ac:dyDescent="0.25">
      <c r="B142" s="11"/>
      <c r="C142" s="1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11"/>
      <c r="O142" s="11"/>
      <c r="P142" s="61"/>
      <c r="Q142" s="61"/>
      <c r="R142" s="61"/>
      <c r="S142" s="61"/>
      <c r="T142" s="61"/>
      <c r="U142" s="61"/>
      <c r="V142" s="61"/>
      <c r="W142" s="6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</row>
    <row r="143" spans="2:60" ht="15.75" customHeight="1" x14ac:dyDescent="0.25">
      <c r="B143" s="11"/>
      <c r="C143" s="1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11"/>
      <c r="O143" s="11"/>
      <c r="P143" s="61"/>
      <c r="Q143" s="61"/>
      <c r="R143" s="61"/>
      <c r="S143" s="61"/>
      <c r="T143" s="61"/>
      <c r="U143" s="61"/>
      <c r="V143" s="61"/>
      <c r="W143" s="6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</row>
    <row r="144" spans="2:60" ht="15.75" customHeight="1" x14ac:dyDescent="0.25">
      <c r="B144" s="11"/>
      <c r="C144" s="1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11"/>
      <c r="O144" s="11"/>
      <c r="P144" s="61"/>
      <c r="Q144" s="61"/>
      <c r="R144" s="61"/>
      <c r="S144" s="61"/>
      <c r="T144" s="61"/>
      <c r="U144" s="61"/>
      <c r="V144" s="61"/>
      <c r="W144" s="6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</row>
    <row r="145" spans="2:60" ht="15.75" customHeight="1" x14ac:dyDescent="0.25">
      <c r="B145" s="11"/>
      <c r="C145" s="1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11"/>
      <c r="O145" s="11"/>
      <c r="P145" s="61"/>
      <c r="Q145" s="61"/>
      <c r="R145" s="61"/>
      <c r="S145" s="61"/>
      <c r="T145" s="61"/>
      <c r="U145" s="61"/>
      <c r="V145" s="61"/>
      <c r="W145" s="6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</row>
    <row r="146" spans="2:60" ht="15.75" customHeight="1" x14ac:dyDescent="0.25">
      <c r="B146" s="11"/>
      <c r="C146" s="1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11"/>
      <c r="O146" s="11"/>
      <c r="P146" s="61"/>
      <c r="Q146" s="61"/>
      <c r="R146" s="61"/>
      <c r="S146" s="61"/>
      <c r="T146" s="61"/>
      <c r="U146" s="61"/>
      <c r="V146" s="61"/>
      <c r="W146" s="6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</row>
    <row r="147" spans="2:60" ht="15.75" customHeight="1" x14ac:dyDescent="0.25">
      <c r="B147" s="11"/>
      <c r="C147" s="1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11"/>
      <c r="O147" s="11"/>
      <c r="P147" s="61"/>
      <c r="Q147" s="61"/>
      <c r="R147" s="61"/>
      <c r="S147" s="61"/>
      <c r="T147" s="61"/>
      <c r="U147" s="61"/>
      <c r="V147" s="61"/>
      <c r="W147" s="6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</row>
    <row r="148" spans="2:60" ht="15.75" customHeight="1" x14ac:dyDescent="0.25">
      <c r="B148" s="11"/>
      <c r="C148" s="1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11"/>
      <c r="O148" s="11"/>
      <c r="P148" s="61"/>
      <c r="Q148" s="61"/>
      <c r="R148" s="61"/>
      <c r="S148" s="61"/>
      <c r="T148" s="61"/>
      <c r="U148" s="61"/>
      <c r="V148" s="61"/>
      <c r="W148" s="6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</row>
    <row r="149" spans="2:60" ht="15.75" customHeight="1" x14ac:dyDescent="0.25">
      <c r="B149" s="11"/>
      <c r="C149" s="1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11"/>
      <c r="O149" s="11"/>
      <c r="P149" s="61"/>
      <c r="Q149" s="61"/>
      <c r="R149" s="61"/>
      <c r="S149" s="61"/>
      <c r="T149" s="61"/>
      <c r="U149" s="61"/>
      <c r="V149" s="61"/>
      <c r="W149" s="6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</row>
    <row r="150" spans="2:60" ht="15.75" customHeight="1" x14ac:dyDescent="0.25">
      <c r="B150" s="11"/>
      <c r="C150" s="1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11"/>
      <c r="O150" s="11"/>
      <c r="P150" s="61"/>
      <c r="Q150" s="61"/>
      <c r="R150" s="61"/>
      <c r="S150" s="61"/>
      <c r="T150" s="61"/>
      <c r="U150" s="61"/>
      <c r="V150" s="61"/>
      <c r="W150" s="6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</row>
    <row r="151" spans="2:60" ht="15.75" customHeight="1" x14ac:dyDescent="0.25">
      <c r="B151" s="11"/>
      <c r="C151" s="1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11"/>
      <c r="O151" s="11"/>
      <c r="P151" s="61"/>
      <c r="Q151" s="61"/>
      <c r="R151" s="61"/>
      <c r="S151" s="61"/>
      <c r="T151" s="61"/>
      <c r="U151" s="61"/>
      <c r="V151" s="61"/>
      <c r="W151" s="6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</row>
    <row r="152" spans="2:60" ht="15.75" customHeight="1" x14ac:dyDescent="0.25">
      <c r="B152" s="11"/>
      <c r="C152" s="1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11"/>
      <c r="O152" s="11"/>
      <c r="P152" s="61"/>
      <c r="Q152" s="61"/>
      <c r="R152" s="61"/>
      <c r="S152" s="61"/>
      <c r="T152" s="61"/>
      <c r="U152" s="61"/>
      <c r="V152" s="61"/>
      <c r="W152" s="6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</row>
    <row r="153" spans="2:60" ht="15.75" customHeight="1" x14ac:dyDescent="0.25">
      <c r="B153" s="11"/>
      <c r="C153" s="1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11"/>
      <c r="O153" s="11"/>
      <c r="P153" s="61"/>
      <c r="Q153" s="61"/>
      <c r="R153" s="61"/>
      <c r="S153" s="61"/>
      <c r="T153" s="61"/>
      <c r="U153" s="61"/>
      <c r="V153" s="61"/>
      <c r="W153" s="6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</row>
    <row r="154" spans="2:60" ht="15.75" customHeight="1" x14ac:dyDescent="0.25">
      <c r="B154" s="11"/>
      <c r="C154" s="1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11"/>
      <c r="O154" s="11"/>
      <c r="P154" s="61"/>
      <c r="Q154" s="61"/>
      <c r="R154" s="61"/>
      <c r="S154" s="61"/>
      <c r="T154" s="61"/>
      <c r="U154" s="61"/>
      <c r="V154" s="61"/>
      <c r="W154" s="6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</row>
    <row r="155" spans="2:60" ht="15.75" customHeight="1" x14ac:dyDescent="0.25">
      <c r="B155" s="11"/>
      <c r="C155" s="1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11"/>
      <c r="O155" s="11"/>
      <c r="P155" s="61"/>
      <c r="Q155" s="61"/>
      <c r="R155" s="61"/>
      <c r="S155" s="61"/>
      <c r="T155" s="61"/>
      <c r="U155" s="61"/>
      <c r="V155" s="61"/>
      <c r="W155" s="6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</row>
    <row r="156" spans="2:60" ht="15.75" customHeight="1" x14ac:dyDescent="0.25">
      <c r="B156" s="11"/>
      <c r="C156" s="1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11"/>
      <c r="O156" s="11"/>
      <c r="P156" s="61"/>
      <c r="Q156" s="61"/>
      <c r="R156" s="61"/>
      <c r="S156" s="61"/>
      <c r="T156" s="61"/>
      <c r="U156" s="61"/>
      <c r="V156" s="61"/>
      <c r="W156" s="6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</row>
    <row r="157" spans="2:60" ht="15.75" customHeight="1" x14ac:dyDescent="0.25">
      <c r="B157" s="11"/>
      <c r="C157" s="1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11"/>
      <c r="O157" s="11"/>
      <c r="P157" s="61"/>
      <c r="Q157" s="61"/>
      <c r="R157" s="61"/>
      <c r="S157" s="61"/>
      <c r="T157" s="61"/>
      <c r="U157" s="61"/>
      <c r="V157" s="61"/>
      <c r="W157" s="6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</row>
    <row r="158" spans="2:60" ht="15.75" customHeight="1" x14ac:dyDescent="0.25">
      <c r="B158" s="11"/>
      <c r="C158" s="1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11"/>
      <c r="O158" s="11"/>
      <c r="P158" s="61"/>
      <c r="Q158" s="61"/>
      <c r="R158" s="61"/>
      <c r="S158" s="61"/>
      <c r="T158" s="61"/>
      <c r="U158" s="61"/>
      <c r="V158" s="61"/>
      <c r="W158" s="6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</row>
    <row r="159" spans="2:60" ht="15.75" customHeight="1" x14ac:dyDescent="0.25">
      <c r="B159" s="11"/>
      <c r="C159" s="1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11"/>
      <c r="O159" s="11"/>
      <c r="P159" s="61"/>
      <c r="Q159" s="61"/>
      <c r="R159" s="61"/>
      <c r="S159" s="61"/>
      <c r="T159" s="61"/>
      <c r="U159" s="61"/>
      <c r="V159" s="61"/>
      <c r="W159" s="6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</row>
    <row r="160" spans="2:60" ht="15.75" customHeight="1" x14ac:dyDescent="0.25">
      <c r="B160" s="11"/>
      <c r="C160" s="1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11"/>
      <c r="O160" s="11"/>
      <c r="P160" s="61"/>
      <c r="Q160" s="61"/>
      <c r="R160" s="61"/>
      <c r="S160" s="61"/>
      <c r="T160" s="61"/>
      <c r="U160" s="61"/>
      <c r="V160" s="61"/>
      <c r="W160" s="6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</row>
    <row r="161" spans="2:60" ht="15.75" customHeight="1" x14ac:dyDescent="0.25">
      <c r="B161" s="11"/>
      <c r="C161" s="1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11"/>
      <c r="O161" s="11"/>
      <c r="P161" s="61"/>
      <c r="Q161" s="61"/>
      <c r="R161" s="61"/>
      <c r="S161" s="61"/>
      <c r="T161" s="61"/>
      <c r="U161" s="61"/>
      <c r="V161" s="61"/>
      <c r="W161" s="6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</row>
    <row r="162" spans="2:60" ht="15.75" customHeight="1" x14ac:dyDescent="0.25">
      <c r="B162" s="11"/>
      <c r="C162" s="1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11"/>
      <c r="O162" s="11"/>
      <c r="P162" s="61"/>
      <c r="Q162" s="61"/>
      <c r="R162" s="61"/>
      <c r="S162" s="61"/>
      <c r="T162" s="61"/>
      <c r="U162" s="61"/>
      <c r="V162" s="61"/>
      <c r="W162" s="6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</row>
    <row r="163" spans="2:60" ht="15.75" customHeight="1" x14ac:dyDescent="0.25">
      <c r="B163" s="11"/>
      <c r="C163" s="1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11"/>
      <c r="O163" s="11"/>
      <c r="P163" s="61"/>
      <c r="Q163" s="61"/>
      <c r="R163" s="61"/>
      <c r="S163" s="61"/>
      <c r="T163" s="61"/>
      <c r="U163" s="61"/>
      <c r="V163" s="61"/>
      <c r="W163" s="6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</row>
    <row r="164" spans="2:60" ht="15.75" customHeight="1" x14ac:dyDescent="0.25">
      <c r="B164" s="11"/>
      <c r="C164" s="1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11"/>
      <c r="O164" s="11"/>
      <c r="P164" s="61"/>
      <c r="Q164" s="61"/>
      <c r="R164" s="61"/>
      <c r="S164" s="61"/>
      <c r="T164" s="61"/>
      <c r="U164" s="61"/>
      <c r="V164" s="61"/>
      <c r="W164" s="6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</row>
    <row r="165" spans="2:60" ht="15.75" customHeight="1" x14ac:dyDescent="0.25">
      <c r="B165" s="11"/>
      <c r="C165" s="1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11"/>
      <c r="O165" s="11"/>
      <c r="P165" s="61"/>
      <c r="Q165" s="61"/>
      <c r="R165" s="61"/>
      <c r="S165" s="61"/>
      <c r="T165" s="61"/>
      <c r="U165" s="61"/>
      <c r="V165" s="61"/>
      <c r="W165" s="6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</row>
    <row r="166" spans="2:60" ht="15.75" customHeight="1" x14ac:dyDescent="0.25">
      <c r="B166" s="11"/>
      <c r="C166" s="1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11"/>
      <c r="O166" s="11"/>
      <c r="P166" s="61"/>
      <c r="Q166" s="61"/>
      <c r="R166" s="61"/>
      <c r="S166" s="61"/>
      <c r="T166" s="61"/>
      <c r="U166" s="61"/>
      <c r="V166" s="61"/>
      <c r="W166" s="6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</row>
    <row r="167" spans="2:60" ht="15.75" customHeight="1" x14ac:dyDescent="0.25">
      <c r="B167" s="11"/>
      <c r="C167" s="1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11"/>
      <c r="O167" s="11"/>
      <c r="P167" s="61"/>
      <c r="Q167" s="61"/>
      <c r="R167" s="61"/>
      <c r="S167" s="61"/>
      <c r="T167" s="61"/>
      <c r="U167" s="61"/>
      <c r="V167" s="61"/>
      <c r="W167" s="6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</row>
    <row r="168" spans="2:60" ht="15.75" customHeight="1" x14ac:dyDescent="0.25">
      <c r="B168" s="11"/>
      <c r="C168" s="1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11"/>
      <c r="O168" s="11"/>
      <c r="P168" s="61"/>
      <c r="Q168" s="61"/>
      <c r="R168" s="61"/>
      <c r="S168" s="61"/>
      <c r="T168" s="61"/>
      <c r="U168" s="61"/>
      <c r="V168" s="61"/>
      <c r="W168" s="6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</row>
    <row r="169" spans="2:60" ht="15.75" customHeight="1" x14ac:dyDescent="0.25">
      <c r="B169" s="11"/>
      <c r="C169" s="1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11"/>
      <c r="O169" s="11"/>
      <c r="P169" s="61"/>
      <c r="Q169" s="61"/>
      <c r="R169" s="61"/>
      <c r="S169" s="61"/>
      <c r="T169" s="61"/>
      <c r="U169" s="61"/>
      <c r="V169" s="61"/>
      <c r="W169" s="6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</row>
    <row r="170" spans="2:60" ht="15.75" customHeight="1" x14ac:dyDescent="0.25">
      <c r="B170" s="11"/>
      <c r="C170" s="1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11"/>
      <c r="O170" s="11"/>
      <c r="P170" s="61"/>
      <c r="Q170" s="61"/>
      <c r="R170" s="61"/>
      <c r="S170" s="61"/>
      <c r="T170" s="61"/>
      <c r="U170" s="61"/>
      <c r="V170" s="61"/>
      <c r="W170" s="6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</row>
    <row r="171" spans="2:60" ht="15.75" customHeight="1" x14ac:dyDescent="0.25">
      <c r="B171" s="11"/>
      <c r="C171" s="1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11"/>
      <c r="O171" s="11"/>
      <c r="P171" s="61"/>
      <c r="Q171" s="61"/>
      <c r="R171" s="61"/>
      <c r="S171" s="61"/>
      <c r="T171" s="61"/>
      <c r="U171" s="61"/>
      <c r="V171" s="61"/>
      <c r="W171" s="6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</row>
    <row r="172" spans="2:60" ht="15.75" customHeight="1" x14ac:dyDescent="0.25">
      <c r="B172" s="11"/>
      <c r="C172" s="1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11"/>
      <c r="O172" s="11"/>
      <c r="P172" s="61"/>
      <c r="Q172" s="61"/>
      <c r="R172" s="61"/>
      <c r="S172" s="61"/>
      <c r="T172" s="61"/>
      <c r="U172" s="61"/>
      <c r="V172" s="61"/>
      <c r="W172" s="6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</row>
    <row r="173" spans="2:60" ht="15.75" customHeight="1" x14ac:dyDescent="0.25">
      <c r="B173" s="11"/>
      <c r="C173" s="1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11"/>
      <c r="O173" s="11"/>
      <c r="P173" s="61"/>
      <c r="Q173" s="61"/>
      <c r="R173" s="61"/>
      <c r="S173" s="61"/>
      <c r="T173" s="61"/>
      <c r="U173" s="61"/>
      <c r="V173" s="61"/>
      <c r="W173" s="6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</row>
    <row r="174" spans="2:60" ht="15.75" customHeight="1" x14ac:dyDescent="0.25">
      <c r="B174" s="11"/>
      <c r="C174" s="1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11"/>
      <c r="O174" s="11"/>
      <c r="P174" s="61"/>
      <c r="Q174" s="61"/>
      <c r="R174" s="61"/>
      <c r="S174" s="61"/>
      <c r="T174" s="61"/>
      <c r="U174" s="61"/>
      <c r="V174" s="61"/>
      <c r="W174" s="6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</row>
    <row r="175" spans="2:60" ht="15.75" customHeight="1" x14ac:dyDescent="0.25">
      <c r="B175" s="11"/>
      <c r="C175" s="1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11"/>
      <c r="O175" s="11"/>
      <c r="P175" s="61"/>
      <c r="Q175" s="61"/>
      <c r="R175" s="61"/>
      <c r="S175" s="61"/>
      <c r="T175" s="61"/>
      <c r="U175" s="61"/>
      <c r="V175" s="61"/>
      <c r="W175" s="6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</row>
    <row r="176" spans="2:60" ht="15.75" customHeight="1" x14ac:dyDescent="0.25">
      <c r="B176" s="11"/>
      <c r="C176" s="1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11"/>
      <c r="O176" s="11"/>
      <c r="P176" s="61"/>
      <c r="Q176" s="61"/>
      <c r="R176" s="61"/>
      <c r="S176" s="61"/>
      <c r="T176" s="61"/>
      <c r="U176" s="61"/>
      <c r="V176" s="61"/>
      <c r="W176" s="6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</row>
    <row r="177" spans="2:60" ht="15.75" customHeight="1" x14ac:dyDescent="0.25">
      <c r="B177" s="11"/>
      <c r="C177" s="1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11"/>
      <c r="O177" s="11"/>
      <c r="P177" s="61"/>
      <c r="Q177" s="61"/>
      <c r="R177" s="61"/>
      <c r="S177" s="61"/>
      <c r="T177" s="61"/>
      <c r="U177" s="61"/>
      <c r="V177" s="61"/>
      <c r="W177" s="6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</row>
    <row r="178" spans="2:60" ht="15.75" customHeight="1" x14ac:dyDescent="0.25">
      <c r="B178" s="11"/>
      <c r="C178" s="1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11"/>
      <c r="O178" s="11"/>
      <c r="P178" s="61"/>
      <c r="Q178" s="61"/>
      <c r="R178" s="61"/>
      <c r="S178" s="61"/>
      <c r="T178" s="61"/>
      <c r="U178" s="61"/>
      <c r="V178" s="61"/>
      <c r="W178" s="6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</row>
    <row r="179" spans="2:60" ht="15.75" customHeight="1" x14ac:dyDescent="0.25">
      <c r="B179" s="11"/>
      <c r="C179" s="1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11"/>
      <c r="O179" s="11"/>
      <c r="P179" s="61"/>
      <c r="Q179" s="61"/>
      <c r="R179" s="61"/>
      <c r="S179" s="61"/>
      <c r="T179" s="61"/>
      <c r="U179" s="61"/>
      <c r="V179" s="61"/>
      <c r="W179" s="6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</row>
    <row r="180" spans="2:60" ht="15.75" customHeight="1" x14ac:dyDescent="0.25">
      <c r="B180" s="11"/>
      <c r="C180" s="1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11"/>
      <c r="O180" s="11"/>
      <c r="P180" s="61"/>
      <c r="Q180" s="61"/>
      <c r="R180" s="61"/>
      <c r="S180" s="61"/>
      <c r="T180" s="61"/>
      <c r="U180" s="61"/>
      <c r="V180" s="61"/>
      <c r="W180" s="6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</row>
    <row r="181" spans="2:60" ht="15.75" customHeight="1" x14ac:dyDescent="0.25">
      <c r="B181" s="11"/>
      <c r="C181" s="1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11"/>
      <c r="O181" s="11"/>
      <c r="P181" s="61"/>
      <c r="Q181" s="61"/>
      <c r="R181" s="61"/>
      <c r="S181" s="61"/>
      <c r="T181" s="61"/>
      <c r="U181" s="61"/>
      <c r="V181" s="61"/>
      <c r="W181" s="6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</row>
    <row r="182" spans="2:60" ht="15.75" customHeight="1" x14ac:dyDescent="0.25">
      <c r="B182" s="11"/>
      <c r="C182" s="1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11"/>
      <c r="O182" s="11"/>
      <c r="P182" s="61"/>
      <c r="Q182" s="61"/>
      <c r="R182" s="61"/>
      <c r="S182" s="61"/>
      <c r="T182" s="61"/>
      <c r="U182" s="61"/>
      <c r="V182" s="61"/>
      <c r="W182" s="6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</row>
    <row r="183" spans="2:60" ht="15.75" customHeight="1" x14ac:dyDescent="0.25">
      <c r="B183" s="11"/>
      <c r="C183" s="1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11"/>
      <c r="O183" s="11"/>
      <c r="P183" s="61"/>
      <c r="Q183" s="61"/>
      <c r="R183" s="61"/>
      <c r="S183" s="61"/>
      <c r="T183" s="61"/>
      <c r="U183" s="61"/>
      <c r="V183" s="61"/>
      <c r="W183" s="6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</row>
    <row r="184" spans="2:60" ht="15.75" customHeight="1" x14ac:dyDescent="0.25">
      <c r="B184" s="11"/>
      <c r="C184" s="1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11"/>
      <c r="O184" s="11"/>
      <c r="P184" s="61"/>
      <c r="Q184" s="61"/>
      <c r="R184" s="61"/>
      <c r="S184" s="61"/>
      <c r="T184" s="61"/>
      <c r="U184" s="61"/>
      <c r="V184" s="61"/>
      <c r="W184" s="6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</row>
    <row r="185" spans="2:60" ht="15.75" customHeight="1" x14ac:dyDescent="0.25">
      <c r="B185" s="11"/>
      <c r="C185" s="1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11"/>
      <c r="O185" s="11"/>
      <c r="P185" s="61"/>
      <c r="Q185" s="61"/>
      <c r="R185" s="61"/>
      <c r="S185" s="61"/>
      <c r="T185" s="61"/>
      <c r="U185" s="61"/>
      <c r="V185" s="61"/>
      <c r="W185" s="6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</row>
    <row r="186" spans="2:60" ht="15.75" customHeight="1" x14ac:dyDescent="0.25">
      <c r="B186" s="11"/>
      <c r="C186" s="1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11"/>
      <c r="O186" s="11"/>
      <c r="P186" s="61"/>
      <c r="Q186" s="61"/>
      <c r="R186" s="61"/>
      <c r="S186" s="61"/>
      <c r="T186" s="61"/>
      <c r="U186" s="61"/>
      <c r="V186" s="61"/>
      <c r="W186" s="6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</row>
    <row r="187" spans="2:60" ht="15.75" customHeight="1" x14ac:dyDescent="0.25">
      <c r="B187" s="11"/>
      <c r="C187" s="1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11"/>
      <c r="O187" s="11"/>
      <c r="P187" s="61"/>
      <c r="Q187" s="61"/>
      <c r="R187" s="61"/>
      <c r="S187" s="61"/>
      <c r="T187" s="61"/>
      <c r="U187" s="61"/>
      <c r="V187" s="61"/>
      <c r="W187" s="6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</row>
    <row r="188" spans="2:60" ht="15.75" customHeight="1" x14ac:dyDescent="0.25">
      <c r="B188" s="11"/>
      <c r="C188" s="1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11"/>
      <c r="O188" s="11"/>
      <c r="P188" s="61"/>
      <c r="Q188" s="61"/>
      <c r="R188" s="61"/>
      <c r="S188" s="61"/>
      <c r="T188" s="61"/>
      <c r="U188" s="61"/>
      <c r="V188" s="61"/>
      <c r="W188" s="6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</row>
    <row r="189" spans="2:60" ht="15.75" customHeight="1" x14ac:dyDescent="0.25">
      <c r="B189" s="11"/>
      <c r="C189" s="1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11"/>
      <c r="O189" s="11"/>
      <c r="P189" s="61"/>
      <c r="Q189" s="61"/>
      <c r="R189" s="61"/>
      <c r="S189" s="61"/>
      <c r="T189" s="61"/>
      <c r="U189" s="61"/>
      <c r="V189" s="61"/>
      <c r="W189" s="6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</row>
    <row r="190" spans="2:60" ht="15.75" customHeight="1" x14ac:dyDescent="0.25">
      <c r="B190" s="11"/>
      <c r="C190" s="1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11"/>
      <c r="O190" s="11"/>
      <c r="P190" s="61"/>
      <c r="Q190" s="61"/>
      <c r="R190" s="61"/>
      <c r="S190" s="61"/>
      <c r="T190" s="61"/>
      <c r="U190" s="61"/>
      <c r="V190" s="61"/>
      <c r="W190" s="6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</row>
    <row r="191" spans="2:60" ht="15.75" customHeight="1" x14ac:dyDescent="0.25">
      <c r="B191" s="11"/>
      <c r="C191" s="1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11"/>
      <c r="O191" s="11"/>
      <c r="P191" s="61"/>
      <c r="Q191" s="61"/>
      <c r="R191" s="61"/>
      <c r="S191" s="61"/>
      <c r="T191" s="61"/>
      <c r="U191" s="61"/>
      <c r="V191" s="61"/>
      <c r="W191" s="6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</row>
    <row r="192" spans="2:60" ht="15.75" customHeight="1" x14ac:dyDescent="0.25">
      <c r="B192" s="11"/>
      <c r="C192" s="1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11"/>
      <c r="O192" s="11"/>
      <c r="P192" s="61"/>
      <c r="Q192" s="61"/>
      <c r="R192" s="61"/>
      <c r="S192" s="61"/>
      <c r="T192" s="61"/>
      <c r="U192" s="61"/>
      <c r="V192" s="61"/>
      <c r="W192" s="6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</row>
    <row r="193" spans="2:60" ht="15.75" customHeight="1" x14ac:dyDescent="0.25">
      <c r="B193" s="11"/>
      <c r="C193" s="1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11"/>
      <c r="O193" s="11"/>
      <c r="P193" s="61"/>
      <c r="Q193" s="61"/>
      <c r="R193" s="61"/>
      <c r="S193" s="61"/>
      <c r="T193" s="61"/>
      <c r="U193" s="61"/>
      <c r="V193" s="61"/>
      <c r="W193" s="6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</row>
    <row r="194" spans="2:60" ht="15.75" customHeight="1" x14ac:dyDescent="0.25">
      <c r="B194" s="11"/>
      <c r="C194" s="1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11"/>
      <c r="O194" s="11"/>
      <c r="P194" s="61"/>
      <c r="Q194" s="61"/>
      <c r="R194" s="61"/>
      <c r="S194" s="61"/>
      <c r="T194" s="61"/>
      <c r="U194" s="61"/>
      <c r="V194" s="61"/>
      <c r="W194" s="6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</row>
    <row r="195" spans="2:60" ht="15.75" customHeight="1" x14ac:dyDescent="0.25">
      <c r="B195" s="11"/>
      <c r="C195" s="1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11"/>
      <c r="O195" s="11"/>
      <c r="P195" s="61"/>
      <c r="Q195" s="61"/>
      <c r="R195" s="61"/>
      <c r="S195" s="61"/>
      <c r="T195" s="61"/>
      <c r="U195" s="61"/>
      <c r="V195" s="61"/>
      <c r="W195" s="6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</row>
    <row r="196" spans="2:60" ht="15.75" customHeight="1" x14ac:dyDescent="0.25">
      <c r="B196" s="11"/>
      <c r="C196" s="1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11"/>
      <c r="O196" s="11"/>
      <c r="P196" s="61"/>
      <c r="Q196" s="61"/>
      <c r="R196" s="61"/>
      <c r="S196" s="61"/>
      <c r="T196" s="61"/>
      <c r="U196" s="61"/>
      <c r="V196" s="61"/>
      <c r="W196" s="6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</row>
    <row r="197" spans="2:60" ht="15.75" customHeight="1" x14ac:dyDescent="0.25">
      <c r="B197" s="11"/>
      <c r="C197" s="1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11"/>
      <c r="O197" s="11"/>
      <c r="P197" s="61"/>
      <c r="Q197" s="61"/>
      <c r="R197" s="61"/>
      <c r="S197" s="61"/>
      <c r="T197" s="61"/>
      <c r="U197" s="61"/>
      <c r="V197" s="61"/>
      <c r="W197" s="6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</row>
    <row r="198" spans="2:60" ht="15.75" customHeight="1" x14ac:dyDescent="0.25">
      <c r="B198" s="11"/>
      <c r="C198" s="1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11"/>
      <c r="O198" s="11"/>
      <c r="P198" s="61"/>
      <c r="Q198" s="61"/>
      <c r="R198" s="61"/>
      <c r="S198" s="61"/>
      <c r="T198" s="61"/>
      <c r="U198" s="61"/>
      <c r="V198" s="61"/>
      <c r="W198" s="6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</row>
    <row r="199" spans="2:60" ht="15.75" customHeight="1" x14ac:dyDescent="0.25">
      <c r="B199" s="11"/>
      <c r="C199" s="1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11"/>
      <c r="O199" s="11"/>
      <c r="P199" s="61"/>
      <c r="Q199" s="61"/>
      <c r="R199" s="61"/>
      <c r="S199" s="61"/>
      <c r="T199" s="61"/>
      <c r="U199" s="61"/>
      <c r="V199" s="61"/>
      <c r="W199" s="6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</row>
    <row r="200" spans="2:60" ht="15.75" customHeight="1" x14ac:dyDescent="0.25">
      <c r="B200" s="11"/>
      <c r="C200" s="1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11"/>
      <c r="O200" s="11"/>
      <c r="P200" s="61"/>
      <c r="Q200" s="61"/>
      <c r="R200" s="61"/>
      <c r="S200" s="61"/>
      <c r="T200" s="61"/>
      <c r="U200" s="61"/>
      <c r="V200" s="61"/>
      <c r="W200" s="6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</row>
    <row r="201" spans="2:60" ht="15.75" customHeight="1" x14ac:dyDescent="0.25">
      <c r="B201" s="11"/>
      <c r="C201" s="1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11"/>
      <c r="O201" s="11"/>
      <c r="P201" s="61"/>
      <c r="Q201" s="61"/>
      <c r="R201" s="61"/>
      <c r="S201" s="61"/>
      <c r="T201" s="61"/>
      <c r="U201" s="61"/>
      <c r="V201" s="61"/>
      <c r="W201" s="6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</row>
    <row r="202" spans="2:60" ht="15.75" customHeight="1" x14ac:dyDescent="0.25">
      <c r="B202" s="11"/>
      <c r="C202" s="1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11"/>
      <c r="O202" s="11"/>
      <c r="P202" s="61"/>
      <c r="Q202" s="61"/>
      <c r="R202" s="61"/>
      <c r="S202" s="61"/>
      <c r="T202" s="61"/>
      <c r="U202" s="61"/>
      <c r="V202" s="61"/>
      <c r="W202" s="6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</row>
    <row r="203" spans="2:60" ht="15.75" customHeight="1" x14ac:dyDescent="0.25">
      <c r="B203" s="11"/>
      <c r="C203" s="1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11"/>
      <c r="O203" s="11"/>
      <c r="P203" s="61"/>
      <c r="Q203" s="61"/>
      <c r="R203" s="61"/>
      <c r="S203" s="61"/>
      <c r="T203" s="61"/>
      <c r="U203" s="61"/>
      <c r="V203" s="61"/>
      <c r="W203" s="6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</row>
    <row r="204" spans="2:60" ht="15.75" customHeight="1" x14ac:dyDescent="0.25">
      <c r="B204" s="11"/>
      <c r="C204" s="1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11"/>
      <c r="O204" s="11"/>
      <c r="P204" s="61"/>
      <c r="Q204" s="61"/>
      <c r="R204" s="61"/>
      <c r="S204" s="61"/>
      <c r="T204" s="61"/>
      <c r="U204" s="61"/>
      <c r="V204" s="61"/>
      <c r="W204" s="6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</row>
    <row r="205" spans="2:60" ht="15.75" customHeight="1" x14ac:dyDescent="0.25">
      <c r="B205" s="11"/>
      <c r="C205" s="1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11"/>
      <c r="O205" s="11"/>
      <c r="P205" s="61"/>
      <c r="Q205" s="61"/>
      <c r="R205" s="61"/>
      <c r="S205" s="61"/>
      <c r="T205" s="61"/>
      <c r="U205" s="61"/>
      <c r="V205" s="61"/>
      <c r="W205" s="6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</row>
    <row r="206" spans="2:60" ht="15.75" customHeight="1" x14ac:dyDescent="0.25">
      <c r="B206" s="11"/>
      <c r="C206" s="1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11"/>
      <c r="O206" s="11"/>
      <c r="P206" s="61"/>
      <c r="Q206" s="61"/>
      <c r="R206" s="61"/>
      <c r="S206" s="61"/>
      <c r="T206" s="61"/>
      <c r="U206" s="61"/>
      <c r="V206" s="61"/>
      <c r="W206" s="6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</row>
    <row r="207" spans="2:60" ht="15.75" customHeight="1" x14ac:dyDescent="0.25">
      <c r="B207" s="11"/>
      <c r="C207" s="1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11"/>
      <c r="O207" s="11"/>
      <c r="P207" s="61"/>
      <c r="Q207" s="61"/>
      <c r="R207" s="61"/>
      <c r="S207" s="61"/>
      <c r="T207" s="61"/>
      <c r="U207" s="61"/>
      <c r="V207" s="61"/>
      <c r="W207" s="6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</row>
    <row r="208" spans="2:60" ht="15.75" customHeight="1" x14ac:dyDescent="0.25">
      <c r="B208" s="11"/>
      <c r="C208" s="1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11"/>
      <c r="O208" s="11"/>
      <c r="P208" s="61"/>
      <c r="Q208" s="61"/>
      <c r="R208" s="61"/>
      <c r="S208" s="61"/>
      <c r="T208" s="61"/>
      <c r="U208" s="61"/>
      <c r="V208" s="61"/>
      <c r="W208" s="6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</row>
    <row r="209" spans="2:60" ht="15.75" customHeight="1" x14ac:dyDescent="0.25">
      <c r="B209" s="11"/>
      <c r="C209" s="1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11"/>
      <c r="O209" s="11"/>
      <c r="P209" s="61"/>
      <c r="Q209" s="61"/>
      <c r="R209" s="61"/>
      <c r="S209" s="61"/>
      <c r="T209" s="61"/>
      <c r="U209" s="61"/>
      <c r="V209" s="61"/>
      <c r="W209" s="6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</row>
    <row r="210" spans="2:60" ht="15.75" customHeight="1" x14ac:dyDescent="0.25">
      <c r="B210" s="11"/>
      <c r="C210" s="1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11"/>
      <c r="O210" s="11"/>
      <c r="P210" s="61"/>
      <c r="Q210" s="61"/>
      <c r="R210" s="61"/>
      <c r="S210" s="61"/>
      <c r="T210" s="61"/>
      <c r="U210" s="61"/>
      <c r="V210" s="61"/>
      <c r="W210" s="6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</row>
    <row r="211" spans="2:60" ht="15.75" customHeight="1" x14ac:dyDescent="0.25">
      <c r="B211" s="11"/>
      <c r="C211" s="1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11"/>
      <c r="O211" s="11"/>
      <c r="P211" s="61"/>
      <c r="Q211" s="61"/>
      <c r="R211" s="61"/>
      <c r="S211" s="61"/>
      <c r="T211" s="61"/>
      <c r="U211" s="61"/>
      <c r="V211" s="61"/>
      <c r="W211" s="6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</row>
    <row r="212" spans="2:60" ht="15.75" customHeight="1" x14ac:dyDescent="0.25">
      <c r="B212" s="11"/>
      <c r="C212" s="1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11"/>
      <c r="O212" s="11"/>
      <c r="P212" s="61"/>
      <c r="Q212" s="61"/>
      <c r="R212" s="61"/>
      <c r="S212" s="61"/>
      <c r="T212" s="61"/>
      <c r="U212" s="61"/>
      <c r="V212" s="61"/>
      <c r="W212" s="6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</row>
    <row r="213" spans="2:60" ht="15.75" customHeight="1" x14ac:dyDescent="0.25">
      <c r="B213" s="11"/>
      <c r="C213" s="1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11"/>
      <c r="O213" s="11"/>
      <c r="P213" s="61"/>
      <c r="Q213" s="61"/>
      <c r="R213" s="61"/>
      <c r="S213" s="61"/>
      <c r="T213" s="61"/>
      <c r="U213" s="61"/>
      <c r="V213" s="61"/>
      <c r="W213" s="6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</row>
    <row r="214" spans="2:60" ht="15.75" customHeight="1" x14ac:dyDescent="0.25">
      <c r="B214" s="11"/>
      <c r="C214" s="1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11"/>
      <c r="O214" s="11"/>
      <c r="P214" s="61"/>
      <c r="Q214" s="61"/>
      <c r="R214" s="61"/>
      <c r="S214" s="61"/>
      <c r="T214" s="61"/>
      <c r="U214" s="61"/>
      <c r="V214" s="61"/>
      <c r="W214" s="6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</row>
    <row r="215" spans="2:60" ht="15.75" customHeight="1" x14ac:dyDescent="0.25">
      <c r="B215" s="11"/>
      <c r="C215" s="1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11"/>
      <c r="O215" s="11"/>
      <c r="P215" s="61"/>
      <c r="Q215" s="61"/>
      <c r="R215" s="61"/>
      <c r="S215" s="61"/>
      <c r="T215" s="61"/>
      <c r="U215" s="61"/>
      <c r="V215" s="61"/>
      <c r="W215" s="6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</row>
    <row r="216" spans="2:60" ht="15.75" customHeight="1" x14ac:dyDescent="0.25">
      <c r="B216" s="11"/>
      <c r="C216" s="1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11"/>
      <c r="O216" s="11"/>
      <c r="P216" s="61"/>
      <c r="Q216" s="61"/>
      <c r="R216" s="61"/>
      <c r="S216" s="61"/>
      <c r="T216" s="61"/>
      <c r="U216" s="61"/>
      <c r="V216" s="61"/>
      <c r="W216" s="6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</row>
    <row r="217" spans="2:60" ht="15.75" customHeight="1" x14ac:dyDescent="0.25">
      <c r="B217" s="11"/>
      <c r="C217" s="1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11"/>
      <c r="O217" s="11"/>
      <c r="P217" s="61"/>
      <c r="Q217" s="61"/>
      <c r="R217" s="61"/>
      <c r="S217" s="61"/>
      <c r="T217" s="61"/>
      <c r="U217" s="61"/>
      <c r="V217" s="61"/>
      <c r="W217" s="6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</row>
    <row r="218" spans="2:60" ht="15.75" customHeight="1" x14ac:dyDescent="0.25">
      <c r="B218" s="11"/>
      <c r="C218" s="1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11"/>
      <c r="O218" s="11"/>
      <c r="P218" s="61"/>
      <c r="Q218" s="61"/>
      <c r="R218" s="61"/>
      <c r="S218" s="61"/>
      <c r="T218" s="61"/>
      <c r="U218" s="61"/>
      <c r="V218" s="61"/>
      <c r="W218" s="6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</row>
    <row r="219" spans="2:60" ht="15.75" customHeight="1" x14ac:dyDescent="0.25">
      <c r="B219" s="11"/>
      <c r="C219" s="1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11"/>
      <c r="O219" s="11"/>
      <c r="P219" s="61"/>
      <c r="Q219" s="61"/>
      <c r="R219" s="61"/>
      <c r="S219" s="61"/>
      <c r="T219" s="61"/>
      <c r="U219" s="61"/>
      <c r="V219" s="61"/>
      <c r="W219" s="6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</row>
    <row r="220" spans="2:60" ht="15.75" customHeight="1" x14ac:dyDescent="0.25">
      <c r="B220" s="11"/>
      <c r="C220" s="1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11"/>
      <c r="O220" s="11"/>
      <c r="P220" s="61"/>
      <c r="Q220" s="61"/>
      <c r="R220" s="61"/>
      <c r="S220" s="61"/>
      <c r="T220" s="61"/>
      <c r="U220" s="61"/>
      <c r="V220" s="61"/>
      <c r="W220" s="6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</row>
    <row r="221" spans="2:60" ht="15.75" customHeight="1" x14ac:dyDescent="0.25">
      <c r="B221" s="11"/>
      <c r="C221" s="1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11"/>
      <c r="O221" s="11"/>
      <c r="P221" s="61"/>
      <c r="Q221" s="61"/>
      <c r="R221" s="61"/>
      <c r="S221" s="61"/>
      <c r="T221" s="61"/>
      <c r="U221" s="61"/>
      <c r="V221" s="61"/>
      <c r="W221" s="6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</row>
    <row r="222" spans="2:60" ht="15.75" customHeight="1" x14ac:dyDescent="0.25">
      <c r="B222" s="11"/>
      <c r="C222" s="1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11"/>
      <c r="O222" s="11"/>
      <c r="P222" s="61"/>
      <c r="Q222" s="61"/>
      <c r="R222" s="61"/>
      <c r="S222" s="61"/>
      <c r="T222" s="61"/>
      <c r="U222" s="61"/>
      <c r="V222" s="61"/>
      <c r="W222" s="6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</row>
    <row r="223" spans="2:60" ht="15.75" customHeight="1" x14ac:dyDescent="0.25">
      <c r="B223" s="11"/>
      <c r="C223" s="1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11"/>
      <c r="O223" s="11"/>
      <c r="P223" s="61"/>
      <c r="Q223" s="61"/>
      <c r="R223" s="61"/>
      <c r="S223" s="61"/>
      <c r="T223" s="61"/>
      <c r="U223" s="61"/>
      <c r="V223" s="61"/>
      <c r="W223" s="6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</row>
    <row r="224" spans="2:60" ht="15.75" customHeight="1" x14ac:dyDescent="0.25">
      <c r="B224" s="11"/>
      <c r="C224" s="1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11"/>
      <c r="O224" s="11"/>
      <c r="P224" s="61"/>
      <c r="Q224" s="61"/>
      <c r="R224" s="61"/>
      <c r="S224" s="61"/>
      <c r="T224" s="61"/>
      <c r="U224" s="61"/>
      <c r="V224" s="61"/>
      <c r="W224" s="6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</row>
    <row r="225" spans="2:60" ht="15.75" customHeight="1" x14ac:dyDescent="0.25">
      <c r="B225" s="11"/>
      <c r="C225" s="1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11"/>
      <c r="O225" s="11"/>
      <c r="P225" s="61"/>
      <c r="Q225" s="61"/>
      <c r="R225" s="61"/>
      <c r="S225" s="61"/>
      <c r="T225" s="61"/>
      <c r="U225" s="61"/>
      <c r="V225" s="61"/>
      <c r="W225" s="6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</row>
    <row r="226" spans="2:60" ht="15.75" customHeight="1" x14ac:dyDescent="0.25">
      <c r="B226" s="11"/>
      <c r="C226" s="1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11"/>
      <c r="O226" s="11"/>
      <c r="P226" s="61"/>
      <c r="Q226" s="61"/>
      <c r="R226" s="61"/>
      <c r="S226" s="61"/>
      <c r="T226" s="61"/>
      <c r="U226" s="61"/>
      <c r="V226" s="61"/>
      <c r="W226" s="6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</row>
    <row r="227" spans="2:60" ht="15.75" customHeight="1" x14ac:dyDescent="0.25">
      <c r="B227" s="11"/>
      <c r="C227" s="1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11"/>
      <c r="O227" s="11"/>
      <c r="P227" s="61"/>
      <c r="Q227" s="61"/>
      <c r="R227" s="61"/>
      <c r="S227" s="61"/>
      <c r="T227" s="61"/>
      <c r="U227" s="61"/>
      <c r="V227" s="61"/>
      <c r="W227" s="6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</row>
    <row r="228" spans="2:60" ht="15.75" customHeight="1" x14ac:dyDescent="0.25">
      <c r="B228" s="11"/>
      <c r="C228" s="1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11"/>
      <c r="O228" s="11"/>
      <c r="P228" s="61"/>
      <c r="Q228" s="61"/>
      <c r="R228" s="61"/>
      <c r="S228" s="61"/>
      <c r="T228" s="61"/>
      <c r="U228" s="61"/>
      <c r="V228" s="61"/>
      <c r="W228" s="6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</row>
    <row r="229" spans="2:60" ht="15.75" customHeight="1" x14ac:dyDescent="0.25">
      <c r="B229" s="11"/>
      <c r="C229" s="1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11"/>
      <c r="O229" s="11"/>
      <c r="P229" s="61"/>
      <c r="Q229" s="61"/>
      <c r="R229" s="61"/>
      <c r="S229" s="61"/>
      <c r="T229" s="61"/>
      <c r="U229" s="61"/>
      <c r="V229" s="61"/>
      <c r="W229" s="6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</row>
    <row r="230" spans="2:60" ht="15.75" customHeight="1" x14ac:dyDescent="0.25">
      <c r="B230" s="11"/>
      <c r="C230" s="1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11"/>
      <c r="O230" s="11"/>
      <c r="P230" s="61"/>
      <c r="Q230" s="61"/>
      <c r="R230" s="61"/>
      <c r="S230" s="61"/>
      <c r="T230" s="61"/>
      <c r="U230" s="61"/>
      <c r="V230" s="61"/>
      <c r="W230" s="6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</row>
    <row r="231" spans="2:60" ht="15.75" customHeight="1" x14ac:dyDescent="0.25">
      <c r="B231" s="11"/>
      <c r="C231" s="1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11"/>
      <c r="O231" s="11"/>
      <c r="P231" s="61"/>
      <c r="Q231" s="61"/>
      <c r="R231" s="61"/>
      <c r="S231" s="61"/>
      <c r="T231" s="61"/>
      <c r="U231" s="61"/>
      <c r="V231" s="61"/>
      <c r="W231" s="6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</row>
    <row r="232" spans="2:60" ht="15.75" customHeight="1" x14ac:dyDescent="0.25">
      <c r="B232" s="11"/>
      <c r="C232" s="1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11"/>
      <c r="O232" s="11"/>
      <c r="P232" s="61"/>
      <c r="Q232" s="61"/>
      <c r="R232" s="61"/>
      <c r="S232" s="61"/>
      <c r="T232" s="61"/>
      <c r="U232" s="61"/>
      <c r="V232" s="61"/>
      <c r="W232" s="6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</row>
    <row r="233" spans="2:60" ht="15.75" customHeight="1" x14ac:dyDescent="0.25">
      <c r="B233" s="11"/>
      <c r="C233" s="1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11"/>
      <c r="O233" s="11"/>
      <c r="P233" s="61"/>
      <c r="Q233" s="61"/>
      <c r="R233" s="61"/>
      <c r="S233" s="61"/>
      <c r="T233" s="61"/>
      <c r="U233" s="61"/>
      <c r="V233" s="61"/>
      <c r="W233" s="6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</row>
    <row r="234" spans="2:60" ht="15.75" customHeight="1" x14ac:dyDescent="0.25">
      <c r="B234" s="11"/>
      <c r="C234" s="1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11"/>
      <c r="O234" s="11"/>
      <c r="P234" s="61"/>
      <c r="Q234" s="61"/>
      <c r="R234" s="61"/>
      <c r="S234" s="61"/>
      <c r="T234" s="61"/>
      <c r="U234" s="61"/>
      <c r="V234" s="61"/>
      <c r="W234" s="6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</row>
    <row r="235" spans="2:60" ht="15.75" customHeight="1" x14ac:dyDescent="0.25">
      <c r="B235" s="11"/>
      <c r="C235" s="1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11"/>
      <c r="O235" s="11"/>
      <c r="P235" s="61"/>
      <c r="Q235" s="61"/>
      <c r="R235" s="61"/>
      <c r="S235" s="61"/>
      <c r="T235" s="61"/>
      <c r="U235" s="61"/>
      <c r="V235" s="61"/>
      <c r="W235" s="6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</row>
    <row r="236" spans="2:60" ht="15.75" customHeight="1" x14ac:dyDescent="0.25">
      <c r="B236" s="11"/>
      <c r="C236" s="1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11"/>
      <c r="O236" s="11"/>
      <c r="P236" s="61"/>
      <c r="Q236" s="61"/>
      <c r="R236" s="61"/>
      <c r="S236" s="61"/>
      <c r="T236" s="61"/>
      <c r="U236" s="61"/>
      <c r="V236" s="61"/>
      <c r="W236" s="6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</row>
    <row r="237" spans="2:60" ht="15.75" customHeight="1" x14ac:dyDescent="0.25">
      <c r="B237" s="11"/>
      <c r="C237" s="1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11"/>
      <c r="O237" s="11"/>
      <c r="P237" s="61"/>
      <c r="Q237" s="61"/>
      <c r="R237" s="61"/>
      <c r="S237" s="61"/>
      <c r="T237" s="61"/>
      <c r="U237" s="61"/>
      <c r="V237" s="61"/>
      <c r="W237" s="6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</row>
    <row r="238" spans="2:60" ht="15.75" customHeight="1" x14ac:dyDescent="0.25">
      <c r="B238" s="11"/>
      <c r="C238" s="1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11"/>
      <c r="O238" s="11"/>
      <c r="P238" s="61"/>
      <c r="Q238" s="61"/>
      <c r="R238" s="61"/>
      <c r="S238" s="61"/>
      <c r="T238" s="61"/>
      <c r="U238" s="61"/>
      <c r="V238" s="61"/>
      <c r="W238" s="6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</row>
    <row r="239" spans="2:60" ht="15.75" customHeight="1" x14ac:dyDescent="0.25">
      <c r="B239" s="11"/>
      <c r="C239" s="1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11"/>
      <c r="O239" s="11"/>
      <c r="P239" s="61"/>
      <c r="Q239" s="61"/>
      <c r="R239" s="61"/>
      <c r="S239" s="61"/>
      <c r="T239" s="61"/>
      <c r="U239" s="61"/>
      <c r="V239" s="61"/>
      <c r="W239" s="6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</row>
    <row r="240" spans="2:60" ht="15.75" customHeight="1" x14ac:dyDescent="0.25">
      <c r="B240" s="11"/>
      <c r="C240" s="1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11"/>
      <c r="O240" s="11"/>
      <c r="P240" s="61"/>
      <c r="Q240" s="61"/>
      <c r="R240" s="61"/>
      <c r="S240" s="61"/>
      <c r="T240" s="61"/>
      <c r="U240" s="61"/>
      <c r="V240" s="61"/>
      <c r="W240" s="6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</row>
    <row r="241" spans="2:60" ht="15.75" customHeight="1" x14ac:dyDescent="0.25">
      <c r="B241" s="11"/>
      <c r="C241" s="1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11"/>
      <c r="O241" s="11"/>
      <c r="P241" s="61"/>
      <c r="Q241" s="61"/>
      <c r="R241" s="61"/>
      <c r="S241" s="61"/>
      <c r="T241" s="61"/>
      <c r="U241" s="61"/>
      <c r="V241" s="61"/>
      <c r="W241" s="6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</row>
    <row r="242" spans="2:60" ht="15.75" customHeight="1" x14ac:dyDescent="0.25">
      <c r="B242" s="11"/>
      <c r="C242" s="1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11"/>
      <c r="O242" s="11"/>
      <c r="P242" s="61"/>
      <c r="Q242" s="61"/>
      <c r="R242" s="61"/>
      <c r="S242" s="61"/>
      <c r="T242" s="61"/>
      <c r="U242" s="61"/>
      <c r="V242" s="61"/>
      <c r="W242" s="6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</row>
    <row r="243" spans="2:60" ht="15.75" customHeight="1" x14ac:dyDescent="0.25">
      <c r="B243" s="11"/>
      <c r="C243" s="1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11"/>
      <c r="O243" s="11"/>
      <c r="P243" s="61"/>
      <c r="Q243" s="61"/>
      <c r="R243" s="61"/>
      <c r="S243" s="61"/>
      <c r="T243" s="61"/>
      <c r="U243" s="61"/>
      <c r="V243" s="61"/>
      <c r="W243" s="6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</row>
    <row r="244" spans="2:60" ht="15.75" customHeight="1" x14ac:dyDescent="0.25">
      <c r="B244" s="11"/>
      <c r="C244" s="1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11"/>
      <c r="O244" s="11"/>
      <c r="P244" s="61"/>
      <c r="Q244" s="61"/>
      <c r="R244" s="61"/>
      <c r="S244" s="61"/>
      <c r="T244" s="61"/>
      <c r="U244" s="61"/>
      <c r="V244" s="61"/>
      <c r="W244" s="6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</row>
    <row r="245" spans="2:60" ht="15.75" customHeight="1" x14ac:dyDescent="0.25">
      <c r="B245" s="11"/>
      <c r="C245" s="1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11"/>
      <c r="O245" s="11"/>
      <c r="P245" s="61"/>
      <c r="Q245" s="61"/>
      <c r="R245" s="61"/>
      <c r="S245" s="61"/>
      <c r="T245" s="61"/>
      <c r="U245" s="61"/>
      <c r="V245" s="61"/>
      <c r="W245" s="6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</row>
    <row r="246" spans="2:60" ht="15.75" customHeight="1" x14ac:dyDescent="0.25">
      <c r="B246" s="11"/>
      <c r="C246" s="1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11"/>
      <c r="O246" s="11"/>
      <c r="P246" s="61"/>
      <c r="Q246" s="61"/>
      <c r="R246" s="61"/>
      <c r="S246" s="61"/>
      <c r="T246" s="61"/>
      <c r="U246" s="61"/>
      <c r="V246" s="61"/>
      <c r="W246" s="6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</row>
    <row r="247" spans="2:60" ht="15.75" customHeight="1" x14ac:dyDescent="0.25">
      <c r="B247" s="11"/>
      <c r="C247" s="1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11"/>
      <c r="O247" s="11"/>
      <c r="P247" s="61"/>
      <c r="Q247" s="61"/>
      <c r="R247" s="61"/>
      <c r="S247" s="61"/>
      <c r="T247" s="61"/>
      <c r="U247" s="61"/>
      <c r="V247" s="61"/>
      <c r="W247" s="6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</row>
    <row r="248" spans="2:60" ht="15.75" customHeight="1" x14ac:dyDescent="0.25">
      <c r="B248" s="11"/>
      <c r="C248" s="1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11"/>
      <c r="O248" s="11"/>
      <c r="P248" s="61"/>
      <c r="Q248" s="61"/>
      <c r="R248" s="61"/>
      <c r="S248" s="61"/>
      <c r="T248" s="61"/>
      <c r="U248" s="61"/>
      <c r="V248" s="61"/>
      <c r="W248" s="6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</row>
    <row r="249" spans="2:60" ht="15.75" customHeight="1" x14ac:dyDescent="0.25">
      <c r="B249" s="11"/>
      <c r="C249" s="1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11"/>
      <c r="O249" s="11"/>
      <c r="P249" s="61"/>
      <c r="Q249" s="61"/>
      <c r="R249" s="61"/>
      <c r="S249" s="61"/>
      <c r="T249" s="61"/>
      <c r="U249" s="61"/>
      <c r="V249" s="61"/>
      <c r="W249" s="6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</row>
    <row r="250" spans="2:60" ht="15.75" customHeight="1" x14ac:dyDescent="0.25">
      <c r="B250" s="11"/>
      <c r="C250" s="1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11"/>
      <c r="O250" s="11"/>
      <c r="P250" s="61"/>
      <c r="Q250" s="61"/>
      <c r="R250" s="61"/>
      <c r="S250" s="61"/>
      <c r="T250" s="61"/>
      <c r="U250" s="61"/>
      <c r="V250" s="61"/>
      <c r="W250" s="6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</row>
    <row r="251" spans="2:60" ht="15.75" customHeight="1" x14ac:dyDescent="0.25">
      <c r="B251" s="11"/>
      <c r="C251" s="1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11"/>
      <c r="O251" s="11"/>
      <c r="P251" s="61"/>
      <c r="Q251" s="61"/>
      <c r="R251" s="61"/>
      <c r="S251" s="61"/>
      <c r="T251" s="61"/>
      <c r="U251" s="61"/>
      <c r="V251" s="61"/>
      <c r="W251" s="6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</row>
    <row r="252" spans="2:60" ht="15.75" customHeight="1" x14ac:dyDescent="0.25">
      <c r="B252" s="11"/>
      <c r="C252" s="1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11"/>
      <c r="O252" s="11"/>
      <c r="P252" s="61"/>
      <c r="Q252" s="61"/>
      <c r="R252" s="61"/>
      <c r="S252" s="61"/>
      <c r="T252" s="61"/>
      <c r="U252" s="61"/>
      <c r="V252" s="61"/>
      <c r="W252" s="6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</row>
    <row r="253" spans="2:60" ht="15.75" customHeight="1" x14ac:dyDescent="0.25">
      <c r="B253" s="11"/>
      <c r="C253" s="1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11"/>
      <c r="O253" s="11"/>
      <c r="P253" s="61"/>
      <c r="Q253" s="61"/>
      <c r="R253" s="61"/>
      <c r="S253" s="61"/>
      <c r="T253" s="61"/>
      <c r="U253" s="61"/>
      <c r="V253" s="61"/>
      <c r="W253" s="6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</row>
    <row r="254" spans="2:60" ht="15.75" customHeight="1" x14ac:dyDescent="0.25">
      <c r="B254" s="11"/>
      <c r="C254" s="1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11"/>
      <c r="O254" s="11"/>
      <c r="P254" s="61"/>
      <c r="Q254" s="61"/>
      <c r="R254" s="61"/>
      <c r="S254" s="61"/>
      <c r="T254" s="61"/>
      <c r="U254" s="61"/>
      <c r="V254" s="61"/>
      <c r="W254" s="6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</row>
    <row r="255" spans="2:60" ht="15.75" customHeight="1" x14ac:dyDescent="0.25">
      <c r="B255" s="11"/>
      <c r="C255" s="1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11"/>
      <c r="O255" s="11"/>
      <c r="P255" s="61"/>
      <c r="Q255" s="61"/>
      <c r="R255" s="61"/>
      <c r="S255" s="61"/>
      <c r="T255" s="61"/>
      <c r="U255" s="61"/>
      <c r="V255" s="61"/>
      <c r="W255" s="6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</row>
    <row r="256" spans="2:60" ht="15.75" customHeight="1" x14ac:dyDescent="0.25">
      <c r="B256" s="11"/>
      <c r="C256" s="1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11"/>
      <c r="O256" s="11"/>
      <c r="P256" s="61"/>
      <c r="Q256" s="61"/>
      <c r="R256" s="61"/>
      <c r="S256" s="61"/>
      <c r="T256" s="61"/>
      <c r="U256" s="61"/>
      <c r="V256" s="61"/>
      <c r="W256" s="6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</row>
    <row r="257" spans="2:60" ht="15.75" customHeight="1" x14ac:dyDescent="0.25">
      <c r="B257" s="11"/>
      <c r="C257" s="1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11"/>
      <c r="O257" s="11"/>
      <c r="P257" s="61"/>
      <c r="Q257" s="61"/>
      <c r="R257" s="61"/>
      <c r="S257" s="61"/>
      <c r="T257" s="61"/>
      <c r="U257" s="61"/>
      <c r="V257" s="61"/>
      <c r="W257" s="6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</row>
    <row r="258" spans="2:60" ht="15.75" customHeight="1" x14ac:dyDescent="0.25">
      <c r="B258" s="11"/>
      <c r="C258" s="1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11"/>
      <c r="O258" s="11"/>
      <c r="P258" s="61"/>
      <c r="Q258" s="61"/>
      <c r="R258" s="61"/>
      <c r="S258" s="61"/>
      <c r="T258" s="61"/>
      <c r="U258" s="61"/>
      <c r="V258" s="61"/>
      <c r="W258" s="6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</row>
    <row r="259" spans="2:60" ht="15.75" customHeight="1" x14ac:dyDescent="0.25">
      <c r="B259" s="11"/>
      <c r="C259" s="1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11"/>
      <c r="O259" s="11"/>
      <c r="P259" s="61"/>
      <c r="Q259" s="61"/>
      <c r="R259" s="61"/>
      <c r="S259" s="61"/>
      <c r="T259" s="61"/>
      <c r="U259" s="61"/>
      <c r="V259" s="61"/>
      <c r="W259" s="6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</row>
    <row r="260" spans="2:60" ht="15.75" customHeight="1" x14ac:dyDescent="0.25">
      <c r="B260" s="11"/>
      <c r="C260" s="1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11"/>
      <c r="O260" s="11"/>
      <c r="P260" s="61"/>
      <c r="Q260" s="61"/>
      <c r="R260" s="61"/>
      <c r="S260" s="61"/>
      <c r="T260" s="61"/>
      <c r="U260" s="61"/>
      <c r="V260" s="61"/>
      <c r="W260" s="6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</row>
    <row r="261" spans="2:60" ht="15.75" customHeight="1" x14ac:dyDescent="0.25">
      <c r="B261" s="11"/>
      <c r="C261" s="1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11"/>
      <c r="O261" s="11"/>
      <c r="P261" s="61"/>
      <c r="Q261" s="61"/>
      <c r="R261" s="61"/>
      <c r="S261" s="61"/>
      <c r="T261" s="61"/>
      <c r="U261" s="61"/>
      <c r="V261" s="61"/>
      <c r="W261" s="6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</row>
    <row r="262" spans="2:60" ht="15.75" customHeight="1" x14ac:dyDescent="0.25">
      <c r="B262" s="11"/>
      <c r="C262" s="1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11"/>
      <c r="O262" s="11"/>
      <c r="P262" s="61"/>
      <c r="Q262" s="61"/>
      <c r="R262" s="61"/>
      <c r="S262" s="61"/>
      <c r="T262" s="61"/>
      <c r="U262" s="61"/>
      <c r="V262" s="61"/>
      <c r="W262" s="6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</row>
    <row r="263" spans="2:60" ht="15.75" customHeight="1" x14ac:dyDescent="0.25">
      <c r="B263" s="11"/>
      <c r="C263" s="1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11"/>
      <c r="O263" s="11"/>
      <c r="P263" s="61"/>
      <c r="Q263" s="61"/>
      <c r="R263" s="61"/>
      <c r="S263" s="61"/>
      <c r="T263" s="61"/>
      <c r="U263" s="61"/>
      <c r="V263" s="61"/>
      <c r="W263" s="6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</row>
    <row r="264" spans="2:60" ht="15.75" customHeight="1" x14ac:dyDescent="0.25">
      <c r="B264" s="11"/>
      <c r="C264" s="1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11"/>
      <c r="O264" s="11"/>
      <c r="P264" s="61"/>
      <c r="Q264" s="61"/>
      <c r="R264" s="61"/>
      <c r="S264" s="61"/>
      <c r="T264" s="61"/>
      <c r="U264" s="61"/>
      <c r="V264" s="61"/>
      <c r="W264" s="6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</row>
    <row r="265" spans="2:60" ht="15.75" customHeight="1" x14ac:dyDescent="0.25">
      <c r="B265" s="11"/>
      <c r="C265" s="1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11"/>
      <c r="O265" s="11"/>
      <c r="P265" s="61"/>
      <c r="Q265" s="61"/>
      <c r="R265" s="61"/>
      <c r="S265" s="61"/>
      <c r="T265" s="61"/>
      <c r="U265" s="61"/>
      <c r="V265" s="61"/>
      <c r="W265" s="6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</row>
    <row r="266" spans="2:60" ht="15.75" customHeight="1" x14ac:dyDescent="0.25">
      <c r="B266" s="11"/>
      <c r="C266" s="1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11"/>
      <c r="O266" s="11"/>
      <c r="P266" s="61"/>
      <c r="Q266" s="61"/>
      <c r="R266" s="61"/>
      <c r="S266" s="61"/>
      <c r="T266" s="61"/>
      <c r="U266" s="61"/>
      <c r="V266" s="61"/>
      <c r="W266" s="6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</row>
    <row r="267" spans="2:60" ht="15.75" customHeight="1" x14ac:dyDescent="0.25">
      <c r="B267" s="11"/>
      <c r="C267" s="1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11"/>
      <c r="O267" s="11"/>
      <c r="P267" s="61"/>
      <c r="Q267" s="61"/>
      <c r="R267" s="61"/>
      <c r="S267" s="61"/>
      <c r="T267" s="61"/>
      <c r="U267" s="61"/>
      <c r="V267" s="61"/>
      <c r="W267" s="6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</row>
    <row r="268" spans="2:60" ht="15.75" customHeight="1" x14ac:dyDescent="0.25">
      <c r="B268" s="11"/>
      <c r="C268" s="1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11"/>
      <c r="O268" s="11"/>
      <c r="P268" s="61"/>
      <c r="Q268" s="61"/>
      <c r="R268" s="61"/>
      <c r="S268" s="61"/>
      <c r="T268" s="61"/>
      <c r="U268" s="61"/>
      <c r="V268" s="61"/>
      <c r="W268" s="6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</row>
    <row r="269" spans="2:60" ht="15.75" customHeight="1" x14ac:dyDescent="0.25">
      <c r="B269" s="11"/>
      <c r="C269" s="1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11"/>
      <c r="O269" s="11"/>
      <c r="P269" s="61"/>
      <c r="Q269" s="61"/>
      <c r="R269" s="61"/>
      <c r="S269" s="61"/>
      <c r="T269" s="61"/>
      <c r="U269" s="61"/>
      <c r="V269" s="61"/>
      <c r="W269" s="6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</row>
    <row r="270" spans="2:60" ht="15.75" customHeight="1" x14ac:dyDescent="0.25">
      <c r="B270" s="11"/>
      <c r="C270" s="1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11"/>
      <c r="O270" s="11"/>
      <c r="P270" s="61"/>
      <c r="Q270" s="61"/>
      <c r="R270" s="61"/>
      <c r="S270" s="61"/>
      <c r="T270" s="61"/>
      <c r="U270" s="61"/>
      <c r="V270" s="61"/>
      <c r="W270" s="6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</row>
    <row r="271" spans="2:60" ht="15.75" customHeight="1" x14ac:dyDescent="0.25">
      <c r="B271" s="11"/>
      <c r="C271" s="1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11"/>
      <c r="O271" s="11"/>
      <c r="P271" s="61"/>
      <c r="Q271" s="61"/>
      <c r="R271" s="61"/>
      <c r="S271" s="61"/>
      <c r="T271" s="61"/>
      <c r="U271" s="61"/>
      <c r="V271" s="61"/>
      <c r="W271" s="6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</row>
    <row r="272" spans="2:60" ht="15.75" customHeight="1" x14ac:dyDescent="0.25">
      <c r="B272" s="11"/>
      <c r="C272" s="1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11"/>
      <c r="O272" s="11"/>
      <c r="P272" s="61"/>
      <c r="Q272" s="61"/>
      <c r="R272" s="61"/>
      <c r="S272" s="61"/>
      <c r="T272" s="61"/>
      <c r="U272" s="61"/>
      <c r="V272" s="61"/>
      <c r="W272" s="6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</row>
    <row r="273" spans="2:60" ht="15.75" customHeight="1" x14ac:dyDescent="0.25">
      <c r="B273" s="11"/>
      <c r="C273" s="1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11"/>
      <c r="O273" s="11"/>
      <c r="P273" s="61"/>
      <c r="Q273" s="61"/>
      <c r="R273" s="61"/>
      <c r="S273" s="61"/>
      <c r="T273" s="61"/>
      <c r="U273" s="61"/>
      <c r="V273" s="61"/>
      <c r="W273" s="6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</row>
    <row r="274" spans="2:60" ht="15.75" customHeight="1" x14ac:dyDescent="0.25">
      <c r="B274" s="11"/>
      <c r="C274" s="1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11"/>
      <c r="O274" s="11"/>
      <c r="P274" s="61"/>
      <c r="Q274" s="61"/>
      <c r="R274" s="61"/>
      <c r="S274" s="61"/>
      <c r="T274" s="61"/>
      <c r="U274" s="61"/>
      <c r="V274" s="61"/>
      <c r="W274" s="6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</row>
    <row r="275" spans="2:60" ht="15.75" customHeight="1" x14ac:dyDescent="0.25">
      <c r="B275" s="11"/>
      <c r="C275" s="1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11"/>
      <c r="O275" s="11"/>
      <c r="P275" s="61"/>
      <c r="Q275" s="61"/>
      <c r="R275" s="61"/>
      <c r="S275" s="61"/>
      <c r="T275" s="61"/>
      <c r="U275" s="61"/>
      <c r="V275" s="61"/>
      <c r="W275" s="6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</row>
    <row r="276" spans="2:60" ht="15.75" customHeight="1" x14ac:dyDescent="0.25">
      <c r="B276" s="11"/>
      <c r="C276" s="1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11"/>
      <c r="O276" s="11"/>
      <c r="P276" s="61"/>
      <c r="Q276" s="61"/>
      <c r="R276" s="61"/>
      <c r="S276" s="61"/>
      <c r="T276" s="61"/>
      <c r="U276" s="61"/>
      <c r="V276" s="61"/>
      <c r="W276" s="6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</row>
    <row r="277" spans="2:60" ht="15.75" customHeight="1" x14ac:dyDescent="0.25">
      <c r="B277" s="11"/>
      <c r="C277" s="1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11"/>
      <c r="O277" s="11"/>
      <c r="P277" s="61"/>
      <c r="Q277" s="61"/>
      <c r="R277" s="61"/>
      <c r="S277" s="61"/>
      <c r="T277" s="61"/>
      <c r="U277" s="61"/>
      <c r="V277" s="61"/>
      <c r="W277" s="6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</row>
    <row r="278" spans="2:60" ht="15.75" customHeight="1" x14ac:dyDescent="0.25">
      <c r="B278" s="11"/>
      <c r="C278" s="1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11"/>
      <c r="O278" s="11"/>
      <c r="P278" s="61"/>
      <c r="Q278" s="61"/>
      <c r="R278" s="61"/>
      <c r="S278" s="61"/>
      <c r="T278" s="61"/>
      <c r="U278" s="61"/>
      <c r="V278" s="61"/>
      <c r="W278" s="6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</row>
    <row r="279" spans="2:60" ht="15.75" customHeight="1" x14ac:dyDescent="0.25">
      <c r="B279" s="11"/>
      <c r="C279" s="1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11"/>
      <c r="O279" s="11"/>
      <c r="P279" s="61"/>
      <c r="Q279" s="61"/>
      <c r="R279" s="61"/>
      <c r="S279" s="61"/>
      <c r="T279" s="61"/>
      <c r="U279" s="61"/>
      <c r="V279" s="61"/>
      <c r="W279" s="6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</row>
    <row r="280" spans="2:60" ht="15.75" customHeight="1" x14ac:dyDescent="0.25">
      <c r="B280" s="11"/>
      <c r="C280" s="1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11"/>
      <c r="O280" s="11"/>
      <c r="P280" s="61"/>
      <c r="Q280" s="61"/>
      <c r="R280" s="61"/>
      <c r="S280" s="61"/>
      <c r="T280" s="61"/>
      <c r="U280" s="61"/>
      <c r="V280" s="61"/>
      <c r="W280" s="6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</row>
    <row r="281" spans="2:60" ht="15.75" customHeight="1" x14ac:dyDescent="0.25">
      <c r="B281" s="11"/>
      <c r="C281" s="1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11"/>
      <c r="O281" s="11"/>
      <c r="P281" s="61"/>
      <c r="Q281" s="61"/>
      <c r="R281" s="61"/>
      <c r="S281" s="61"/>
      <c r="T281" s="61"/>
      <c r="U281" s="61"/>
      <c r="V281" s="61"/>
      <c r="W281" s="6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</row>
    <row r="282" spans="2:60" ht="15.75" customHeight="1" x14ac:dyDescent="0.25">
      <c r="B282" s="11"/>
      <c r="C282" s="1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11"/>
      <c r="O282" s="11"/>
      <c r="P282" s="61"/>
      <c r="Q282" s="61"/>
      <c r="R282" s="61"/>
      <c r="S282" s="61"/>
      <c r="T282" s="61"/>
      <c r="U282" s="61"/>
      <c r="V282" s="61"/>
      <c r="W282" s="6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</row>
    <row r="283" spans="2:60" ht="15.75" customHeight="1" x14ac:dyDescent="0.25">
      <c r="B283" s="11"/>
      <c r="C283" s="1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11"/>
      <c r="O283" s="11"/>
      <c r="P283" s="61"/>
      <c r="Q283" s="61"/>
      <c r="R283" s="61"/>
      <c r="S283" s="61"/>
      <c r="T283" s="61"/>
      <c r="U283" s="61"/>
      <c r="V283" s="61"/>
      <c r="W283" s="6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</row>
    <row r="284" spans="2:60" ht="15.75" customHeight="1" x14ac:dyDescent="0.25">
      <c r="B284" s="11"/>
      <c r="C284" s="1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11"/>
      <c r="O284" s="11"/>
      <c r="P284" s="61"/>
      <c r="Q284" s="61"/>
      <c r="R284" s="61"/>
      <c r="S284" s="61"/>
      <c r="T284" s="61"/>
      <c r="U284" s="61"/>
      <c r="V284" s="61"/>
      <c r="W284" s="6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</row>
    <row r="285" spans="2:60" ht="15.75" customHeight="1" x14ac:dyDescent="0.25">
      <c r="B285" s="11"/>
      <c r="C285" s="1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11"/>
      <c r="O285" s="11"/>
      <c r="P285" s="61"/>
      <c r="Q285" s="61"/>
      <c r="R285" s="61"/>
      <c r="S285" s="61"/>
      <c r="T285" s="61"/>
      <c r="U285" s="61"/>
      <c r="V285" s="61"/>
      <c r="W285" s="6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</row>
    <row r="286" spans="2:60" ht="15.75" customHeight="1" x14ac:dyDescent="0.25">
      <c r="B286" s="11"/>
      <c r="C286" s="1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11"/>
      <c r="O286" s="11"/>
      <c r="P286" s="61"/>
      <c r="Q286" s="61"/>
      <c r="R286" s="61"/>
      <c r="S286" s="61"/>
      <c r="T286" s="61"/>
      <c r="U286" s="61"/>
      <c r="V286" s="61"/>
      <c r="W286" s="6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</row>
    <row r="287" spans="2:60" ht="15.75" customHeight="1" x14ac:dyDescent="0.25">
      <c r="B287" s="11"/>
      <c r="C287" s="1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11"/>
      <c r="O287" s="11"/>
      <c r="P287" s="61"/>
      <c r="Q287" s="61"/>
      <c r="R287" s="61"/>
      <c r="S287" s="61"/>
      <c r="T287" s="61"/>
      <c r="U287" s="61"/>
      <c r="V287" s="61"/>
      <c r="W287" s="6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</row>
    <row r="288" spans="2:60" ht="15.75" customHeight="1" x14ac:dyDescent="0.25">
      <c r="B288" s="11"/>
      <c r="C288" s="1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11"/>
      <c r="O288" s="11"/>
      <c r="P288" s="61"/>
      <c r="Q288" s="61"/>
      <c r="R288" s="61"/>
      <c r="S288" s="61"/>
      <c r="T288" s="61"/>
      <c r="U288" s="61"/>
      <c r="V288" s="61"/>
      <c r="W288" s="6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</row>
    <row r="289" spans="2:60" ht="15.75" customHeight="1" x14ac:dyDescent="0.25">
      <c r="B289" s="11"/>
      <c r="C289" s="1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11"/>
      <c r="O289" s="11"/>
      <c r="P289" s="61"/>
      <c r="Q289" s="61"/>
      <c r="R289" s="61"/>
      <c r="S289" s="61"/>
      <c r="T289" s="61"/>
      <c r="U289" s="61"/>
      <c r="V289" s="61"/>
      <c r="W289" s="6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</row>
    <row r="290" spans="2:60" ht="15.75" customHeight="1" x14ac:dyDescent="0.25">
      <c r="B290" s="11"/>
      <c r="C290" s="1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11"/>
      <c r="O290" s="11"/>
      <c r="P290" s="61"/>
      <c r="Q290" s="61"/>
      <c r="R290" s="61"/>
      <c r="S290" s="61"/>
      <c r="T290" s="61"/>
      <c r="U290" s="61"/>
      <c r="V290" s="61"/>
      <c r="W290" s="6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</row>
    <row r="291" spans="2:60" ht="15.75" customHeight="1" x14ac:dyDescent="0.25">
      <c r="B291" s="11"/>
      <c r="C291" s="1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11"/>
      <c r="O291" s="11"/>
      <c r="P291" s="61"/>
      <c r="Q291" s="61"/>
      <c r="R291" s="61"/>
      <c r="S291" s="61"/>
      <c r="T291" s="61"/>
      <c r="U291" s="61"/>
      <c r="V291" s="61"/>
      <c r="W291" s="6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</row>
    <row r="292" spans="2:60" ht="15.75" customHeight="1" x14ac:dyDescent="0.25">
      <c r="B292" s="11"/>
      <c r="C292" s="1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11"/>
      <c r="O292" s="11"/>
      <c r="P292" s="61"/>
      <c r="Q292" s="61"/>
      <c r="R292" s="61"/>
      <c r="S292" s="61"/>
      <c r="T292" s="61"/>
      <c r="U292" s="61"/>
      <c r="V292" s="61"/>
      <c r="W292" s="6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</row>
    <row r="293" spans="2:60" ht="15.75" customHeight="1" x14ac:dyDescent="0.25">
      <c r="B293" s="11"/>
      <c r="C293" s="1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11"/>
      <c r="O293" s="11"/>
      <c r="P293" s="61"/>
      <c r="Q293" s="61"/>
      <c r="R293" s="61"/>
      <c r="S293" s="61"/>
      <c r="T293" s="61"/>
      <c r="U293" s="61"/>
      <c r="V293" s="61"/>
      <c r="W293" s="6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</row>
    <row r="294" spans="2:60" ht="15.75" customHeight="1" x14ac:dyDescent="0.25">
      <c r="B294" s="11"/>
      <c r="C294" s="1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11"/>
      <c r="O294" s="11"/>
      <c r="P294" s="61"/>
      <c r="Q294" s="61"/>
      <c r="R294" s="61"/>
      <c r="S294" s="61"/>
      <c r="T294" s="61"/>
      <c r="U294" s="61"/>
      <c r="V294" s="61"/>
      <c r="W294" s="6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</row>
    <row r="295" spans="2:60" ht="15.75" customHeight="1" x14ac:dyDescent="0.25">
      <c r="B295" s="11"/>
      <c r="C295" s="1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11"/>
      <c r="O295" s="11"/>
      <c r="P295" s="61"/>
      <c r="Q295" s="61"/>
      <c r="R295" s="61"/>
      <c r="S295" s="61"/>
      <c r="T295" s="61"/>
      <c r="U295" s="61"/>
      <c r="V295" s="61"/>
      <c r="W295" s="6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</row>
    <row r="296" spans="2:60" ht="15.75" customHeight="1" x14ac:dyDescent="0.25">
      <c r="B296" s="11"/>
      <c r="C296" s="1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11"/>
      <c r="O296" s="11"/>
      <c r="P296" s="61"/>
      <c r="Q296" s="61"/>
      <c r="R296" s="61"/>
      <c r="S296" s="61"/>
      <c r="T296" s="61"/>
      <c r="U296" s="61"/>
      <c r="V296" s="61"/>
      <c r="W296" s="6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</row>
    <row r="297" spans="2:60" ht="15.75" customHeight="1" x14ac:dyDescent="0.25">
      <c r="B297" s="11"/>
      <c r="C297" s="1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11"/>
      <c r="O297" s="11"/>
      <c r="P297" s="61"/>
      <c r="Q297" s="61"/>
      <c r="R297" s="61"/>
      <c r="S297" s="61"/>
      <c r="T297" s="61"/>
      <c r="U297" s="61"/>
      <c r="V297" s="61"/>
      <c r="W297" s="6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</row>
    <row r="298" spans="2:60" ht="15.75" customHeight="1" x14ac:dyDescent="0.25">
      <c r="B298" s="11"/>
      <c r="C298" s="1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11"/>
      <c r="O298" s="11"/>
      <c r="P298" s="61"/>
      <c r="Q298" s="61"/>
      <c r="R298" s="61"/>
      <c r="S298" s="61"/>
      <c r="T298" s="61"/>
      <c r="U298" s="61"/>
      <c r="V298" s="61"/>
      <c r="W298" s="6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</row>
    <row r="299" spans="2:60" ht="15.75" customHeight="1" x14ac:dyDescent="0.25">
      <c r="B299" s="11"/>
      <c r="C299" s="1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11"/>
      <c r="O299" s="11"/>
      <c r="P299" s="61"/>
      <c r="Q299" s="61"/>
      <c r="R299" s="61"/>
      <c r="S299" s="61"/>
      <c r="T299" s="61"/>
      <c r="U299" s="61"/>
      <c r="V299" s="61"/>
      <c r="W299" s="6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</row>
    <row r="300" spans="2:60" ht="15.75" customHeight="1" x14ac:dyDescent="0.25">
      <c r="B300" s="11"/>
      <c r="C300" s="1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11"/>
      <c r="O300" s="11"/>
      <c r="P300" s="61"/>
      <c r="Q300" s="61"/>
      <c r="R300" s="61"/>
      <c r="S300" s="61"/>
      <c r="T300" s="61"/>
      <c r="U300" s="61"/>
      <c r="V300" s="61"/>
      <c r="W300" s="6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</row>
    <row r="301" spans="2:60" ht="15.75" customHeight="1" x14ac:dyDescent="0.25">
      <c r="B301" s="11"/>
      <c r="C301" s="1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11"/>
      <c r="O301" s="11"/>
      <c r="P301" s="61"/>
      <c r="Q301" s="61"/>
      <c r="R301" s="61"/>
      <c r="S301" s="61"/>
      <c r="T301" s="61"/>
      <c r="U301" s="61"/>
      <c r="V301" s="61"/>
      <c r="W301" s="6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</row>
    <row r="302" spans="2:60" ht="15.75" customHeight="1" x14ac:dyDescent="0.25">
      <c r="B302" s="11"/>
      <c r="C302" s="1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11"/>
      <c r="O302" s="11"/>
      <c r="P302" s="61"/>
      <c r="Q302" s="61"/>
      <c r="R302" s="61"/>
      <c r="S302" s="61"/>
      <c r="T302" s="61"/>
      <c r="U302" s="61"/>
      <c r="V302" s="61"/>
      <c r="W302" s="6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</row>
    <row r="303" spans="2:60" ht="15.75" customHeight="1" x14ac:dyDescent="0.25">
      <c r="B303" s="11"/>
      <c r="C303" s="1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11"/>
      <c r="O303" s="11"/>
      <c r="P303" s="61"/>
      <c r="Q303" s="61"/>
      <c r="R303" s="61"/>
      <c r="S303" s="61"/>
      <c r="T303" s="61"/>
      <c r="U303" s="61"/>
      <c r="V303" s="61"/>
      <c r="W303" s="6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</row>
    <row r="304" spans="2:60" ht="15.75" customHeight="1" x14ac:dyDescent="0.25">
      <c r="B304" s="11"/>
      <c r="C304" s="1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11"/>
      <c r="O304" s="11"/>
      <c r="P304" s="61"/>
      <c r="Q304" s="61"/>
      <c r="R304" s="61"/>
      <c r="S304" s="61"/>
      <c r="T304" s="61"/>
      <c r="U304" s="61"/>
      <c r="V304" s="61"/>
      <c r="W304" s="6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</row>
    <row r="305" spans="2:60" ht="15.75" customHeight="1" x14ac:dyDescent="0.25">
      <c r="B305" s="11"/>
      <c r="C305" s="1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11"/>
      <c r="O305" s="11"/>
      <c r="P305" s="61"/>
      <c r="Q305" s="61"/>
      <c r="R305" s="61"/>
      <c r="S305" s="61"/>
      <c r="T305" s="61"/>
      <c r="U305" s="61"/>
      <c r="V305" s="61"/>
      <c r="W305" s="6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</row>
    <row r="306" spans="2:60" ht="15.75" customHeight="1" x14ac:dyDescent="0.25">
      <c r="B306" s="11"/>
      <c r="C306" s="1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11"/>
      <c r="O306" s="11"/>
      <c r="P306" s="61"/>
      <c r="Q306" s="61"/>
      <c r="R306" s="61"/>
      <c r="S306" s="61"/>
      <c r="T306" s="61"/>
      <c r="U306" s="61"/>
      <c r="V306" s="61"/>
      <c r="W306" s="6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</row>
    <row r="307" spans="2:60" ht="15.75" customHeight="1" x14ac:dyDescent="0.25">
      <c r="B307" s="11"/>
      <c r="C307" s="1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11"/>
      <c r="O307" s="11"/>
      <c r="P307" s="61"/>
      <c r="Q307" s="61"/>
      <c r="R307" s="61"/>
      <c r="S307" s="61"/>
      <c r="T307" s="61"/>
      <c r="U307" s="61"/>
      <c r="V307" s="61"/>
      <c r="W307" s="6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</row>
    <row r="308" spans="2:60" ht="15.75" customHeight="1" x14ac:dyDescent="0.25">
      <c r="B308" s="11"/>
      <c r="C308" s="1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11"/>
      <c r="O308" s="11"/>
      <c r="P308" s="61"/>
      <c r="Q308" s="61"/>
      <c r="R308" s="61"/>
      <c r="S308" s="61"/>
      <c r="T308" s="61"/>
      <c r="U308" s="61"/>
      <c r="V308" s="61"/>
      <c r="W308" s="6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</row>
    <row r="309" spans="2:60" ht="15.75" customHeight="1" x14ac:dyDescent="0.25">
      <c r="B309" s="11"/>
      <c r="C309" s="1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11"/>
      <c r="O309" s="11"/>
      <c r="P309" s="61"/>
      <c r="Q309" s="61"/>
      <c r="R309" s="61"/>
      <c r="S309" s="61"/>
      <c r="T309" s="61"/>
      <c r="U309" s="61"/>
      <c r="V309" s="61"/>
      <c r="W309" s="6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</row>
    <row r="310" spans="2:60" ht="15.75" customHeight="1" x14ac:dyDescent="0.25">
      <c r="B310" s="11"/>
      <c r="C310" s="1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11"/>
      <c r="O310" s="11"/>
      <c r="P310" s="61"/>
      <c r="Q310" s="61"/>
      <c r="R310" s="61"/>
      <c r="S310" s="61"/>
      <c r="T310" s="61"/>
      <c r="U310" s="61"/>
      <c r="V310" s="61"/>
      <c r="W310" s="6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</row>
    <row r="311" spans="2:60" ht="15.75" customHeight="1" x14ac:dyDescent="0.25">
      <c r="B311" s="11"/>
      <c r="C311" s="1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11"/>
      <c r="O311" s="11"/>
      <c r="P311" s="61"/>
      <c r="Q311" s="61"/>
      <c r="R311" s="61"/>
      <c r="S311" s="61"/>
      <c r="T311" s="61"/>
      <c r="U311" s="61"/>
      <c r="V311" s="61"/>
      <c r="W311" s="6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</row>
    <row r="312" spans="2:60" ht="15.75" customHeight="1" x14ac:dyDescent="0.25">
      <c r="B312" s="11"/>
      <c r="C312" s="1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11"/>
      <c r="O312" s="11"/>
      <c r="P312" s="61"/>
      <c r="Q312" s="61"/>
      <c r="R312" s="61"/>
      <c r="S312" s="61"/>
      <c r="T312" s="61"/>
      <c r="U312" s="61"/>
      <c r="V312" s="61"/>
      <c r="W312" s="6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</row>
    <row r="313" spans="2:60" ht="15.75" customHeight="1" x14ac:dyDescent="0.25">
      <c r="B313" s="11"/>
      <c r="C313" s="1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11"/>
      <c r="O313" s="11"/>
      <c r="P313" s="61"/>
      <c r="Q313" s="61"/>
      <c r="R313" s="61"/>
      <c r="S313" s="61"/>
      <c r="T313" s="61"/>
      <c r="U313" s="61"/>
      <c r="V313" s="61"/>
      <c r="W313" s="6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</row>
    <row r="314" spans="2:60" ht="15.75" customHeight="1" x14ac:dyDescent="0.25">
      <c r="B314" s="11"/>
      <c r="C314" s="1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11"/>
      <c r="O314" s="11"/>
      <c r="P314" s="61"/>
      <c r="Q314" s="61"/>
      <c r="R314" s="61"/>
      <c r="S314" s="61"/>
      <c r="T314" s="61"/>
      <c r="U314" s="61"/>
      <c r="V314" s="61"/>
      <c r="W314" s="6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</row>
    <row r="315" spans="2:60" ht="15.75" customHeight="1" x14ac:dyDescent="0.25">
      <c r="B315" s="11"/>
      <c r="C315" s="1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11"/>
      <c r="O315" s="11"/>
      <c r="P315" s="61"/>
      <c r="Q315" s="61"/>
      <c r="R315" s="61"/>
      <c r="S315" s="61"/>
      <c r="T315" s="61"/>
      <c r="U315" s="61"/>
      <c r="V315" s="61"/>
      <c r="W315" s="6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</row>
    <row r="316" spans="2:60" ht="15.75" customHeight="1" x14ac:dyDescent="0.25">
      <c r="B316" s="11"/>
      <c r="C316" s="1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11"/>
      <c r="O316" s="11"/>
      <c r="P316" s="61"/>
      <c r="Q316" s="61"/>
      <c r="R316" s="61"/>
      <c r="S316" s="61"/>
      <c r="T316" s="61"/>
      <c r="U316" s="61"/>
      <c r="V316" s="61"/>
      <c r="W316" s="6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</row>
    <row r="317" spans="2:60" ht="15.75" customHeight="1" x14ac:dyDescent="0.25">
      <c r="B317" s="11"/>
      <c r="C317" s="1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11"/>
      <c r="O317" s="11"/>
      <c r="P317" s="61"/>
      <c r="Q317" s="61"/>
      <c r="R317" s="61"/>
      <c r="S317" s="61"/>
      <c r="T317" s="61"/>
      <c r="U317" s="61"/>
      <c r="V317" s="61"/>
      <c r="W317" s="6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</row>
    <row r="318" spans="2:60" ht="15.75" customHeight="1" x14ac:dyDescent="0.25">
      <c r="B318" s="11"/>
      <c r="C318" s="1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11"/>
      <c r="O318" s="11"/>
      <c r="P318" s="61"/>
      <c r="Q318" s="61"/>
      <c r="R318" s="61"/>
      <c r="S318" s="61"/>
      <c r="T318" s="61"/>
      <c r="U318" s="61"/>
      <c r="V318" s="61"/>
      <c r="W318" s="6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</row>
    <row r="319" spans="2:60" ht="15.75" customHeight="1" x14ac:dyDescent="0.25">
      <c r="B319" s="11"/>
      <c r="C319" s="1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11"/>
      <c r="O319" s="11"/>
      <c r="P319" s="61"/>
      <c r="Q319" s="61"/>
      <c r="R319" s="61"/>
      <c r="S319" s="61"/>
      <c r="T319" s="61"/>
      <c r="U319" s="61"/>
      <c r="V319" s="61"/>
      <c r="W319" s="6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</row>
    <row r="320" spans="2:60" ht="15.75" customHeight="1" x14ac:dyDescent="0.25">
      <c r="B320" s="11"/>
      <c r="C320" s="1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11"/>
      <c r="O320" s="11"/>
      <c r="P320" s="61"/>
      <c r="Q320" s="61"/>
      <c r="R320" s="61"/>
      <c r="S320" s="61"/>
      <c r="T320" s="61"/>
      <c r="U320" s="61"/>
      <c r="V320" s="61"/>
      <c r="W320" s="6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</row>
    <row r="321" spans="2:60" ht="15.75" customHeight="1" x14ac:dyDescent="0.25">
      <c r="B321" s="11"/>
      <c r="C321" s="1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11"/>
      <c r="O321" s="11"/>
      <c r="P321" s="61"/>
      <c r="Q321" s="61"/>
      <c r="R321" s="61"/>
      <c r="S321" s="61"/>
      <c r="T321" s="61"/>
      <c r="U321" s="61"/>
      <c r="V321" s="61"/>
      <c r="W321" s="6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</row>
    <row r="322" spans="2:60" ht="15.75" customHeight="1" x14ac:dyDescent="0.25">
      <c r="B322" s="11"/>
      <c r="C322" s="1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11"/>
      <c r="O322" s="11"/>
      <c r="P322" s="61"/>
      <c r="Q322" s="61"/>
      <c r="R322" s="61"/>
      <c r="S322" s="61"/>
      <c r="T322" s="61"/>
      <c r="U322" s="61"/>
      <c r="V322" s="61"/>
      <c r="W322" s="6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</row>
    <row r="323" spans="2:60" ht="15.75" customHeight="1" x14ac:dyDescent="0.25">
      <c r="B323" s="11"/>
      <c r="C323" s="1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11"/>
      <c r="O323" s="11"/>
      <c r="P323" s="61"/>
      <c r="Q323" s="61"/>
      <c r="R323" s="61"/>
      <c r="S323" s="61"/>
      <c r="T323" s="61"/>
      <c r="U323" s="61"/>
      <c r="V323" s="61"/>
      <c r="W323" s="6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</row>
    <row r="324" spans="2:60" ht="15.75" customHeight="1" x14ac:dyDescent="0.25">
      <c r="B324" s="11"/>
      <c r="C324" s="1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11"/>
      <c r="O324" s="11"/>
      <c r="P324" s="61"/>
      <c r="Q324" s="61"/>
      <c r="R324" s="61"/>
      <c r="S324" s="61"/>
      <c r="T324" s="61"/>
      <c r="U324" s="61"/>
      <c r="V324" s="61"/>
      <c r="W324" s="6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</row>
    <row r="325" spans="2:60" ht="15.75" customHeight="1" x14ac:dyDescent="0.25">
      <c r="B325" s="11"/>
      <c r="C325" s="1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11"/>
      <c r="O325" s="11"/>
      <c r="P325" s="61"/>
      <c r="Q325" s="61"/>
      <c r="R325" s="61"/>
      <c r="S325" s="61"/>
      <c r="T325" s="61"/>
      <c r="U325" s="61"/>
      <c r="V325" s="61"/>
      <c r="W325" s="6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</row>
    <row r="326" spans="2:60" ht="15.75" customHeight="1" x14ac:dyDescent="0.25">
      <c r="B326" s="11"/>
      <c r="C326" s="1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11"/>
      <c r="O326" s="11"/>
      <c r="P326" s="61"/>
      <c r="Q326" s="61"/>
      <c r="R326" s="61"/>
      <c r="S326" s="61"/>
      <c r="T326" s="61"/>
      <c r="U326" s="61"/>
      <c r="V326" s="61"/>
      <c r="W326" s="6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</row>
    <row r="327" spans="2:60" ht="15.75" customHeight="1" x14ac:dyDescent="0.25">
      <c r="B327" s="11"/>
      <c r="C327" s="1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11"/>
      <c r="O327" s="11"/>
      <c r="P327" s="61"/>
      <c r="Q327" s="61"/>
      <c r="R327" s="61"/>
      <c r="S327" s="61"/>
      <c r="T327" s="61"/>
      <c r="U327" s="61"/>
      <c r="V327" s="61"/>
      <c r="W327" s="6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</row>
    <row r="328" spans="2:60" ht="15.75" customHeight="1" x14ac:dyDescent="0.25">
      <c r="B328" s="11"/>
      <c r="C328" s="1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11"/>
      <c r="O328" s="11"/>
      <c r="P328" s="61"/>
      <c r="Q328" s="61"/>
      <c r="R328" s="61"/>
      <c r="S328" s="61"/>
      <c r="T328" s="61"/>
      <c r="U328" s="61"/>
      <c r="V328" s="61"/>
      <c r="W328" s="6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</row>
    <row r="329" spans="2:60" ht="15.75" customHeight="1" x14ac:dyDescent="0.25">
      <c r="B329" s="11"/>
      <c r="C329" s="1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11"/>
      <c r="O329" s="11"/>
      <c r="P329" s="61"/>
      <c r="Q329" s="61"/>
      <c r="R329" s="61"/>
      <c r="S329" s="61"/>
      <c r="T329" s="61"/>
      <c r="U329" s="61"/>
      <c r="V329" s="61"/>
      <c r="W329" s="6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</row>
    <row r="330" spans="2:60" ht="15.75" customHeight="1" x14ac:dyDescent="0.25">
      <c r="B330" s="11"/>
      <c r="C330" s="1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11"/>
      <c r="O330" s="11"/>
      <c r="P330" s="61"/>
      <c r="Q330" s="61"/>
      <c r="R330" s="61"/>
      <c r="S330" s="61"/>
      <c r="T330" s="61"/>
      <c r="U330" s="61"/>
      <c r="V330" s="61"/>
      <c r="W330" s="6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</row>
    <row r="331" spans="2:60" ht="15.75" customHeight="1" x14ac:dyDescent="0.25">
      <c r="B331" s="11"/>
      <c r="C331" s="1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11"/>
      <c r="O331" s="11"/>
      <c r="P331" s="61"/>
      <c r="Q331" s="61"/>
      <c r="R331" s="61"/>
      <c r="S331" s="61"/>
      <c r="T331" s="61"/>
      <c r="U331" s="61"/>
      <c r="V331" s="61"/>
      <c r="W331" s="6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</row>
    <row r="332" spans="2:60" ht="15.75" customHeight="1" x14ac:dyDescent="0.25">
      <c r="B332" s="11"/>
      <c r="C332" s="1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11"/>
      <c r="O332" s="11"/>
      <c r="P332" s="61"/>
      <c r="Q332" s="61"/>
      <c r="R332" s="61"/>
      <c r="S332" s="61"/>
      <c r="T332" s="61"/>
      <c r="U332" s="61"/>
      <c r="V332" s="61"/>
      <c r="W332" s="6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</row>
    <row r="333" spans="2:60" ht="15.75" customHeight="1" x14ac:dyDescent="0.25">
      <c r="B333" s="11"/>
      <c r="C333" s="1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11"/>
      <c r="O333" s="11"/>
      <c r="P333" s="61"/>
      <c r="Q333" s="61"/>
      <c r="R333" s="61"/>
      <c r="S333" s="61"/>
      <c r="T333" s="61"/>
      <c r="U333" s="61"/>
      <c r="V333" s="61"/>
      <c r="W333" s="6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</row>
    <row r="334" spans="2:60" ht="15.75" customHeight="1" x14ac:dyDescent="0.25">
      <c r="B334" s="11"/>
      <c r="C334" s="1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11"/>
      <c r="O334" s="11"/>
      <c r="P334" s="61"/>
      <c r="Q334" s="61"/>
      <c r="R334" s="61"/>
      <c r="S334" s="61"/>
      <c r="T334" s="61"/>
      <c r="U334" s="61"/>
      <c r="V334" s="61"/>
      <c r="W334" s="6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</row>
    <row r="335" spans="2:60" ht="15.75" customHeight="1" x14ac:dyDescent="0.25">
      <c r="B335" s="11"/>
      <c r="C335" s="1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11"/>
      <c r="O335" s="11"/>
      <c r="P335" s="61"/>
      <c r="Q335" s="61"/>
      <c r="R335" s="61"/>
      <c r="S335" s="61"/>
      <c r="T335" s="61"/>
      <c r="U335" s="61"/>
      <c r="V335" s="61"/>
      <c r="W335" s="6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</row>
    <row r="336" spans="2:60" ht="15.75" customHeight="1" x14ac:dyDescent="0.25">
      <c r="B336" s="11"/>
      <c r="C336" s="1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11"/>
      <c r="O336" s="11"/>
      <c r="P336" s="61"/>
      <c r="Q336" s="61"/>
      <c r="R336" s="61"/>
      <c r="S336" s="61"/>
      <c r="T336" s="61"/>
      <c r="U336" s="61"/>
      <c r="V336" s="61"/>
      <c r="W336" s="6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</row>
    <row r="337" spans="2:60" ht="15.75" customHeight="1" x14ac:dyDescent="0.25">
      <c r="B337" s="11"/>
      <c r="C337" s="1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11"/>
      <c r="O337" s="11"/>
      <c r="P337" s="61"/>
      <c r="Q337" s="61"/>
      <c r="R337" s="61"/>
      <c r="S337" s="61"/>
      <c r="T337" s="61"/>
      <c r="U337" s="61"/>
      <c r="V337" s="61"/>
      <c r="W337" s="6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</row>
    <row r="338" spans="2:60" ht="15.75" customHeight="1" x14ac:dyDescent="0.25">
      <c r="B338" s="11"/>
      <c r="C338" s="1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11"/>
      <c r="O338" s="11"/>
      <c r="P338" s="61"/>
      <c r="Q338" s="61"/>
      <c r="R338" s="61"/>
      <c r="S338" s="61"/>
      <c r="T338" s="61"/>
      <c r="U338" s="61"/>
      <c r="V338" s="61"/>
      <c r="W338" s="6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</row>
    <row r="339" spans="2:60" ht="15.75" customHeight="1" x14ac:dyDescent="0.25">
      <c r="B339" s="11"/>
      <c r="C339" s="1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11"/>
      <c r="O339" s="11"/>
      <c r="P339" s="61"/>
      <c r="Q339" s="61"/>
      <c r="R339" s="61"/>
      <c r="S339" s="61"/>
      <c r="T339" s="61"/>
      <c r="U339" s="61"/>
      <c r="V339" s="61"/>
      <c r="W339" s="6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</row>
    <row r="340" spans="2:60" ht="15.75" customHeight="1" x14ac:dyDescent="0.25">
      <c r="B340" s="11"/>
      <c r="C340" s="1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11"/>
      <c r="O340" s="11"/>
      <c r="P340" s="61"/>
      <c r="Q340" s="61"/>
      <c r="R340" s="61"/>
      <c r="S340" s="61"/>
      <c r="T340" s="61"/>
      <c r="U340" s="61"/>
      <c r="V340" s="61"/>
      <c r="W340" s="6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</row>
    <row r="341" spans="2:60" ht="15.75" customHeight="1" x14ac:dyDescent="0.25">
      <c r="B341" s="11"/>
      <c r="C341" s="1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11"/>
      <c r="O341" s="11"/>
      <c r="P341" s="61"/>
      <c r="Q341" s="61"/>
      <c r="R341" s="61"/>
      <c r="S341" s="61"/>
      <c r="T341" s="61"/>
      <c r="U341" s="61"/>
      <c r="V341" s="61"/>
      <c r="W341" s="6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</row>
    <row r="342" spans="2:60" ht="15.75" customHeight="1" x14ac:dyDescent="0.25">
      <c r="B342" s="11"/>
      <c r="C342" s="1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11"/>
      <c r="O342" s="11"/>
      <c r="P342" s="61"/>
      <c r="Q342" s="61"/>
      <c r="R342" s="61"/>
      <c r="S342" s="61"/>
      <c r="T342" s="61"/>
      <c r="U342" s="61"/>
      <c r="V342" s="61"/>
      <c r="W342" s="6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</row>
    <row r="343" spans="2:60" ht="15.75" customHeight="1" x14ac:dyDescent="0.25">
      <c r="B343" s="11"/>
      <c r="C343" s="1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11"/>
      <c r="O343" s="11"/>
      <c r="P343" s="61"/>
      <c r="Q343" s="61"/>
      <c r="R343" s="61"/>
      <c r="S343" s="61"/>
      <c r="T343" s="61"/>
      <c r="U343" s="61"/>
      <c r="V343" s="61"/>
      <c r="W343" s="6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</row>
    <row r="344" spans="2:60" ht="15.75" customHeight="1" x14ac:dyDescent="0.25">
      <c r="B344" s="11"/>
      <c r="C344" s="1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11"/>
      <c r="O344" s="11"/>
      <c r="P344" s="61"/>
      <c r="Q344" s="61"/>
      <c r="R344" s="61"/>
      <c r="S344" s="61"/>
      <c r="T344" s="61"/>
      <c r="U344" s="61"/>
      <c r="V344" s="61"/>
      <c r="W344" s="6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</row>
    <row r="345" spans="2:60" ht="15.75" customHeight="1" x14ac:dyDescent="0.25">
      <c r="B345" s="11"/>
      <c r="C345" s="1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11"/>
      <c r="O345" s="11"/>
      <c r="P345" s="61"/>
      <c r="Q345" s="61"/>
      <c r="R345" s="61"/>
      <c r="S345" s="61"/>
      <c r="T345" s="61"/>
      <c r="U345" s="61"/>
      <c r="V345" s="61"/>
      <c r="W345" s="6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</row>
    <row r="346" spans="2:60" ht="15.75" customHeight="1" x14ac:dyDescent="0.25">
      <c r="B346" s="11"/>
      <c r="C346" s="1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11"/>
      <c r="O346" s="11"/>
      <c r="P346" s="61"/>
      <c r="Q346" s="61"/>
      <c r="R346" s="61"/>
      <c r="S346" s="61"/>
      <c r="T346" s="61"/>
      <c r="U346" s="61"/>
      <c r="V346" s="61"/>
      <c r="W346" s="6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</row>
    <row r="347" spans="2:60" ht="15.75" customHeight="1" x14ac:dyDescent="0.25">
      <c r="B347" s="11"/>
      <c r="C347" s="1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11"/>
      <c r="O347" s="11"/>
      <c r="P347" s="61"/>
      <c r="Q347" s="61"/>
      <c r="R347" s="61"/>
      <c r="S347" s="61"/>
      <c r="T347" s="61"/>
      <c r="U347" s="61"/>
      <c r="V347" s="61"/>
      <c r="W347" s="6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</row>
    <row r="348" spans="2:60" ht="15.75" customHeight="1" x14ac:dyDescent="0.25">
      <c r="B348" s="11"/>
      <c r="C348" s="1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11"/>
      <c r="O348" s="11"/>
      <c r="P348" s="61"/>
      <c r="Q348" s="61"/>
      <c r="R348" s="61"/>
      <c r="S348" s="61"/>
      <c r="T348" s="61"/>
      <c r="U348" s="61"/>
      <c r="V348" s="61"/>
      <c r="W348" s="6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</row>
    <row r="349" spans="2:60" ht="15.75" customHeight="1" x14ac:dyDescent="0.25">
      <c r="B349" s="11"/>
      <c r="C349" s="1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11"/>
      <c r="O349" s="11"/>
      <c r="P349" s="61"/>
      <c r="Q349" s="61"/>
      <c r="R349" s="61"/>
      <c r="S349" s="61"/>
      <c r="T349" s="61"/>
      <c r="U349" s="61"/>
      <c r="V349" s="61"/>
      <c r="W349" s="6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</row>
    <row r="350" spans="2:60" ht="15.75" customHeight="1" x14ac:dyDescent="0.25">
      <c r="B350" s="11"/>
      <c r="C350" s="1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11"/>
      <c r="O350" s="11"/>
      <c r="P350" s="61"/>
      <c r="Q350" s="61"/>
      <c r="R350" s="61"/>
      <c r="S350" s="61"/>
      <c r="T350" s="61"/>
      <c r="U350" s="61"/>
      <c r="V350" s="61"/>
      <c r="W350" s="6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</row>
    <row r="351" spans="2:60" ht="15.75" customHeight="1" x14ac:dyDescent="0.25">
      <c r="B351" s="11"/>
      <c r="C351" s="1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11"/>
      <c r="O351" s="11"/>
      <c r="P351" s="61"/>
      <c r="Q351" s="61"/>
      <c r="R351" s="61"/>
      <c r="S351" s="61"/>
      <c r="T351" s="61"/>
      <c r="U351" s="61"/>
      <c r="V351" s="61"/>
      <c r="W351" s="6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</row>
    <row r="352" spans="2:60" ht="15.75" customHeight="1" x14ac:dyDescent="0.25">
      <c r="B352" s="11"/>
      <c r="C352" s="1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11"/>
      <c r="O352" s="11"/>
      <c r="P352" s="61"/>
      <c r="Q352" s="61"/>
      <c r="R352" s="61"/>
      <c r="S352" s="61"/>
      <c r="T352" s="61"/>
      <c r="U352" s="61"/>
      <c r="V352" s="61"/>
      <c r="W352" s="6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</row>
    <row r="353" spans="2:60" ht="15.75" customHeight="1" x14ac:dyDescent="0.25">
      <c r="B353" s="11"/>
      <c r="C353" s="1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11"/>
      <c r="O353" s="11"/>
      <c r="P353" s="61"/>
      <c r="Q353" s="61"/>
      <c r="R353" s="61"/>
      <c r="S353" s="61"/>
      <c r="T353" s="61"/>
      <c r="U353" s="61"/>
      <c r="V353" s="61"/>
      <c r="W353" s="6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</row>
    <row r="354" spans="2:60" ht="15.75" customHeight="1" x14ac:dyDescent="0.25">
      <c r="B354" s="11"/>
      <c r="C354" s="1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11"/>
      <c r="O354" s="11"/>
      <c r="P354" s="61"/>
      <c r="Q354" s="61"/>
      <c r="R354" s="61"/>
      <c r="S354" s="61"/>
      <c r="T354" s="61"/>
      <c r="U354" s="61"/>
      <c r="V354" s="61"/>
      <c r="W354" s="6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</row>
    <row r="355" spans="2:60" ht="15.75" customHeight="1" x14ac:dyDescent="0.25">
      <c r="B355" s="11"/>
      <c r="C355" s="1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11"/>
      <c r="O355" s="11"/>
      <c r="P355" s="61"/>
      <c r="Q355" s="61"/>
      <c r="R355" s="61"/>
      <c r="S355" s="61"/>
      <c r="T355" s="61"/>
      <c r="U355" s="61"/>
      <c r="V355" s="61"/>
      <c r="W355" s="6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</row>
    <row r="356" spans="2:60" ht="15.75" customHeight="1" x14ac:dyDescent="0.25">
      <c r="B356" s="11"/>
      <c r="C356" s="1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11"/>
      <c r="O356" s="11"/>
      <c r="P356" s="61"/>
      <c r="Q356" s="61"/>
      <c r="R356" s="61"/>
      <c r="S356" s="61"/>
      <c r="T356" s="61"/>
      <c r="U356" s="61"/>
      <c r="V356" s="61"/>
      <c r="W356" s="6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</row>
    <row r="357" spans="2:60" ht="15.75" customHeight="1" x14ac:dyDescent="0.25">
      <c r="B357" s="11"/>
      <c r="C357" s="1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11"/>
      <c r="O357" s="11"/>
      <c r="P357" s="61"/>
      <c r="Q357" s="61"/>
      <c r="R357" s="61"/>
      <c r="S357" s="61"/>
      <c r="T357" s="61"/>
      <c r="U357" s="61"/>
      <c r="V357" s="61"/>
      <c r="W357" s="6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</row>
    <row r="358" spans="2:60" ht="15.75" customHeight="1" x14ac:dyDescent="0.25">
      <c r="B358" s="11"/>
      <c r="C358" s="1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11"/>
      <c r="O358" s="11"/>
      <c r="P358" s="61"/>
      <c r="Q358" s="61"/>
      <c r="R358" s="61"/>
      <c r="S358" s="61"/>
      <c r="T358" s="61"/>
      <c r="U358" s="61"/>
      <c r="V358" s="61"/>
      <c r="W358" s="6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</row>
    <row r="359" spans="2:60" ht="15.75" customHeight="1" x14ac:dyDescent="0.25">
      <c r="B359" s="11"/>
      <c r="C359" s="1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11"/>
      <c r="O359" s="11"/>
      <c r="P359" s="61"/>
      <c r="Q359" s="61"/>
      <c r="R359" s="61"/>
      <c r="S359" s="61"/>
      <c r="T359" s="61"/>
      <c r="U359" s="61"/>
      <c r="V359" s="61"/>
      <c r="W359" s="6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</row>
    <row r="360" spans="2:60" ht="15.75" customHeight="1" x14ac:dyDescent="0.25">
      <c r="B360" s="11"/>
      <c r="C360" s="1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11"/>
      <c r="O360" s="11"/>
      <c r="P360" s="61"/>
      <c r="Q360" s="61"/>
      <c r="R360" s="61"/>
      <c r="S360" s="61"/>
      <c r="T360" s="61"/>
      <c r="U360" s="61"/>
      <c r="V360" s="61"/>
      <c r="W360" s="6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</row>
    <row r="361" spans="2:60" ht="15.75" customHeight="1" x14ac:dyDescent="0.25">
      <c r="B361" s="11"/>
      <c r="C361" s="1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11"/>
      <c r="O361" s="11"/>
      <c r="P361" s="61"/>
      <c r="Q361" s="61"/>
      <c r="R361" s="61"/>
      <c r="S361" s="61"/>
      <c r="T361" s="61"/>
      <c r="U361" s="61"/>
      <c r="V361" s="61"/>
      <c r="W361" s="6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</row>
    <row r="362" spans="2:60" ht="15.75" customHeight="1" x14ac:dyDescent="0.25">
      <c r="B362" s="11"/>
      <c r="C362" s="1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11"/>
      <c r="O362" s="11"/>
      <c r="P362" s="61"/>
      <c r="Q362" s="61"/>
      <c r="R362" s="61"/>
      <c r="S362" s="61"/>
      <c r="T362" s="61"/>
      <c r="U362" s="61"/>
      <c r="V362" s="61"/>
      <c r="W362" s="6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</row>
    <row r="363" spans="2:60" ht="15.75" customHeight="1" x14ac:dyDescent="0.25">
      <c r="B363" s="11"/>
      <c r="C363" s="1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11"/>
      <c r="O363" s="11"/>
      <c r="P363" s="61"/>
      <c r="Q363" s="61"/>
      <c r="R363" s="61"/>
      <c r="S363" s="61"/>
      <c r="T363" s="61"/>
      <c r="U363" s="61"/>
      <c r="V363" s="61"/>
      <c r="W363" s="6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</row>
    <row r="364" spans="2:60" ht="15.75" customHeight="1" x14ac:dyDescent="0.25">
      <c r="B364" s="11"/>
      <c r="C364" s="1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11"/>
      <c r="O364" s="11"/>
      <c r="P364" s="61"/>
      <c r="Q364" s="61"/>
      <c r="R364" s="61"/>
      <c r="S364" s="61"/>
      <c r="T364" s="61"/>
      <c r="U364" s="61"/>
      <c r="V364" s="61"/>
      <c r="W364" s="6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</row>
    <row r="365" spans="2:60" ht="15.75" customHeight="1" x14ac:dyDescent="0.25">
      <c r="B365" s="11"/>
      <c r="C365" s="1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11"/>
      <c r="O365" s="11"/>
      <c r="P365" s="61"/>
      <c r="Q365" s="61"/>
      <c r="R365" s="61"/>
      <c r="S365" s="61"/>
      <c r="T365" s="61"/>
      <c r="U365" s="61"/>
      <c r="V365" s="61"/>
      <c r="W365" s="6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</row>
    <row r="366" spans="2:60" ht="15.75" customHeight="1" x14ac:dyDescent="0.25">
      <c r="B366" s="11"/>
      <c r="C366" s="1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11"/>
      <c r="O366" s="11"/>
      <c r="P366" s="61"/>
      <c r="Q366" s="61"/>
      <c r="R366" s="61"/>
      <c r="S366" s="61"/>
      <c r="T366" s="61"/>
      <c r="U366" s="61"/>
      <c r="V366" s="61"/>
      <c r="W366" s="6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</row>
    <row r="367" spans="2:60" ht="15.75" customHeight="1" x14ac:dyDescent="0.25">
      <c r="B367" s="11"/>
      <c r="C367" s="1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11"/>
      <c r="O367" s="11"/>
      <c r="P367" s="61"/>
      <c r="Q367" s="61"/>
      <c r="R367" s="61"/>
      <c r="S367" s="61"/>
      <c r="T367" s="61"/>
      <c r="U367" s="61"/>
      <c r="V367" s="61"/>
      <c r="W367" s="6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</row>
    <row r="368" spans="2:60" ht="15.75" customHeight="1" x14ac:dyDescent="0.25">
      <c r="B368" s="11"/>
      <c r="C368" s="1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11"/>
      <c r="O368" s="11"/>
      <c r="P368" s="61"/>
      <c r="Q368" s="61"/>
      <c r="R368" s="61"/>
      <c r="S368" s="61"/>
      <c r="T368" s="61"/>
      <c r="U368" s="61"/>
      <c r="V368" s="61"/>
      <c r="W368" s="6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</row>
    <row r="369" spans="2:60" ht="15.75" customHeight="1" x14ac:dyDescent="0.25">
      <c r="B369" s="11"/>
      <c r="C369" s="1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11"/>
      <c r="O369" s="11"/>
      <c r="P369" s="61"/>
      <c r="Q369" s="61"/>
      <c r="R369" s="61"/>
      <c r="S369" s="61"/>
      <c r="T369" s="61"/>
      <c r="U369" s="61"/>
      <c r="V369" s="61"/>
      <c r="W369" s="6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</row>
    <row r="370" spans="2:60" ht="15.75" customHeight="1" x14ac:dyDescent="0.25">
      <c r="B370" s="11"/>
      <c r="C370" s="1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11"/>
      <c r="O370" s="11"/>
      <c r="P370" s="61"/>
      <c r="Q370" s="61"/>
      <c r="R370" s="61"/>
      <c r="S370" s="61"/>
      <c r="T370" s="61"/>
      <c r="U370" s="61"/>
      <c r="V370" s="61"/>
      <c r="W370" s="6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</row>
    <row r="371" spans="2:60" ht="15.75" customHeight="1" x14ac:dyDescent="0.25">
      <c r="B371" s="11"/>
      <c r="C371" s="1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11"/>
      <c r="O371" s="11"/>
      <c r="P371" s="61"/>
      <c r="Q371" s="61"/>
      <c r="R371" s="61"/>
      <c r="S371" s="61"/>
      <c r="T371" s="61"/>
      <c r="U371" s="61"/>
      <c r="V371" s="61"/>
      <c r="W371" s="6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</row>
    <row r="372" spans="2:60" ht="15.75" customHeight="1" x14ac:dyDescent="0.25">
      <c r="B372" s="11"/>
      <c r="C372" s="1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11"/>
      <c r="O372" s="11"/>
      <c r="P372" s="61"/>
      <c r="Q372" s="61"/>
      <c r="R372" s="61"/>
      <c r="S372" s="61"/>
      <c r="T372" s="61"/>
      <c r="U372" s="61"/>
      <c r="V372" s="61"/>
      <c r="W372" s="6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</row>
    <row r="373" spans="2:60" ht="15.75" customHeight="1" x14ac:dyDescent="0.25">
      <c r="B373" s="11"/>
      <c r="C373" s="1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11"/>
      <c r="O373" s="11"/>
      <c r="P373" s="61"/>
      <c r="Q373" s="61"/>
      <c r="R373" s="61"/>
      <c r="S373" s="61"/>
      <c r="T373" s="61"/>
      <c r="U373" s="61"/>
      <c r="V373" s="61"/>
      <c r="W373" s="6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</row>
    <row r="374" spans="2:60" ht="15.75" customHeight="1" x14ac:dyDescent="0.25">
      <c r="B374" s="11"/>
      <c r="C374" s="1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11"/>
      <c r="O374" s="11"/>
      <c r="P374" s="61"/>
      <c r="Q374" s="61"/>
      <c r="R374" s="61"/>
      <c r="S374" s="61"/>
      <c r="T374" s="61"/>
      <c r="U374" s="61"/>
      <c r="V374" s="61"/>
      <c r="W374" s="6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</row>
    <row r="375" spans="2:60" ht="15.75" customHeight="1" x14ac:dyDescent="0.25">
      <c r="B375" s="11"/>
      <c r="C375" s="1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11"/>
      <c r="O375" s="11"/>
      <c r="P375" s="61"/>
      <c r="Q375" s="61"/>
      <c r="R375" s="61"/>
      <c r="S375" s="61"/>
      <c r="T375" s="61"/>
      <c r="U375" s="61"/>
      <c r="V375" s="61"/>
      <c r="W375" s="6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</row>
    <row r="376" spans="2:60" ht="15.75" customHeight="1" x14ac:dyDescent="0.25">
      <c r="B376" s="11"/>
      <c r="C376" s="1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11"/>
      <c r="O376" s="11"/>
      <c r="P376" s="61"/>
      <c r="Q376" s="61"/>
      <c r="R376" s="61"/>
      <c r="S376" s="61"/>
      <c r="T376" s="61"/>
      <c r="U376" s="61"/>
      <c r="V376" s="61"/>
      <c r="W376" s="6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</row>
    <row r="377" spans="2:60" ht="15.75" customHeight="1" x14ac:dyDescent="0.25">
      <c r="B377" s="11"/>
      <c r="C377" s="1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11"/>
      <c r="O377" s="11"/>
      <c r="P377" s="61"/>
      <c r="Q377" s="61"/>
      <c r="R377" s="61"/>
      <c r="S377" s="61"/>
      <c r="T377" s="61"/>
      <c r="U377" s="61"/>
      <c r="V377" s="61"/>
      <c r="W377" s="6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</row>
    <row r="378" spans="2:60" ht="15.75" customHeight="1" x14ac:dyDescent="0.25">
      <c r="B378" s="11"/>
      <c r="C378" s="1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11"/>
      <c r="O378" s="11"/>
      <c r="P378" s="61"/>
      <c r="Q378" s="61"/>
      <c r="R378" s="61"/>
      <c r="S378" s="61"/>
      <c r="T378" s="61"/>
      <c r="U378" s="61"/>
      <c r="V378" s="61"/>
      <c r="W378" s="6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</row>
    <row r="379" spans="2:60" ht="15.75" customHeight="1" x14ac:dyDescent="0.25">
      <c r="B379" s="11"/>
      <c r="C379" s="1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11"/>
      <c r="O379" s="11"/>
      <c r="P379" s="61"/>
      <c r="Q379" s="61"/>
      <c r="R379" s="61"/>
      <c r="S379" s="61"/>
      <c r="T379" s="61"/>
      <c r="U379" s="61"/>
      <c r="V379" s="61"/>
      <c r="W379" s="6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</row>
    <row r="380" spans="2:60" ht="15.75" customHeight="1" x14ac:dyDescent="0.25">
      <c r="B380" s="11"/>
      <c r="C380" s="1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11"/>
      <c r="O380" s="11"/>
      <c r="P380" s="61"/>
      <c r="Q380" s="61"/>
      <c r="R380" s="61"/>
      <c r="S380" s="61"/>
      <c r="T380" s="61"/>
      <c r="U380" s="61"/>
      <c r="V380" s="61"/>
      <c r="W380" s="6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</row>
    <row r="381" spans="2:60" ht="15.75" customHeight="1" x14ac:dyDescent="0.25">
      <c r="B381" s="11"/>
      <c r="C381" s="1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11"/>
      <c r="O381" s="11"/>
      <c r="P381" s="61"/>
      <c r="Q381" s="61"/>
      <c r="R381" s="61"/>
      <c r="S381" s="61"/>
      <c r="T381" s="61"/>
      <c r="U381" s="61"/>
      <c r="V381" s="61"/>
      <c r="W381" s="6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</row>
    <row r="382" spans="2:60" ht="15.75" customHeight="1" x14ac:dyDescent="0.25">
      <c r="B382" s="11"/>
      <c r="C382" s="1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11"/>
      <c r="O382" s="11"/>
      <c r="P382" s="61"/>
      <c r="Q382" s="61"/>
      <c r="R382" s="61"/>
      <c r="S382" s="61"/>
      <c r="T382" s="61"/>
      <c r="U382" s="61"/>
      <c r="V382" s="61"/>
      <c r="W382" s="6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</row>
    <row r="383" spans="2:60" ht="15.75" customHeight="1" x14ac:dyDescent="0.25">
      <c r="B383" s="11"/>
      <c r="C383" s="1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11"/>
      <c r="O383" s="11"/>
      <c r="P383" s="61"/>
      <c r="Q383" s="61"/>
      <c r="R383" s="61"/>
      <c r="S383" s="61"/>
      <c r="T383" s="61"/>
      <c r="U383" s="61"/>
      <c r="V383" s="61"/>
      <c r="W383" s="6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</row>
    <row r="384" spans="2:60" ht="15.75" customHeight="1" x14ac:dyDescent="0.25">
      <c r="B384" s="11"/>
      <c r="C384" s="1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11"/>
      <c r="O384" s="11"/>
      <c r="P384" s="61"/>
      <c r="Q384" s="61"/>
      <c r="R384" s="61"/>
      <c r="S384" s="61"/>
      <c r="T384" s="61"/>
      <c r="U384" s="61"/>
      <c r="V384" s="61"/>
      <c r="W384" s="6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</row>
    <row r="385" spans="2:60" ht="15.75" customHeight="1" x14ac:dyDescent="0.25">
      <c r="B385" s="11"/>
      <c r="C385" s="1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11"/>
      <c r="O385" s="11"/>
      <c r="P385" s="61"/>
      <c r="Q385" s="61"/>
      <c r="R385" s="61"/>
      <c r="S385" s="61"/>
      <c r="T385" s="61"/>
      <c r="U385" s="61"/>
      <c r="V385" s="61"/>
      <c r="W385" s="6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</row>
    <row r="386" spans="2:60" ht="15.75" customHeight="1" x14ac:dyDescent="0.25">
      <c r="B386" s="11"/>
      <c r="C386" s="1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11"/>
      <c r="O386" s="11"/>
      <c r="P386" s="61"/>
      <c r="Q386" s="61"/>
      <c r="R386" s="61"/>
      <c r="S386" s="61"/>
      <c r="T386" s="61"/>
      <c r="U386" s="61"/>
      <c r="V386" s="61"/>
      <c r="W386" s="6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</row>
    <row r="387" spans="2:60" ht="15.75" customHeight="1" x14ac:dyDescent="0.25">
      <c r="B387" s="11"/>
      <c r="C387" s="1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11"/>
      <c r="O387" s="11"/>
      <c r="P387" s="61"/>
      <c r="Q387" s="61"/>
      <c r="R387" s="61"/>
      <c r="S387" s="61"/>
      <c r="T387" s="61"/>
      <c r="U387" s="61"/>
      <c r="V387" s="61"/>
      <c r="W387" s="6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</row>
    <row r="388" spans="2:60" ht="15.75" customHeight="1" x14ac:dyDescent="0.25">
      <c r="B388" s="11"/>
      <c r="C388" s="1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11"/>
      <c r="O388" s="11"/>
      <c r="P388" s="61"/>
      <c r="Q388" s="61"/>
      <c r="R388" s="61"/>
      <c r="S388" s="61"/>
      <c r="T388" s="61"/>
      <c r="U388" s="61"/>
      <c r="V388" s="61"/>
      <c r="W388" s="6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</row>
    <row r="389" spans="2:60" ht="15.75" customHeight="1" x14ac:dyDescent="0.25">
      <c r="B389" s="11"/>
      <c r="C389" s="1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11"/>
      <c r="O389" s="11"/>
      <c r="P389" s="61"/>
      <c r="Q389" s="61"/>
      <c r="R389" s="61"/>
      <c r="S389" s="61"/>
      <c r="T389" s="61"/>
      <c r="U389" s="61"/>
      <c r="V389" s="61"/>
      <c r="W389" s="6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</row>
    <row r="390" spans="2:60" ht="15.75" customHeight="1" x14ac:dyDescent="0.25">
      <c r="B390" s="11"/>
      <c r="C390" s="1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11"/>
      <c r="O390" s="11"/>
      <c r="P390" s="61"/>
      <c r="Q390" s="61"/>
      <c r="R390" s="61"/>
      <c r="S390" s="61"/>
      <c r="T390" s="61"/>
      <c r="U390" s="61"/>
      <c r="V390" s="61"/>
      <c r="W390" s="6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</row>
    <row r="391" spans="2:60" ht="15.75" customHeight="1" x14ac:dyDescent="0.25">
      <c r="B391" s="11"/>
      <c r="C391" s="1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11"/>
      <c r="O391" s="11"/>
      <c r="P391" s="61"/>
      <c r="Q391" s="61"/>
      <c r="R391" s="61"/>
      <c r="S391" s="61"/>
      <c r="T391" s="61"/>
      <c r="U391" s="61"/>
      <c r="V391" s="61"/>
      <c r="W391" s="6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</row>
    <row r="392" spans="2:60" ht="15.75" customHeight="1" x14ac:dyDescent="0.25">
      <c r="B392" s="11"/>
      <c r="C392" s="1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11"/>
      <c r="O392" s="11"/>
      <c r="P392" s="61"/>
      <c r="Q392" s="61"/>
      <c r="R392" s="61"/>
      <c r="S392" s="61"/>
      <c r="T392" s="61"/>
      <c r="U392" s="61"/>
      <c r="V392" s="61"/>
      <c r="W392" s="6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</row>
    <row r="393" spans="2:60" ht="15.75" customHeight="1" x14ac:dyDescent="0.25">
      <c r="B393" s="11"/>
      <c r="C393" s="1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11"/>
      <c r="O393" s="11"/>
      <c r="P393" s="61"/>
      <c r="Q393" s="61"/>
      <c r="R393" s="61"/>
      <c r="S393" s="61"/>
      <c r="T393" s="61"/>
      <c r="U393" s="61"/>
      <c r="V393" s="61"/>
      <c r="W393" s="6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</row>
    <row r="394" spans="2:60" ht="15.75" customHeight="1" x14ac:dyDescent="0.25">
      <c r="B394" s="11"/>
      <c r="C394" s="1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11"/>
      <c r="O394" s="11"/>
      <c r="P394" s="61"/>
      <c r="Q394" s="61"/>
      <c r="R394" s="61"/>
      <c r="S394" s="61"/>
      <c r="T394" s="61"/>
      <c r="U394" s="61"/>
      <c r="V394" s="61"/>
      <c r="W394" s="6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</row>
    <row r="395" spans="2:60" ht="15.75" customHeight="1" x14ac:dyDescent="0.25">
      <c r="B395" s="11"/>
      <c r="C395" s="1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11"/>
      <c r="O395" s="11"/>
      <c r="P395" s="61"/>
      <c r="Q395" s="61"/>
      <c r="R395" s="61"/>
      <c r="S395" s="61"/>
      <c r="T395" s="61"/>
      <c r="U395" s="61"/>
      <c r="V395" s="61"/>
      <c r="W395" s="6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</row>
    <row r="396" spans="2:60" ht="15.75" customHeight="1" x14ac:dyDescent="0.25">
      <c r="B396" s="11"/>
      <c r="C396" s="1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11"/>
      <c r="O396" s="11"/>
      <c r="P396" s="61"/>
      <c r="Q396" s="61"/>
      <c r="R396" s="61"/>
      <c r="S396" s="61"/>
      <c r="T396" s="61"/>
      <c r="U396" s="61"/>
      <c r="V396" s="61"/>
      <c r="W396" s="6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</row>
    <row r="397" spans="2:60" ht="15.75" customHeight="1" x14ac:dyDescent="0.25">
      <c r="B397" s="11"/>
      <c r="C397" s="1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11"/>
      <c r="O397" s="11"/>
      <c r="P397" s="61"/>
      <c r="Q397" s="61"/>
      <c r="R397" s="61"/>
      <c r="S397" s="61"/>
      <c r="T397" s="61"/>
      <c r="U397" s="61"/>
      <c r="V397" s="61"/>
      <c r="W397" s="6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</row>
    <row r="398" spans="2:60" ht="15.75" customHeight="1" x14ac:dyDescent="0.25">
      <c r="B398" s="11"/>
      <c r="C398" s="1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11"/>
      <c r="O398" s="11"/>
      <c r="P398" s="61"/>
      <c r="Q398" s="61"/>
      <c r="R398" s="61"/>
      <c r="S398" s="61"/>
      <c r="T398" s="61"/>
      <c r="U398" s="61"/>
      <c r="V398" s="61"/>
      <c r="W398" s="6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</row>
    <row r="399" spans="2:60" ht="15.75" customHeight="1" x14ac:dyDescent="0.25">
      <c r="B399" s="11"/>
      <c r="C399" s="1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11"/>
      <c r="O399" s="11"/>
      <c r="P399" s="61"/>
      <c r="Q399" s="61"/>
      <c r="R399" s="61"/>
      <c r="S399" s="61"/>
      <c r="T399" s="61"/>
      <c r="U399" s="61"/>
      <c r="V399" s="61"/>
      <c r="W399" s="6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</row>
    <row r="400" spans="2:60" ht="15.75" customHeight="1" x14ac:dyDescent="0.25">
      <c r="B400" s="11"/>
      <c r="C400" s="1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11"/>
      <c r="O400" s="11"/>
      <c r="P400" s="61"/>
      <c r="Q400" s="61"/>
      <c r="R400" s="61"/>
      <c r="S400" s="61"/>
      <c r="T400" s="61"/>
      <c r="U400" s="61"/>
      <c r="V400" s="61"/>
      <c r="W400" s="6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</row>
    <row r="401" spans="2:60" ht="15.75" customHeight="1" x14ac:dyDescent="0.25">
      <c r="B401" s="11"/>
      <c r="C401" s="1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11"/>
      <c r="O401" s="11"/>
      <c r="P401" s="61"/>
      <c r="Q401" s="61"/>
      <c r="R401" s="61"/>
      <c r="S401" s="61"/>
      <c r="T401" s="61"/>
      <c r="U401" s="61"/>
      <c r="V401" s="61"/>
      <c r="W401" s="6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</row>
    <row r="402" spans="2:60" ht="15.75" customHeight="1" x14ac:dyDescent="0.25">
      <c r="B402" s="11"/>
      <c r="C402" s="11"/>
      <c r="D402" s="61"/>
      <c r="E402" s="61"/>
      <c r="F402" s="61"/>
      <c r="G402" s="61"/>
      <c r="H402" s="61"/>
      <c r="I402" s="61"/>
      <c r="J402" s="61"/>
      <c r="K402" s="61"/>
      <c r="L402" s="6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</row>
    <row r="403" spans="2:60" ht="15.75" customHeight="1" x14ac:dyDescent="0.25"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</row>
    <row r="404" spans="2:60" ht="15.75" customHeight="1" x14ac:dyDescent="0.25"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</row>
    <row r="405" spans="2:60" ht="15.75" customHeight="1" x14ac:dyDescent="0.25"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</row>
    <row r="406" spans="2:60" ht="15.75" customHeight="1" x14ac:dyDescent="0.25"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</row>
    <row r="407" spans="2:60" ht="15.75" customHeight="1" x14ac:dyDescent="0.25"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</row>
    <row r="408" spans="2:60" ht="15.75" customHeight="1" x14ac:dyDescent="0.25"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</row>
    <row r="409" spans="2:60" ht="15.75" customHeight="1" x14ac:dyDescent="0.25"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</row>
    <row r="410" spans="2:60" ht="15.75" customHeight="1" x14ac:dyDescent="0.25"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</row>
    <row r="411" spans="2:60" ht="15.75" customHeight="1" x14ac:dyDescent="0.25"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</row>
    <row r="412" spans="2:60" ht="15.75" customHeight="1" x14ac:dyDescent="0.25"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</row>
    <row r="413" spans="2:60" ht="15.75" customHeight="1" x14ac:dyDescent="0.25"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</row>
    <row r="414" spans="2:60" ht="15.75" customHeight="1" x14ac:dyDescent="0.25"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</row>
    <row r="415" spans="2:60" ht="15.75" customHeight="1" x14ac:dyDescent="0.25">
      <c r="B415" s="61"/>
      <c r="C415" s="11"/>
      <c r="D415" s="61"/>
      <c r="E415" s="61"/>
      <c r="F415" s="61"/>
      <c r="G415" s="61"/>
      <c r="H415" s="61"/>
      <c r="I415" s="61"/>
      <c r="J415" s="61"/>
      <c r="K415" s="6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</row>
    <row r="416" spans="2:60" ht="15.75" customHeight="1" x14ac:dyDescent="0.25">
      <c r="B416" s="61"/>
      <c r="C416" s="11"/>
      <c r="D416" s="61"/>
      <c r="E416" s="61"/>
      <c r="F416" s="61"/>
      <c r="G416" s="61"/>
      <c r="H416" s="61"/>
      <c r="I416" s="61"/>
      <c r="J416" s="61"/>
      <c r="K416" s="6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</row>
    <row r="417" spans="2:60" ht="15.75" customHeight="1" x14ac:dyDescent="0.25">
      <c r="B417" s="61"/>
      <c r="C417" s="11"/>
      <c r="D417" s="61"/>
      <c r="E417" s="61"/>
      <c r="F417" s="61"/>
      <c r="G417" s="61"/>
      <c r="H417" s="61"/>
      <c r="I417" s="61"/>
      <c r="J417" s="61"/>
      <c r="K417" s="6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</row>
    <row r="418" spans="2:60" ht="15.75" customHeight="1" x14ac:dyDescent="0.25">
      <c r="B418" s="61"/>
      <c r="C418" s="11"/>
      <c r="D418" s="61"/>
      <c r="E418" s="61"/>
      <c r="F418" s="61"/>
      <c r="G418" s="61"/>
      <c r="H418" s="61"/>
      <c r="I418" s="61"/>
      <c r="J418" s="61"/>
      <c r="K418" s="6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</row>
    <row r="419" spans="2:60" ht="15.75" customHeight="1" x14ac:dyDescent="0.25">
      <c r="B419" s="61"/>
      <c r="C419" s="11"/>
      <c r="D419" s="61"/>
      <c r="E419" s="61"/>
      <c r="F419" s="61"/>
      <c r="G419" s="61"/>
      <c r="H419" s="61"/>
      <c r="I419" s="61"/>
      <c r="J419" s="61"/>
      <c r="K419" s="6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</row>
    <row r="420" spans="2:60" ht="15.75" customHeight="1" x14ac:dyDescent="0.25">
      <c r="B420" s="61"/>
      <c r="C420" s="11"/>
      <c r="D420" s="61"/>
      <c r="E420" s="61"/>
      <c r="F420" s="61"/>
      <c r="G420" s="61"/>
      <c r="H420" s="61"/>
      <c r="I420" s="61"/>
      <c r="J420" s="61"/>
      <c r="K420" s="6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</row>
    <row r="421" spans="2:60" ht="15.75" customHeight="1" x14ac:dyDescent="0.25">
      <c r="B421" s="61"/>
      <c r="C421" s="11"/>
      <c r="D421" s="61"/>
      <c r="E421" s="61"/>
      <c r="F421" s="61"/>
      <c r="G421" s="61"/>
      <c r="H421" s="61"/>
      <c r="I421" s="61"/>
      <c r="J421" s="61"/>
      <c r="K421" s="6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</row>
    <row r="422" spans="2:60" ht="15.75" customHeight="1" x14ac:dyDescent="0.25">
      <c r="B422" s="61"/>
      <c r="C422" s="11"/>
      <c r="D422" s="61"/>
      <c r="E422" s="61"/>
      <c r="F422" s="61"/>
      <c r="G422" s="61"/>
      <c r="H422" s="61"/>
      <c r="I422" s="61"/>
      <c r="J422" s="61"/>
      <c r="K422" s="6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</row>
    <row r="423" spans="2:60" ht="15.75" customHeight="1" x14ac:dyDescent="0.25">
      <c r="B423" s="61"/>
      <c r="C423" s="11"/>
      <c r="D423" s="61"/>
      <c r="E423" s="61"/>
      <c r="F423" s="61"/>
      <c r="G423" s="61"/>
      <c r="H423" s="61"/>
      <c r="I423" s="61"/>
      <c r="J423" s="61"/>
      <c r="K423" s="6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</row>
    <row r="424" spans="2:60" ht="15.75" customHeight="1" x14ac:dyDescent="0.25">
      <c r="B424" s="61"/>
      <c r="C424" s="11"/>
      <c r="D424" s="61"/>
      <c r="E424" s="61"/>
      <c r="F424" s="61"/>
      <c r="G424" s="61"/>
      <c r="H424" s="61"/>
      <c r="I424" s="61"/>
      <c r="J424" s="61"/>
      <c r="K424" s="6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</row>
    <row r="425" spans="2:60" ht="15.75" customHeight="1" x14ac:dyDescent="0.25">
      <c r="B425" s="61"/>
      <c r="C425" s="11"/>
      <c r="D425" s="61"/>
      <c r="E425" s="61"/>
      <c r="F425" s="61"/>
      <c r="G425" s="61"/>
      <c r="H425" s="61"/>
      <c r="I425" s="61"/>
      <c r="J425" s="61"/>
      <c r="K425" s="6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</row>
    <row r="426" spans="2:60" ht="15.75" customHeight="1" x14ac:dyDescent="0.25">
      <c r="B426" s="61"/>
      <c r="C426" s="11"/>
      <c r="D426" s="61"/>
      <c r="E426" s="61"/>
      <c r="F426" s="61"/>
      <c r="G426" s="61"/>
      <c r="H426" s="61"/>
      <c r="I426" s="61"/>
      <c r="J426" s="61"/>
      <c r="K426" s="6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</row>
    <row r="427" spans="2:60" ht="15.75" customHeight="1" x14ac:dyDescent="0.25">
      <c r="B427" s="61"/>
      <c r="C427" s="11"/>
      <c r="D427" s="61"/>
      <c r="E427" s="61"/>
      <c r="F427" s="61"/>
      <c r="G427" s="61"/>
      <c r="H427" s="61"/>
      <c r="I427" s="61"/>
      <c r="J427" s="61"/>
      <c r="K427" s="6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</row>
    <row r="428" spans="2:60" ht="15.75" customHeight="1" x14ac:dyDescent="0.25">
      <c r="B428" s="61"/>
      <c r="C428" s="11"/>
      <c r="D428" s="61"/>
      <c r="E428" s="61"/>
      <c r="F428" s="61"/>
      <c r="G428" s="61"/>
      <c r="H428" s="61"/>
      <c r="I428" s="61"/>
      <c r="J428" s="61"/>
      <c r="K428" s="6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</row>
    <row r="429" spans="2:60" ht="15.75" customHeight="1" x14ac:dyDescent="0.25">
      <c r="B429" s="61"/>
      <c r="C429" s="11"/>
      <c r="D429" s="61"/>
      <c r="E429" s="61"/>
      <c r="F429" s="61"/>
      <c r="G429" s="61"/>
      <c r="H429" s="61"/>
      <c r="I429" s="61"/>
      <c r="J429" s="61"/>
      <c r="K429" s="6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</row>
    <row r="430" spans="2:60" ht="15.75" customHeight="1" x14ac:dyDescent="0.25">
      <c r="B430" s="61"/>
      <c r="C430" s="11"/>
      <c r="D430" s="61"/>
      <c r="E430" s="61"/>
      <c r="F430" s="61"/>
      <c r="G430" s="61"/>
      <c r="H430" s="61"/>
      <c r="I430" s="61"/>
      <c r="J430" s="61"/>
      <c r="K430" s="6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</row>
    <row r="431" spans="2:60" ht="15.75" customHeight="1" x14ac:dyDescent="0.25">
      <c r="B431" s="61"/>
      <c r="C431" s="11"/>
      <c r="D431" s="61"/>
      <c r="E431" s="61"/>
      <c r="F431" s="61"/>
      <c r="G431" s="61"/>
      <c r="H431" s="61"/>
      <c r="I431" s="61"/>
      <c r="J431" s="61"/>
      <c r="K431" s="6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</row>
    <row r="432" spans="2:60" ht="15.75" customHeight="1" x14ac:dyDescent="0.25">
      <c r="B432" s="61"/>
      <c r="C432" s="11"/>
      <c r="D432" s="61"/>
      <c r="E432" s="61"/>
      <c r="F432" s="61"/>
      <c r="G432" s="61"/>
      <c r="H432" s="61"/>
      <c r="I432" s="61"/>
      <c r="J432" s="61"/>
      <c r="K432" s="6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</row>
    <row r="433" spans="2:60" ht="15.75" customHeight="1" x14ac:dyDescent="0.25">
      <c r="B433" s="61"/>
      <c r="C433" s="11"/>
      <c r="D433" s="61"/>
      <c r="E433" s="61"/>
      <c r="F433" s="61"/>
      <c r="G433" s="61"/>
      <c r="H433" s="61"/>
      <c r="I433" s="61"/>
      <c r="J433" s="61"/>
      <c r="K433" s="6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</row>
    <row r="434" spans="2:60" ht="15.75" customHeight="1" x14ac:dyDescent="0.25">
      <c r="B434" s="61"/>
      <c r="C434" s="11"/>
      <c r="D434" s="61"/>
      <c r="E434" s="61"/>
      <c r="F434" s="61"/>
      <c r="G434" s="61"/>
      <c r="H434" s="61"/>
      <c r="I434" s="61"/>
      <c r="J434" s="61"/>
      <c r="K434" s="6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</row>
    <row r="435" spans="2:60" ht="15.75" customHeight="1" x14ac:dyDescent="0.25">
      <c r="B435" s="61"/>
      <c r="C435" s="11"/>
      <c r="D435" s="61"/>
      <c r="E435" s="61"/>
      <c r="F435" s="61"/>
      <c r="G435" s="61"/>
      <c r="H435" s="61"/>
      <c r="I435" s="61"/>
      <c r="J435" s="61"/>
      <c r="K435" s="6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</row>
    <row r="436" spans="2:60" ht="15.75" customHeight="1" x14ac:dyDescent="0.25">
      <c r="B436" s="61"/>
      <c r="C436" s="11"/>
      <c r="D436" s="61"/>
      <c r="E436" s="61"/>
      <c r="F436" s="61"/>
      <c r="G436" s="61"/>
      <c r="H436" s="61"/>
      <c r="I436" s="61"/>
      <c r="J436" s="61"/>
      <c r="K436" s="6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</row>
    <row r="437" spans="2:60" ht="15.75" customHeight="1" x14ac:dyDescent="0.25">
      <c r="B437" s="61"/>
      <c r="C437" s="11"/>
      <c r="D437" s="61"/>
      <c r="E437" s="61"/>
      <c r="F437" s="61"/>
      <c r="G437" s="61"/>
      <c r="H437" s="61"/>
      <c r="I437" s="61"/>
      <c r="J437" s="61"/>
      <c r="K437" s="6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</row>
    <row r="438" spans="2:60" ht="15.75" customHeight="1" x14ac:dyDescent="0.25">
      <c r="B438" s="61"/>
      <c r="C438" s="11"/>
      <c r="D438" s="61"/>
      <c r="E438" s="61"/>
      <c r="F438" s="61"/>
      <c r="G438" s="61"/>
      <c r="H438" s="61"/>
      <c r="I438" s="61"/>
      <c r="J438" s="61"/>
      <c r="K438" s="6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</row>
    <row r="439" spans="2:60" ht="15.75" customHeight="1" x14ac:dyDescent="0.25">
      <c r="B439" s="61"/>
      <c r="C439" s="11"/>
      <c r="D439" s="61"/>
      <c r="E439" s="61"/>
      <c r="F439" s="61"/>
      <c r="G439" s="61"/>
      <c r="H439" s="61"/>
      <c r="I439" s="61"/>
      <c r="J439" s="61"/>
      <c r="K439" s="6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</row>
    <row r="440" spans="2:60" ht="15.75" customHeight="1" x14ac:dyDescent="0.25">
      <c r="B440" s="61"/>
      <c r="C440" s="11"/>
      <c r="D440" s="61"/>
      <c r="E440" s="61"/>
      <c r="F440" s="61"/>
      <c r="G440" s="61"/>
      <c r="H440" s="61"/>
      <c r="I440" s="61"/>
      <c r="J440" s="61"/>
      <c r="K440" s="6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</row>
    <row r="441" spans="2:60" ht="15.75" customHeight="1" x14ac:dyDescent="0.25">
      <c r="B441" s="61"/>
      <c r="C441" s="11"/>
      <c r="D441" s="61"/>
      <c r="E441" s="61"/>
      <c r="F441" s="61"/>
      <c r="G441" s="61"/>
      <c r="H441" s="61"/>
      <c r="I441" s="61"/>
      <c r="J441" s="61"/>
      <c r="K441" s="6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</row>
    <row r="442" spans="2:60" ht="15.75" customHeight="1" x14ac:dyDescent="0.25">
      <c r="B442" s="61"/>
      <c r="C442" s="11"/>
      <c r="D442" s="61"/>
      <c r="E442" s="61"/>
      <c r="F442" s="61"/>
      <c r="G442" s="61"/>
      <c r="H442" s="61"/>
      <c r="I442" s="61"/>
      <c r="J442" s="61"/>
      <c r="K442" s="6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</row>
    <row r="443" spans="2:60" ht="15.75" customHeight="1" x14ac:dyDescent="0.25">
      <c r="B443" s="61"/>
      <c r="C443" s="11"/>
      <c r="D443" s="61"/>
      <c r="E443" s="61"/>
      <c r="F443" s="61"/>
      <c r="G443" s="61"/>
      <c r="H443" s="61"/>
      <c r="I443" s="61"/>
      <c r="J443" s="61"/>
      <c r="K443" s="6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</row>
    <row r="444" spans="2:60" ht="15.75" customHeight="1" x14ac:dyDescent="0.25">
      <c r="B444" s="61"/>
      <c r="C444" s="11"/>
      <c r="D444" s="61"/>
      <c r="E444" s="61"/>
      <c r="F444" s="61"/>
      <c r="G444" s="61"/>
      <c r="H444" s="61"/>
      <c r="I444" s="61"/>
      <c r="J444" s="61"/>
      <c r="K444" s="6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</row>
    <row r="445" spans="2:60" ht="15.75" customHeight="1" x14ac:dyDescent="0.25">
      <c r="B445" s="61"/>
      <c r="C445" s="11"/>
      <c r="D445" s="61"/>
      <c r="E445" s="61"/>
      <c r="F445" s="61"/>
      <c r="G445" s="61"/>
      <c r="H445" s="61"/>
      <c r="I445" s="61"/>
      <c r="J445" s="61"/>
      <c r="K445" s="6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</row>
    <row r="446" spans="2:60" ht="15.75" customHeight="1" x14ac:dyDescent="0.25">
      <c r="B446" s="61"/>
      <c r="C446" s="11"/>
      <c r="D446" s="61"/>
      <c r="E446" s="61"/>
      <c r="F446" s="61"/>
      <c r="G446" s="61"/>
      <c r="H446" s="61"/>
      <c r="I446" s="61"/>
      <c r="J446" s="61"/>
      <c r="K446" s="6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</row>
    <row r="447" spans="2:60" ht="15.75" customHeight="1" x14ac:dyDescent="0.25">
      <c r="B447" s="61"/>
      <c r="C447" s="11"/>
      <c r="D447" s="61"/>
      <c r="E447" s="61"/>
      <c r="F447" s="61"/>
      <c r="G447" s="61"/>
      <c r="H447" s="61"/>
      <c r="I447" s="61"/>
      <c r="J447" s="61"/>
      <c r="K447" s="6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</row>
    <row r="448" spans="2:60" ht="15.75" customHeight="1" x14ac:dyDescent="0.25">
      <c r="B448" s="61"/>
      <c r="C448" s="11"/>
      <c r="D448" s="61"/>
      <c r="E448" s="61"/>
      <c r="F448" s="61"/>
      <c r="G448" s="61"/>
      <c r="H448" s="61"/>
      <c r="I448" s="61"/>
      <c r="J448" s="61"/>
      <c r="K448" s="6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</row>
    <row r="449" spans="2:60" ht="15.75" customHeight="1" x14ac:dyDescent="0.25">
      <c r="B449" s="61"/>
      <c r="C449" s="11"/>
      <c r="D449" s="61"/>
      <c r="E449" s="61"/>
      <c r="F449" s="61"/>
      <c r="G449" s="61"/>
      <c r="H449" s="61"/>
      <c r="I449" s="61"/>
      <c r="J449" s="61"/>
      <c r="K449" s="6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</row>
    <row r="450" spans="2:60" ht="15.75" customHeight="1" x14ac:dyDescent="0.25">
      <c r="B450" s="61"/>
      <c r="C450" s="11"/>
      <c r="D450" s="61"/>
      <c r="E450" s="61"/>
      <c r="F450" s="61"/>
      <c r="G450" s="61"/>
      <c r="H450" s="61"/>
      <c r="I450" s="61"/>
      <c r="J450" s="61"/>
      <c r="K450" s="6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</row>
    <row r="451" spans="2:60" ht="15.75" customHeight="1" x14ac:dyDescent="0.25">
      <c r="B451" s="61"/>
      <c r="C451" s="11"/>
      <c r="D451" s="61"/>
      <c r="E451" s="61"/>
      <c r="F451" s="61"/>
      <c r="G451" s="61"/>
      <c r="H451" s="61"/>
      <c r="I451" s="61"/>
      <c r="J451" s="61"/>
      <c r="K451" s="6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</row>
    <row r="452" spans="2:60" ht="15.75" customHeight="1" x14ac:dyDescent="0.25">
      <c r="B452" s="61"/>
      <c r="C452" s="11"/>
      <c r="D452" s="61"/>
      <c r="E452" s="61"/>
      <c r="F452" s="61"/>
      <c r="G452" s="61"/>
      <c r="H452" s="61"/>
      <c r="I452" s="61"/>
      <c r="J452" s="61"/>
      <c r="K452" s="6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</row>
    <row r="453" spans="2:60" ht="15.75" customHeight="1" x14ac:dyDescent="0.25">
      <c r="B453" s="61"/>
      <c r="C453" s="11"/>
      <c r="D453" s="61"/>
      <c r="E453" s="61"/>
      <c r="F453" s="61"/>
      <c r="G453" s="61"/>
      <c r="H453" s="61"/>
      <c r="I453" s="61"/>
      <c r="J453" s="61"/>
      <c r="K453" s="6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</row>
    <row r="454" spans="2:60" ht="15.75" customHeight="1" x14ac:dyDescent="0.25">
      <c r="B454" s="61"/>
      <c r="C454" s="11"/>
      <c r="D454" s="61"/>
      <c r="E454" s="61"/>
      <c r="F454" s="61"/>
      <c r="G454" s="61"/>
      <c r="H454" s="61"/>
      <c r="I454" s="61"/>
      <c r="J454" s="61"/>
      <c r="K454" s="6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</row>
    <row r="455" spans="2:60" ht="15.75" customHeight="1" x14ac:dyDescent="0.25">
      <c r="B455" s="61"/>
      <c r="C455" s="11"/>
      <c r="D455" s="61"/>
      <c r="E455" s="61"/>
      <c r="F455" s="61"/>
      <c r="G455" s="61"/>
      <c r="H455" s="61"/>
      <c r="I455" s="61"/>
      <c r="J455" s="61"/>
      <c r="K455" s="6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</row>
    <row r="456" spans="2:60" ht="15.75" customHeight="1" x14ac:dyDescent="0.25">
      <c r="B456" s="61"/>
      <c r="C456" s="11"/>
      <c r="D456" s="61"/>
      <c r="E456" s="61"/>
      <c r="F456" s="61"/>
      <c r="G456" s="61"/>
      <c r="H456" s="61"/>
      <c r="I456" s="61"/>
      <c r="J456" s="61"/>
      <c r="K456" s="6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</row>
    <row r="457" spans="2:60" ht="15.75" customHeight="1" x14ac:dyDescent="0.25">
      <c r="B457" s="61"/>
      <c r="C457" s="11"/>
      <c r="D457" s="61"/>
      <c r="E457" s="61"/>
      <c r="F457" s="61"/>
      <c r="G457" s="61"/>
      <c r="H457" s="61"/>
      <c r="I457" s="61"/>
      <c r="J457" s="61"/>
      <c r="K457" s="6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</row>
    <row r="458" spans="2:60" ht="15.75" customHeight="1" x14ac:dyDescent="0.25">
      <c r="B458" s="61"/>
      <c r="C458" s="11"/>
      <c r="D458" s="61"/>
      <c r="E458" s="61"/>
      <c r="F458" s="61"/>
      <c r="G458" s="61"/>
      <c r="H458" s="61"/>
      <c r="I458" s="61"/>
      <c r="J458" s="61"/>
      <c r="K458" s="6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</row>
    <row r="459" spans="2:60" ht="15.75" customHeight="1" x14ac:dyDescent="0.25">
      <c r="B459" s="61"/>
      <c r="C459" s="11"/>
      <c r="D459" s="61"/>
      <c r="E459" s="61"/>
      <c r="F459" s="61"/>
      <c r="G459" s="61"/>
      <c r="H459" s="61"/>
      <c r="I459" s="61"/>
      <c r="J459" s="61"/>
      <c r="K459" s="6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</row>
    <row r="460" spans="2:60" ht="15.75" customHeight="1" x14ac:dyDescent="0.25">
      <c r="B460" s="61"/>
      <c r="C460" s="11"/>
      <c r="D460" s="61"/>
      <c r="E460" s="61"/>
      <c r="F460" s="61"/>
      <c r="G460" s="61"/>
      <c r="H460" s="61"/>
      <c r="I460" s="61"/>
      <c r="J460" s="61"/>
      <c r="K460" s="6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</row>
    <row r="461" spans="2:60" ht="15.75" customHeight="1" x14ac:dyDescent="0.25">
      <c r="B461" s="61"/>
      <c r="C461" s="11"/>
      <c r="D461" s="61"/>
      <c r="E461" s="61"/>
      <c r="F461" s="61"/>
      <c r="G461" s="61"/>
      <c r="H461" s="61"/>
      <c r="I461" s="61"/>
      <c r="J461" s="61"/>
      <c r="K461" s="6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</row>
    <row r="462" spans="2:60" ht="15.75" customHeight="1" x14ac:dyDescent="0.25">
      <c r="B462" s="61"/>
      <c r="C462" s="11"/>
      <c r="D462" s="61"/>
      <c r="E462" s="61"/>
      <c r="F462" s="61"/>
      <c r="G462" s="61"/>
      <c r="H462" s="61"/>
      <c r="I462" s="61"/>
      <c r="J462" s="61"/>
      <c r="K462" s="6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</row>
    <row r="463" spans="2:60" ht="15.75" customHeight="1" x14ac:dyDescent="0.25">
      <c r="B463" s="61"/>
      <c r="C463" s="11"/>
      <c r="D463" s="61"/>
      <c r="E463" s="61"/>
      <c r="F463" s="61"/>
      <c r="G463" s="61"/>
      <c r="H463" s="61"/>
      <c r="I463" s="61"/>
      <c r="J463" s="61"/>
      <c r="K463" s="6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</row>
    <row r="464" spans="2:60" ht="15.75" customHeight="1" x14ac:dyDescent="0.25">
      <c r="B464" s="61"/>
      <c r="C464" s="11"/>
      <c r="D464" s="61"/>
      <c r="E464" s="61"/>
      <c r="F464" s="61"/>
      <c r="G464" s="61"/>
      <c r="H464" s="61"/>
      <c r="I464" s="61"/>
      <c r="J464" s="61"/>
      <c r="K464" s="6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</row>
    <row r="465" spans="2:60" ht="15.75" customHeight="1" x14ac:dyDescent="0.25">
      <c r="B465" s="61"/>
      <c r="C465" s="11"/>
      <c r="D465" s="61"/>
      <c r="E465" s="61"/>
      <c r="F465" s="61"/>
      <c r="G465" s="61"/>
      <c r="H465" s="61"/>
      <c r="I465" s="61"/>
      <c r="J465" s="61"/>
      <c r="K465" s="6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</row>
    <row r="466" spans="2:60" ht="15.75" customHeight="1" x14ac:dyDescent="0.25">
      <c r="B466" s="61"/>
      <c r="C466" s="11"/>
      <c r="D466" s="61"/>
      <c r="E466" s="61"/>
      <c r="F466" s="61"/>
      <c r="G466" s="61"/>
      <c r="H466" s="61"/>
      <c r="I466" s="61"/>
      <c r="J466" s="61"/>
      <c r="K466" s="6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</row>
    <row r="467" spans="2:60" ht="15.75" customHeight="1" x14ac:dyDescent="0.25">
      <c r="B467" s="61"/>
      <c r="C467" s="11"/>
      <c r="D467" s="61"/>
      <c r="E467" s="61"/>
      <c r="F467" s="61"/>
      <c r="G467" s="61"/>
      <c r="H467" s="61"/>
      <c r="I467" s="61"/>
      <c r="J467" s="61"/>
      <c r="K467" s="6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</row>
    <row r="468" spans="2:60" ht="15.75" customHeight="1" x14ac:dyDescent="0.25">
      <c r="B468" s="61"/>
      <c r="C468" s="11"/>
      <c r="D468" s="61"/>
      <c r="E468" s="61"/>
      <c r="F468" s="61"/>
      <c r="G468" s="61"/>
      <c r="H468" s="61"/>
      <c r="I468" s="61"/>
      <c r="J468" s="61"/>
      <c r="K468" s="6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</row>
    <row r="469" spans="2:60" ht="15.75" customHeight="1" x14ac:dyDescent="0.25">
      <c r="B469" s="61"/>
      <c r="C469" s="11"/>
      <c r="D469" s="61"/>
      <c r="E469" s="61"/>
      <c r="F469" s="61"/>
      <c r="G469" s="61"/>
      <c r="H469" s="61"/>
      <c r="I469" s="61"/>
      <c r="J469" s="61"/>
      <c r="K469" s="6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</row>
    <row r="470" spans="2:60" ht="15.75" customHeight="1" x14ac:dyDescent="0.25">
      <c r="B470" s="61"/>
      <c r="C470" s="11"/>
      <c r="D470" s="61"/>
      <c r="E470" s="61"/>
      <c r="F470" s="61"/>
      <c r="G470" s="61"/>
      <c r="H470" s="61"/>
      <c r="I470" s="61"/>
      <c r="J470" s="61"/>
      <c r="K470" s="6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</row>
    <row r="471" spans="2:60" ht="15.75" customHeight="1" x14ac:dyDescent="0.25">
      <c r="B471" s="61"/>
      <c r="C471" s="11"/>
      <c r="D471" s="61"/>
      <c r="E471" s="61"/>
      <c r="F471" s="61"/>
      <c r="G471" s="61"/>
      <c r="H471" s="61"/>
      <c r="I471" s="61"/>
      <c r="J471" s="61"/>
      <c r="K471" s="6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</row>
    <row r="472" spans="2:60" ht="15.75" customHeight="1" x14ac:dyDescent="0.25">
      <c r="B472" s="61"/>
      <c r="C472" s="11"/>
      <c r="D472" s="61"/>
      <c r="E472" s="61"/>
      <c r="F472" s="61"/>
      <c r="G472" s="61"/>
      <c r="H472" s="61"/>
      <c r="I472" s="61"/>
      <c r="J472" s="61"/>
      <c r="K472" s="6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</row>
    <row r="473" spans="2:60" ht="15.75" customHeight="1" x14ac:dyDescent="0.25">
      <c r="B473" s="61"/>
      <c r="C473" s="11"/>
      <c r="D473" s="61"/>
      <c r="E473" s="61"/>
      <c r="F473" s="61"/>
      <c r="G473" s="61"/>
      <c r="H473" s="61"/>
      <c r="I473" s="61"/>
      <c r="J473" s="61"/>
      <c r="K473" s="6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</row>
    <row r="474" spans="2:60" ht="15.75" customHeight="1" x14ac:dyDescent="0.25">
      <c r="B474" s="61"/>
      <c r="C474" s="11"/>
      <c r="D474" s="61"/>
      <c r="E474" s="61"/>
      <c r="F474" s="61"/>
      <c r="G474" s="61"/>
      <c r="H474" s="61"/>
      <c r="I474" s="61"/>
      <c r="J474" s="61"/>
      <c r="K474" s="6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</row>
    <row r="475" spans="2:60" ht="15.75" customHeight="1" x14ac:dyDescent="0.25">
      <c r="B475" s="61"/>
      <c r="C475" s="11"/>
      <c r="D475" s="61"/>
      <c r="E475" s="61"/>
      <c r="F475" s="61"/>
      <c r="G475" s="61"/>
      <c r="H475" s="61"/>
      <c r="I475" s="61"/>
      <c r="J475" s="61"/>
      <c r="K475" s="6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</row>
    <row r="476" spans="2:60" ht="15.75" customHeight="1" x14ac:dyDescent="0.25">
      <c r="B476" s="61"/>
      <c r="C476" s="11"/>
      <c r="D476" s="61"/>
      <c r="E476" s="61"/>
      <c r="F476" s="61"/>
      <c r="G476" s="61"/>
      <c r="H476" s="61"/>
      <c r="I476" s="61"/>
      <c r="J476" s="61"/>
      <c r="K476" s="6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</row>
    <row r="477" spans="2:60" ht="15.75" customHeight="1" x14ac:dyDescent="0.25">
      <c r="B477" s="61"/>
      <c r="C477" s="11"/>
      <c r="D477" s="61"/>
      <c r="E477" s="61"/>
      <c r="F477" s="61"/>
      <c r="G477" s="61"/>
      <c r="H477" s="61"/>
      <c r="I477" s="61"/>
      <c r="J477" s="61"/>
      <c r="K477" s="6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</row>
    <row r="478" spans="2:60" ht="15.75" customHeight="1" x14ac:dyDescent="0.25">
      <c r="B478" s="61"/>
      <c r="C478" s="11"/>
      <c r="D478" s="61"/>
      <c r="E478" s="61"/>
      <c r="F478" s="61"/>
      <c r="G478" s="61"/>
      <c r="H478" s="61"/>
      <c r="I478" s="61"/>
      <c r="J478" s="61"/>
      <c r="K478" s="6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</row>
    <row r="479" spans="2:60" ht="15.75" customHeight="1" x14ac:dyDescent="0.25">
      <c r="B479" s="61"/>
      <c r="C479" s="11"/>
      <c r="D479" s="61"/>
      <c r="E479" s="61"/>
      <c r="F479" s="61"/>
      <c r="G479" s="61"/>
      <c r="H479" s="61"/>
      <c r="I479" s="61"/>
      <c r="J479" s="61"/>
      <c r="K479" s="6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</row>
    <row r="480" spans="2:60" ht="15.75" customHeight="1" x14ac:dyDescent="0.25">
      <c r="B480" s="61"/>
      <c r="C480" s="11"/>
      <c r="D480" s="61"/>
      <c r="E480" s="61"/>
      <c r="F480" s="61"/>
      <c r="G480" s="61"/>
      <c r="H480" s="61"/>
      <c r="I480" s="61"/>
      <c r="J480" s="61"/>
      <c r="K480" s="6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</row>
    <row r="481" spans="2:60" ht="15.75" customHeight="1" x14ac:dyDescent="0.25">
      <c r="B481" s="61"/>
      <c r="C481" s="11"/>
      <c r="D481" s="61"/>
      <c r="E481" s="61"/>
      <c r="F481" s="61"/>
      <c r="G481" s="61"/>
      <c r="H481" s="61"/>
      <c r="I481" s="61"/>
      <c r="J481" s="61"/>
      <c r="K481" s="6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</row>
    <row r="482" spans="2:60" ht="15.75" customHeight="1" x14ac:dyDescent="0.25">
      <c r="B482" s="61"/>
      <c r="C482" s="11"/>
      <c r="D482" s="61"/>
      <c r="E482" s="61"/>
      <c r="F482" s="61"/>
      <c r="G482" s="61"/>
      <c r="H482" s="61"/>
      <c r="I482" s="61"/>
      <c r="J482" s="61"/>
      <c r="K482" s="6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</row>
    <row r="483" spans="2:60" ht="15.75" customHeight="1" x14ac:dyDescent="0.25">
      <c r="B483" s="61"/>
      <c r="C483" s="11"/>
      <c r="D483" s="61"/>
      <c r="E483" s="61"/>
      <c r="F483" s="61"/>
      <c r="G483" s="61"/>
      <c r="H483" s="61"/>
      <c r="I483" s="61"/>
      <c r="J483" s="61"/>
      <c r="K483" s="6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</row>
    <row r="484" spans="2:60" ht="15.75" customHeight="1" x14ac:dyDescent="0.25">
      <c r="B484" s="61"/>
      <c r="C484" s="11"/>
      <c r="D484" s="61"/>
      <c r="E484" s="61"/>
      <c r="F484" s="61"/>
      <c r="G484" s="61"/>
      <c r="H484" s="61"/>
      <c r="I484" s="61"/>
      <c r="J484" s="61"/>
      <c r="K484" s="6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</row>
    <row r="485" spans="2:60" ht="15.75" customHeight="1" x14ac:dyDescent="0.25">
      <c r="B485" s="61"/>
      <c r="C485" s="11"/>
      <c r="D485" s="61"/>
      <c r="E485" s="61"/>
      <c r="F485" s="61"/>
      <c r="G485" s="61"/>
      <c r="H485" s="61"/>
      <c r="I485" s="61"/>
      <c r="J485" s="61"/>
      <c r="K485" s="6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</row>
    <row r="486" spans="2:60" ht="15.75" customHeight="1" x14ac:dyDescent="0.25">
      <c r="B486" s="61"/>
      <c r="C486" s="11"/>
      <c r="D486" s="61"/>
      <c r="E486" s="61"/>
      <c r="F486" s="61"/>
      <c r="G486" s="61"/>
      <c r="H486" s="61"/>
      <c r="I486" s="61"/>
      <c r="J486" s="61"/>
      <c r="K486" s="6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</row>
    <row r="487" spans="2:60" ht="15.75" customHeight="1" x14ac:dyDescent="0.25">
      <c r="B487" s="61"/>
      <c r="C487" s="11"/>
      <c r="D487" s="61"/>
      <c r="E487" s="61"/>
      <c r="F487" s="61"/>
      <c r="G487" s="61"/>
      <c r="H487" s="61"/>
      <c r="I487" s="61"/>
      <c r="J487" s="61"/>
      <c r="K487" s="6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</row>
    <row r="488" spans="2:60" ht="15.75" customHeight="1" x14ac:dyDescent="0.25">
      <c r="B488" s="61"/>
      <c r="C488" s="11"/>
      <c r="D488" s="61"/>
      <c r="E488" s="61"/>
      <c r="F488" s="61"/>
      <c r="G488" s="61"/>
      <c r="H488" s="61"/>
      <c r="I488" s="61"/>
      <c r="J488" s="61"/>
      <c r="K488" s="6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</row>
    <row r="489" spans="2:60" ht="15.75" customHeight="1" x14ac:dyDescent="0.25">
      <c r="B489" s="61"/>
      <c r="C489" s="11"/>
      <c r="D489" s="61"/>
      <c r="E489" s="61"/>
      <c r="F489" s="61"/>
      <c r="G489" s="61"/>
      <c r="H489" s="61"/>
      <c r="I489" s="61"/>
      <c r="J489" s="61"/>
      <c r="K489" s="6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</row>
    <row r="490" spans="2:60" ht="15.75" customHeight="1" x14ac:dyDescent="0.25">
      <c r="B490" s="61"/>
      <c r="C490" s="11"/>
      <c r="D490" s="61"/>
      <c r="E490" s="61"/>
      <c r="F490" s="61"/>
      <c r="G490" s="61"/>
      <c r="H490" s="61"/>
      <c r="I490" s="61"/>
      <c r="J490" s="61"/>
      <c r="K490" s="6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</row>
    <row r="491" spans="2:60" ht="15.75" customHeight="1" x14ac:dyDescent="0.25">
      <c r="B491" s="61"/>
      <c r="C491" s="11"/>
      <c r="D491" s="61"/>
      <c r="E491" s="61"/>
      <c r="F491" s="61"/>
      <c r="G491" s="61"/>
      <c r="H491" s="61"/>
      <c r="I491" s="61"/>
      <c r="J491" s="61"/>
      <c r="K491" s="6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</row>
    <row r="492" spans="2:60" ht="15.75" customHeight="1" x14ac:dyDescent="0.25">
      <c r="B492" s="61"/>
      <c r="C492" s="11"/>
      <c r="D492" s="61"/>
      <c r="E492" s="61"/>
      <c r="F492" s="61"/>
      <c r="G492" s="61"/>
      <c r="H492" s="61"/>
      <c r="I492" s="61"/>
      <c r="J492" s="61"/>
      <c r="K492" s="6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</row>
    <row r="493" spans="2:60" ht="15.75" customHeight="1" x14ac:dyDescent="0.25">
      <c r="B493" s="61"/>
      <c r="C493" s="11"/>
      <c r="D493" s="61"/>
      <c r="E493" s="61"/>
      <c r="F493" s="61"/>
      <c r="G493" s="61"/>
      <c r="H493" s="61"/>
      <c r="I493" s="61"/>
      <c r="J493" s="61"/>
      <c r="K493" s="6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</row>
    <row r="494" spans="2:60" ht="15.75" customHeight="1" x14ac:dyDescent="0.25">
      <c r="B494" s="61"/>
      <c r="C494" s="11"/>
      <c r="D494" s="61"/>
      <c r="E494" s="61"/>
      <c r="F494" s="61"/>
      <c r="G494" s="61"/>
      <c r="H494" s="61"/>
      <c r="I494" s="61"/>
      <c r="J494" s="61"/>
      <c r="K494" s="6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</row>
    <row r="495" spans="2:60" ht="15.75" customHeight="1" x14ac:dyDescent="0.25">
      <c r="B495" s="61"/>
      <c r="C495" s="11"/>
      <c r="D495" s="61"/>
      <c r="E495" s="61"/>
      <c r="F495" s="61"/>
      <c r="G495" s="61"/>
      <c r="H495" s="61"/>
      <c r="I495" s="61"/>
      <c r="J495" s="61"/>
      <c r="K495" s="6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</row>
    <row r="496" spans="2:60" ht="15.75" customHeight="1" x14ac:dyDescent="0.25">
      <c r="B496" s="61"/>
      <c r="C496" s="11"/>
      <c r="D496" s="61"/>
      <c r="E496" s="61"/>
      <c r="F496" s="61"/>
      <c r="G496" s="61"/>
      <c r="H496" s="61"/>
      <c r="I496" s="61"/>
      <c r="J496" s="61"/>
      <c r="K496" s="6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</row>
    <row r="497" spans="2:60" ht="15.75" customHeight="1" x14ac:dyDescent="0.25">
      <c r="B497" s="61"/>
      <c r="C497" s="11"/>
      <c r="D497" s="61"/>
      <c r="E497" s="61"/>
      <c r="F497" s="61"/>
      <c r="G497" s="61"/>
      <c r="H497" s="61"/>
      <c r="I497" s="61"/>
      <c r="J497" s="61"/>
      <c r="K497" s="6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</row>
    <row r="498" spans="2:60" ht="15.75" customHeight="1" x14ac:dyDescent="0.25">
      <c r="B498" s="61"/>
      <c r="C498" s="11"/>
      <c r="D498" s="61"/>
      <c r="E498" s="61"/>
      <c r="F498" s="61"/>
      <c r="G498" s="61"/>
      <c r="H498" s="61"/>
      <c r="I498" s="61"/>
      <c r="J498" s="61"/>
      <c r="K498" s="6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</row>
    <row r="499" spans="2:60" ht="15.75" customHeight="1" x14ac:dyDescent="0.25">
      <c r="B499" s="61"/>
      <c r="C499" s="11"/>
      <c r="D499" s="61"/>
      <c r="E499" s="61"/>
      <c r="F499" s="61"/>
      <c r="G499" s="61"/>
      <c r="H499" s="61"/>
      <c r="I499" s="61"/>
      <c r="J499" s="61"/>
      <c r="K499" s="6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</row>
    <row r="500" spans="2:60" ht="15.75" customHeight="1" x14ac:dyDescent="0.25">
      <c r="B500" s="61"/>
      <c r="C500" s="11"/>
      <c r="D500" s="61"/>
      <c r="E500" s="61"/>
      <c r="F500" s="61"/>
      <c r="G500" s="61"/>
      <c r="H500" s="61"/>
      <c r="I500" s="61"/>
      <c r="J500" s="61"/>
      <c r="K500" s="6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</row>
    <row r="501" spans="2:60" ht="15.75" customHeight="1" x14ac:dyDescent="0.25">
      <c r="B501" s="61"/>
      <c r="C501" s="11"/>
      <c r="D501" s="61"/>
      <c r="E501" s="61"/>
      <c r="F501" s="61"/>
      <c r="G501" s="61"/>
      <c r="H501" s="61"/>
      <c r="I501" s="61"/>
      <c r="J501" s="61"/>
      <c r="K501" s="6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</row>
    <row r="502" spans="2:60" ht="15.75" customHeight="1" x14ac:dyDescent="0.25">
      <c r="B502" s="61"/>
      <c r="C502" s="11"/>
      <c r="D502" s="61"/>
      <c r="E502" s="61"/>
      <c r="F502" s="61"/>
      <c r="G502" s="61"/>
      <c r="H502" s="61"/>
      <c r="I502" s="61"/>
      <c r="J502" s="61"/>
      <c r="K502" s="6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</row>
    <row r="503" spans="2:60" ht="15.75" customHeight="1" x14ac:dyDescent="0.25">
      <c r="B503" s="61"/>
      <c r="C503" s="11"/>
      <c r="D503" s="61"/>
      <c r="E503" s="61"/>
      <c r="F503" s="61"/>
      <c r="G503" s="61"/>
      <c r="H503" s="61"/>
      <c r="I503" s="61"/>
      <c r="J503" s="61"/>
      <c r="K503" s="6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</row>
    <row r="504" spans="2:60" ht="15.75" customHeight="1" x14ac:dyDescent="0.25">
      <c r="B504" s="61"/>
      <c r="C504" s="11"/>
      <c r="D504" s="61"/>
      <c r="E504" s="61"/>
      <c r="F504" s="61"/>
      <c r="G504" s="61"/>
      <c r="H504" s="61"/>
      <c r="I504" s="61"/>
      <c r="J504" s="61"/>
      <c r="K504" s="6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</row>
    <row r="505" spans="2:60" ht="15.75" customHeight="1" x14ac:dyDescent="0.25">
      <c r="B505" s="61"/>
      <c r="C505" s="11"/>
      <c r="D505" s="61"/>
      <c r="E505" s="61"/>
      <c r="F505" s="61"/>
      <c r="G505" s="61"/>
      <c r="H505" s="61"/>
      <c r="I505" s="61"/>
      <c r="J505" s="61"/>
      <c r="K505" s="6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</row>
    <row r="506" spans="2:60" ht="15.75" customHeight="1" x14ac:dyDescent="0.25">
      <c r="B506" s="61"/>
      <c r="C506" s="11"/>
      <c r="D506" s="61"/>
      <c r="E506" s="61"/>
      <c r="F506" s="61"/>
      <c r="G506" s="61"/>
      <c r="H506" s="61"/>
      <c r="I506" s="61"/>
      <c r="J506" s="61"/>
      <c r="K506" s="6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</row>
    <row r="507" spans="2:60" ht="15.75" customHeight="1" x14ac:dyDescent="0.25">
      <c r="B507" s="61"/>
      <c r="C507" s="11"/>
      <c r="D507" s="61"/>
      <c r="E507" s="61"/>
      <c r="F507" s="61"/>
      <c r="G507" s="61"/>
      <c r="H507" s="61"/>
      <c r="I507" s="61"/>
      <c r="J507" s="61"/>
      <c r="K507" s="6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</row>
    <row r="508" spans="2:60" ht="15.75" customHeight="1" x14ac:dyDescent="0.25">
      <c r="B508" s="61"/>
      <c r="C508" s="11"/>
      <c r="D508" s="61"/>
      <c r="E508" s="61"/>
      <c r="F508" s="61"/>
      <c r="G508" s="61"/>
      <c r="H508" s="61"/>
      <c r="I508" s="61"/>
      <c r="J508" s="61"/>
      <c r="K508" s="6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</row>
    <row r="509" spans="2:60" ht="15.75" customHeight="1" x14ac:dyDescent="0.25">
      <c r="B509" s="61"/>
      <c r="C509" s="11"/>
      <c r="D509" s="61"/>
      <c r="E509" s="61"/>
      <c r="F509" s="61"/>
      <c r="G509" s="61"/>
      <c r="H509" s="61"/>
      <c r="I509" s="61"/>
      <c r="J509" s="61"/>
      <c r="K509" s="6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</row>
    <row r="510" spans="2:60" ht="15.75" customHeight="1" x14ac:dyDescent="0.25">
      <c r="B510" s="61"/>
      <c r="C510" s="11"/>
      <c r="D510" s="61"/>
      <c r="E510" s="61"/>
      <c r="F510" s="61"/>
      <c r="G510" s="61"/>
      <c r="H510" s="61"/>
      <c r="I510" s="61"/>
      <c r="J510" s="61"/>
      <c r="K510" s="6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</row>
    <row r="511" spans="2:60" ht="15.75" customHeight="1" x14ac:dyDescent="0.25">
      <c r="B511" s="61"/>
      <c r="C511" s="11"/>
      <c r="D511" s="61"/>
      <c r="E511" s="61"/>
      <c r="F511" s="61"/>
      <c r="G511" s="61"/>
      <c r="H511" s="61"/>
      <c r="I511" s="61"/>
      <c r="J511" s="61"/>
      <c r="K511" s="6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</row>
    <row r="512" spans="2:60" ht="15.75" customHeight="1" x14ac:dyDescent="0.25">
      <c r="B512" s="61"/>
      <c r="C512" s="11"/>
      <c r="D512" s="61"/>
      <c r="E512" s="61"/>
      <c r="F512" s="61"/>
      <c r="G512" s="61"/>
      <c r="H512" s="61"/>
      <c r="I512" s="61"/>
      <c r="J512" s="61"/>
      <c r="K512" s="6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</row>
    <row r="513" spans="2:60" ht="15.75" customHeight="1" x14ac:dyDescent="0.25">
      <c r="B513" s="61"/>
      <c r="C513" s="11"/>
      <c r="D513" s="61"/>
      <c r="E513" s="61"/>
      <c r="F513" s="61"/>
      <c r="G513" s="61"/>
      <c r="H513" s="61"/>
      <c r="I513" s="61"/>
      <c r="J513" s="61"/>
      <c r="K513" s="6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</row>
    <row r="514" spans="2:60" ht="15.75" customHeight="1" x14ac:dyDescent="0.25">
      <c r="B514" s="61"/>
      <c r="C514" s="11"/>
      <c r="D514" s="61"/>
      <c r="E514" s="61"/>
      <c r="F514" s="61"/>
      <c r="G514" s="61"/>
      <c r="H514" s="61"/>
      <c r="I514" s="61"/>
      <c r="J514" s="61"/>
      <c r="K514" s="6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</row>
    <row r="515" spans="2:60" ht="15.75" customHeight="1" x14ac:dyDescent="0.25">
      <c r="B515" s="61"/>
      <c r="C515" s="11"/>
      <c r="D515" s="61"/>
      <c r="E515" s="61"/>
      <c r="F515" s="61"/>
      <c r="G515" s="61"/>
      <c r="H515" s="61"/>
      <c r="I515" s="61"/>
      <c r="J515" s="61"/>
      <c r="K515" s="6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</row>
    <row r="516" spans="2:60" ht="15.75" customHeight="1" x14ac:dyDescent="0.25">
      <c r="B516" s="61"/>
      <c r="C516" s="11"/>
      <c r="D516" s="61"/>
      <c r="E516" s="61"/>
      <c r="F516" s="61"/>
      <c r="G516" s="61"/>
      <c r="H516" s="61"/>
      <c r="I516" s="61"/>
      <c r="J516" s="61"/>
      <c r="K516" s="6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</row>
    <row r="517" spans="2:60" ht="15.75" customHeight="1" x14ac:dyDescent="0.25">
      <c r="B517" s="61"/>
      <c r="C517" s="11"/>
      <c r="D517" s="61"/>
      <c r="E517" s="61"/>
      <c r="F517" s="61"/>
      <c r="G517" s="61"/>
      <c r="H517" s="61"/>
      <c r="I517" s="61"/>
      <c r="J517" s="61"/>
      <c r="K517" s="6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</row>
    <row r="518" spans="2:60" ht="15.75" customHeight="1" x14ac:dyDescent="0.25">
      <c r="B518" s="61"/>
      <c r="C518" s="11"/>
      <c r="D518" s="61"/>
      <c r="E518" s="61"/>
      <c r="F518" s="61"/>
      <c r="G518" s="61"/>
      <c r="H518" s="61"/>
      <c r="I518" s="61"/>
      <c r="J518" s="61"/>
      <c r="K518" s="6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</row>
    <row r="519" spans="2:60" ht="15.75" customHeight="1" x14ac:dyDescent="0.25">
      <c r="B519" s="61"/>
      <c r="C519" s="11"/>
      <c r="D519" s="61"/>
      <c r="E519" s="61"/>
      <c r="F519" s="61"/>
      <c r="G519" s="61"/>
      <c r="H519" s="61"/>
      <c r="I519" s="61"/>
      <c r="J519" s="61"/>
      <c r="K519" s="6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</row>
    <row r="520" spans="2:60" ht="15.75" customHeight="1" x14ac:dyDescent="0.25">
      <c r="B520" s="61"/>
      <c r="C520" s="11"/>
      <c r="D520" s="61"/>
      <c r="E520" s="61"/>
      <c r="F520" s="61"/>
      <c r="G520" s="61"/>
      <c r="H520" s="61"/>
      <c r="I520" s="61"/>
      <c r="J520" s="61"/>
      <c r="K520" s="6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</row>
    <row r="521" spans="2:60" ht="15.75" customHeight="1" x14ac:dyDescent="0.25">
      <c r="B521" s="61"/>
      <c r="C521" s="11"/>
      <c r="D521" s="61"/>
      <c r="E521" s="61"/>
      <c r="F521" s="61"/>
      <c r="G521" s="61"/>
      <c r="H521" s="61"/>
      <c r="I521" s="61"/>
      <c r="J521" s="61"/>
      <c r="K521" s="6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</row>
    <row r="522" spans="2:60" ht="15.75" customHeight="1" x14ac:dyDescent="0.25">
      <c r="B522" s="61"/>
      <c r="C522" s="11"/>
      <c r="D522" s="61"/>
      <c r="E522" s="61"/>
      <c r="F522" s="61"/>
      <c r="G522" s="61"/>
      <c r="H522" s="61"/>
      <c r="I522" s="61"/>
      <c r="J522" s="61"/>
      <c r="K522" s="6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</row>
    <row r="523" spans="2:60" ht="15.75" customHeight="1" x14ac:dyDescent="0.25">
      <c r="B523" s="61"/>
      <c r="C523" s="11"/>
      <c r="D523" s="61"/>
      <c r="E523" s="61"/>
      <c r="F523" s="61"/>
      <c r="G523" s="61"/>
      <c r="H523" s="61"/>
      <c r="I523" s="61"/>
      <c r="J523" s="61"/>
      <c r="K523" s="6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</row>
    <row r="524" spans="2:60" ht="15.75" customHeight="1" x14ac:dyDescent="0.25">
      <c r="B524" s="61"/>
      <c r="C524" s="11"/>
      <c r="D524" s="61"/>
      <c r="E524" s="61"/>
      <c r="F524" s="61"/>
      <c r="G524" s="61"/>
      <c r="H524" s="61"/>
      <c r="I524" s="61"/>
      <c r="J524" s="61"/>
      <c r="K524" s="6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</row>
    <row r="525" spans="2:60" ht="15.75" customHeight="1" x14ac:dyDescent="0.25">
      <c r="B525" s="61"/>
      <c r="C525" s="11"/>
      <c r="D525" s="61"/>
      <c r="E525" s="61"/>
      <c r="F525" s="61"/>
      <c r="G525" s="61"/>
      <c r="H525" s="61"/>
      <c r="I525" s="61"/>
      <c r="J525" s="61"/>
      <c r="K525" s="6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</row>
    <row r="526" spans="2:60" ht="15.75" customHeight="1" x14ac:dyDescent="0.25">
      <c r="B526" s="61"/>
      <c r="C526" s="11"/>
      <c r="D526" s="61"/>
      <c r="E526" s="61"/>
      <c r="F526" s="61"/>
      <c r="G526" s="61"/>
      <c r="H526" s="61"/>
      <c r="I526" s="61"/>
      <c r="J526" s="61"/>
      <c r="K526" s="6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</row>
    <row r="527" spans="2:60" ht="15.75" customHeight="1" x14ac:dyDescent="0.25">
      <c r="B527" s="61"/>
      <c r="C527" s="11"/>
      <c r="D527" s="61"/>
      <c r="E527" s="61"/>
      <c r="F527" s="61"/>
      <c r="G527" s="61"/>
      <c r="H527" s="61"/>
      <c r="I527" s="61"/>
      <c r="J527" s="61"/>
      <c r="K527" s="6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</row>
    <row r="528" spans="2:60" ht="15.75" customHeight="1" x14ac:dyDescent="0.25">
      <c r="B528" s="61"/>
      <c r="C528" s="11"/>
      <c r="D528" s="61"/>
      <c r="E528" s="61"/>
      <c r="F528" s="61"/>
      <c r="G528" s="61"/>
      <c r="H528" s="61"/>
      <c r="I528" s="61"/>
      <c r="J528" s="61"/>
      <c r="K528" s="6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</row>
    <row r="529" spans="2:60" ht="15.75" customHeight="1" x14ac:dyDescent="0.25">
      <c r="B529" s="61"/>
      <c r="C529" s="11"/>
      <c r="D529" s="61"/>
      <c r="E529" s="61"/>
      <c r="F529" s="61"/>
      <c r="G529" s="61"/>
      <c r="H529" s="61"/>
      <c r="I529" s="61"/>
      <c r="J529" s="61"/>
      <c r="K529" s="6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</row>
    <row r="530" spans="2:60" ht="15.75" customHeight="1" x14ac:dyDescent="0.25">
      <c r="B530" s="61"/>
      <c r="C530" s="11"/>
      <c r="D530" s="61"/>
      <c r="E530" s="61"/>
      <c r="F530" s="61"/>
      <c r="G530" s="61"/>
      <c r="H530" s="61"/>
      <c r="I530" s="61"/>
      <c r="J530" s="61"/>
      <c r="K530" s="6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</row>
    <row r="531" spans="2:60" ht="15.75" customHeight="1" x14ac:dyDescent="0.25">
      <c r="B531" s="61"/>
      <c r="C531" s="11"/>
      <c r="D531" s="61"/>
      <c r="E531" s="61"/>
      <c r="F531" s="61"/>
      <c r="G531" s="61"/>
      <c r="H531" s="61"/>
      <c r="I531" s="61"/>
      <c r="J531" s="61"/>
      <c r="K531" s="6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</row>
    <row r="532" spans="2:60" ht="15.75" customHeight="1" x14ac:dyDescent="0.25">
      <c r="B532" s="61"/>
      <c r="C532" s="11"/>
      <c r="D532" s="61"/>
      <c r="E532" s="61"/>
      <c r="F532" s="61"/>
      <c r="G532" s="61"/>
      <c r="H532" s="61"/>
      <c r="I532" s="61"/>
      <c r="J532" s="61"/>
      <c r="K532" s="6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</row>
    <row r="533" spans="2:60" ht="15.75" customHeight="1" x14ac:dyDescent="0.25">
      <c r="B533" s="61"/>
      <c r="C533" s="11"/>
      <c r="D533" s="61"/>
      <c r="E533" s="61"/>
      <c r="F533" s="61"/>
      <c r="G533" s="61"/>
      <c r="H533" s="61"/>
      <c r="I533" s="61"/>
      <c r="J533" s="61"/>
      <c r="K533" s="6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</row>
    <row r="534" spans="2:60" ht="15.75" customHeight="1" x14ac:dyDescent="0.25">
      <c r="B534" s="61"/>
      <c r="C534" s="11"/>
      <c r="D534" s="61"/>
      <c r="E534" s="61"/>
      <c r="F534" s="61"/>
      <c r="G534" s="61"/>
      <c r="H534" s="61"/>
      <c r="I534" s="61"/>
      <c r="J534" s="61"/>
      <c r="K534" s="6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</row>
    <row r="535" spans="2:60" ht="15.75" customHeight="1" x14ac:dyDescent="0.25">
      <c r="B535" s="61"/>
      <c r="C535" s="11"/>
      <c r="D535" s="61"/>
      <c r="E535" s="61"/>
      <c r="F535" s="61"/>
      <c r="G535" s="61"/>
      <c r="H535" s="61"/>
      <c r="I535" s="61"/>
      <c r="J535" s="61"/>
      <c r="K535" s="6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</row>
    <row r="536" spans="2:60" ht="15.75" customHeight="1" x14ac:dyDescent="0.25">
      <c r="B536" s="61"/>
      <c r="C536" s="11"/>
      <c r="D536" s="61"/>
      <c r="E536" s="61"/>
      <c r="F536" s="61"/>
      <c r="G536" s="61"/>
      <c r="H536" s="61"/>
      <c r="I536" s="61"/>
      <c r="J536" s="61"/>
      <c r="K536" s="6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</row>
    <row r="537" spans="2:60" ht="15.75" customHeight="1" x14ac:dyDescent="0.25">
      <c r="B537" s="61"/>
      <c r="C537" s="11"/>
      <c r="D537" s="61"/>
      <c r="E537" s="61"/>
      <c r="F537" s="61"/>
      <c r="G537" s="61"/>
      <c r="H537" s="61"/>
      <c r="I537" s="61"/>
      <c r="J537" s="61"/>
      <c r="K537" s="6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</row>
    <row r="538" spans="2:60" ht="15.75" customHeight="1" x14ac:dyDescent="0.25">
      <c r="B538" s="61"/>
      <c r="C538" s="11"/>
      <c r="D538" s="61"/>
      <c r="E538" s="61"/>
      <c r="F538" s="61"/>
      <c r="G538" s="61"/>
      <c r="H538" s="61"/>
      <c r="I538" s="61"/>
      <c r="J538" s="61"/>
      <c r="K538" s="6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</row>
    <row r="539" spans="2:60" ht="15.75" customHeight="1" x14ac:dyDescent="0.25">
      <c r="B539" s="61"/>
      <c r="C539" s="11"/>
      <c r="D539" s="61"/>
      <c r="E539" s="61"/>
      <c r="F539" s="61"/>
      <c r="G539" s="61"/>
      <c r="H539" s="61"/>
      <c r="I539" s="61"/>
      <c r="J539" s="61"/>
      <c r="K539" s="6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</row>
    <row r="540" spans="2:60" ht="15.75" customHeight="1" x14ac:dyDescent="0.25">
      <c r="B540" s="61"/>
      <c r="C540" s="11"/>
      <c r="D540" s="61"/>
      <c r="E540" s="61"/>
      <c r="F540" s="61"/>
      <c r="G540" s="61"/>
      <c r="H540" s="61"/>
      <c r="I540" s="61"/>
      <c r="J540" s="61"/>
      <c r="K540" s="6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</row>
    <row r="541" spans="2:60" ht="15.75" customHeight="1" x14ac:dyDescent="0.25">
      <c r="B541" s="61"/>
      <c r="C541" s="11"/>
      <c r="D541" s="61"/>
      <c r="E541" s="61"/>
      <c r="F541" s="61"/>
      <c r="G541" s="61"/>
      <c r="H541" s="61"/>
      <c r="I541" s="61"/>
      <c r="J541" s="61"/>
      <c r="K541" s="6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</row>
    <row r="542" spans="2:60" ht="15.75" customHeight="1" x14ac:dyDescent="0.25">
      <c r="B542" s="61"/>
      <c r="C542" s="11"/>
      <c r="D542" s="61"/>
      <c r="E542" s="61"/>
      <c r="F542" s="61"/>
      <c r="G542" s="61"/>
      <c r="H542" s="61"/>
      <c r="I542" s="61"/>
      <c r="J542" s="61"/>
      <c r="K542" s="6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</row>
    <row r="543" spans="2:60" ht="15.75" customHeight="1" x14ac:dyDescent="0.25">
      <c r="B543" s="61"/>
      <c r="C543" s="11"/>
      <c r="D543" s="61"/>
      <c r="E543" s="61"/>
      <c r="F543" s="61"/>
      <c r="G543" s="61"/>
      <c r="H543" s="61"/>
      <c r="I543" s="61"/>
      <c r="J543" s="61"/>
      <c r="K543" s="6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</row>
    <row r="544" spans="2:60" ht="15.75" customHeight="1" x14ac:dyDescent="0.25">
      <c r="B544" s="61"/>
      <c r="C544" s="11"/>
      <c r="D544" s="61"/>
      <c r="E544" s="61"/>
      <c r="F544" s="61"/>
      <c r="G544" s="61"/>
      <c r="H544" s="61"/>
      <c r="I544" s="61"/>
      <c r="J544" s="61"/>
      <c r="K544" s="6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</row>
    <row r="545" spans="2:60" ht="15.75" customHeight="1" x14ac:dyDescent="0.25">
      <c r="B545" s="61"/>
      <c r="C545" s="11"/>
      <c r="D545" s="61"/>
      <c r="E545" s="61"/>
      <c r="F545" s="61"/>
      <c r="G545" s="61"/>
      <c r="H545" s="61"/>
      <c r="I545" s="61"/>
      <c r="J545" s="61"/>
      <c r="K545" s="6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</row>
    <row r="546" spans="2:60" ht="15.75" customHeight="1" x14ac:dyDescent="0.25">
      <c r="B546" s="61"/>
      <c r="C546" s="11"/>
      <c r="D546" s="61"/>
      <c r="E546" s="61"/>
      <c r="F546" s="61"/>
      <c r="G546" s="61"/>
      <c r="H546" s="61"/>
      <c r="I546" s="61"/>
      <c r="J546" s="61"/>
      <c r="K546" s="6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</row>
    <row r="547" spans="2:60" ht="15.75" customHeight="1" x14ac:dyDescent="0.25">
      <c r="B547" s="61"/>
      <c r="C547" s="11"/>
      <c r="D547" s="61"/>
      <c r="E547" s="61"/>
      <c r="F547" s="61"/>
      <c r="G547" s="61"/>
      <c r="H547" s="61"/>
      <c r="I547" s="61"/>
      <c r="J547" s="61"/>
      <c r="K547" s="6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</row>
    <row r="548" spans="2:60" ht="15.75" customHeight="1" x14ac:dyDescent="0.25">
      <c r="B548" s="61"/>
      <c r="C548" s="11"/>
      <c r="D548" s="61"/>
      <c r="E548" s="61"/>
      <c r="F548" s="61"/>
      <c r="G548" s="61"/>
      <c r="H548" s="61"/>
      <c r="I548" s="61"/>
      <c r="J548" s="61"/>
      <c r="K548" s="6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</row>
    <row r="549" spans="2:60" ht="15.75" customHeight="1" x14ac:dyDescent="0.25">
      <c r="B549" s="61"/>
      <c r="C549" s="11"/>
      <c r="D549" s="61"/>
      <c r="E549" s="61"/>
      <c r="F549" s="61"/>
      <c r="G549" s="61"/>
      <c r="H549" s="61"/>
      <c r="I549" s="61"/>
      <c r="J549" s="61"/>
      <c r="K549" s="6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</row>
    <row r="550" spans="2:60" ht="15.75" customHeight="1" x14ac:dyDescent="0.25">
      <c r="B550" s="61"/>
      <c r="C550" s="11"/>
      <c r="D550" s="61"/>
      <c r="E550" s="61"/>
      <c r="F550" s="61"/>
      <c r="G550" s="61"/>
      <c r="H550" s="61"/>
      <c r="I550" s="61"/>
      <c r="J550" s="61"/>
      <c r="K550" s="6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</row>
    <row r="551" spans="2:60" ht="15.75" customHeight="1" x14ac:dyDescent="0.25">
      <c r="B551" s="61"/>
      <c r="C551" s="11"/>
      <c r="D551" s="61"/>
      <c r="E551" s="61"/>
      <c r="F551" s="61"/>
      <c r="G551" s="61"/>
      <c r="H551" s="61"/>
      <c r="I551" s="61"/>
      <c r="J551" s="61"/>
      <c r="K551" s="6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</row>
    <row r="552" spans="2:60" ht="15.75" customHeight="1" x14ac:dyDescent="0.25">
      <c r="B552" s="61"/>
      <c r="C552" s="11"/>
      <c r="D552" s="61"/>
      <c r="E552" s="61"/>
      <c r="F552" s="61"/>
      <c r="G552" s="61"/>
      <c r="H552" s="61"/>
      <c r="I552" s="61"/>
      <c r="J552" s="61"/>
      <c r="K552" s="6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</row>
    <row r="553" spans="2:60" ht="15.75" customHeight="1" x14ac:dyDescent="0.25">
      <c r="B553" s="61"/>
      <c r="C553" s="11"/>
      <c r="D553" s="61"/>
      <c r="E553" s="61"/>
      <c r="F553" s="61"/>
      <c r="G553" s="61"/>
      <c r="H553" s="61"/>
      <c r="I553" s="61"/>
      <c r="J553" s="61"/>
      <c r="K553" s="6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</row>
    <row r="554" spans="2:60" ht="15.75" customHeight="1" x14ac:dyDescent="0.25">
      <c r="B554" s="61"/>
      <c r="C554" s="11"/>
      <c r="D554" s="61"/>
      <c r="E554" s="61"/>
      <c r="F554" s="61"/>
      <c r="G554" s="61"/>
      <c r="H554" s="61"/>
      <c r="I554" s="61"/>
      <c r="J554" s="61"/>
      <c r="K554" s="6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</row>
    <row r="555" spans="2:60" ht="15.75" customHeight="1" x14ac:dyDescent="0.25">
      <c r="B555" s="61"/>
      <c r="C555" s="11"/>
      <c r="D555" s="61"/>
      <c r="E555" s="61"/>
      <c r="F555" s="61"/>
      <c r="G555" s="61"/>
      <c r="H555" s="61"/>
      <c r="I555" s="61"/>
      <c r="J555" s="61"/>
      <c r="K555" s="6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</row>
    <row r="556" spans="2:60" ht="15.75" customHeight="1" x14ac:dyDescent="0.25">
      <c r="B556" s="61"/>
      <c r="C556" s="11"/>
      <c r="D556" s="61"/>
      <c r="E556" s="61"/>
      <c r="F556" s="61"/>
      <c r="G556" s="61"/>
      <c r="H556" s="61"/>
      <c r="I556" s="61"/>
      <c r="J556" s="61"/>
      <c r="K556" s="6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</row>
    <row r="557" spans="2:60" ht="15.75" customHeight="1" x14ac:dyDescent="0.25">
      <c r="B557" s="61"/>
      <c r="C557" s="11"/>
      <c r="D557" s="61"/>
      <c r="E557" s="61"/>
      <c r="F557" s="61"/>
      <c r="G557" s="61"/>
      <c r="H557" s="61"/>
      <c r="I557" s="61"/>
      <c r="J557" s="61"/>
      <c r="K557" s="6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</row>
    <row r="558" spans="2:60" ht="15.75" customHeight="1" x14ac:dyDescent="0.25">
      <c r="B558" s="61"/>
      <c r="C558" s="11"/>
      <c r="D558" s="61"/>
      <c r="E558" s="61"/>
      <c r="F558" s="61"/>
      <c r="G558" s="61"/>
      <c r="H558" s="61"/>
      <c r="I558" s="61"/>
      <c r="J558" s="61"/>
      <c r="K558" s="6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</row>
    <row r="559" spans="2:60" ht="15.75" customHeight="1" x14ac:dyDescent="0.25">
      <c r="B559" s="61"/>
      <c r="C559" s="11"/>
      <c r="D559" s="61"/>
      <c r="E559" s="61"/>
      <c r="F559" s="61"/>
      <c r="G559" s="61"/>
      <c r="H559" s="61"/>
      <c r="I559" s="61"/>
      <c r="J559" s="61"/>
      <c r="K559" s="6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</row>
    <row r="560" spans="2:60" ht="15.75" customHeight="1" x14ac:dyDescent="0.25">
      <c r="B560" s="61"/>
      <c r="C560" s="11"/>
      <c r="D560" s="61"/>
      <c r="E560" s="61"/>
      <c r="F560" s="61"/>
      <c r="G560" s="61"/>
      <c r="H560" s="61"/>
      <c r="I560" s="61"/>
      <c r="J560" s="61"/>
      <c r="K560" s="6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</row>
    <row r="561" spans="2:60" ht="15.75" customHeight="1" x14ac:dyDescent="0.25">
      <c r="B561" s="61"/>
      <c r="C561" s="11"/>
      <c r="D561" s="61"/>
      <c r="E561" s="61"/>
      <c r="F561" s="61"/>
      <c r="G561" s="61"/>
      <c r="H561" s="61"/>
      <c r="I561" s="61"/>
      <c r="J561" s="61"/>
      <c r="K561" s="6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</row>
    <row r="562" spans="2:60" ht="15.75" customHeight="1" x14ac:dyDescent="0.25">
      <c r="B562" s="61"/>
      <c r="C562" s="11"/>
      <c r="D562" s="61"/>
      <c r="E562" s="61"/>
      <c r="F562" s="61"/>
      <c r="G562" s="61"/>
      <c r="H562" s="61"/>
      <c r="I562" s="61"/>
      <c r="J562" s="61"/>
      <c r="K562" s="6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</row>
    <row r="563" spans="2:60" ht="15.75" customHeight="1" x14ac:dyDescent="0.25">
      <c r="B563" s="61"/>
      <c r="C563" s="11"/>
      <c r="D563" s="61"/>
      <c r="E563" s="61"/>
      <c r="F563" s="61"/>
      <c r="G563" s="61"/>
      <c r="H563" s="61"/>
      <c r="I563" s="61"/>
      <c r="J563" s="61"/>
      <c r="K563" s="6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</row>
    <row r="564" spans="2:60" ht="15.75" customHeight="1" x14ac:dyDescent="0.25">
      <c r="B564" s="61"/>
      <c r="C564" s="11"/>
      <c r="D564" s="61"/>
      <c r="E564" s="61"/>
      <c r="F564" s="61"/>
      <c r="G564" s="61"/>
      <c r="H564" s="61"/>
      <c r="I564" s="61"/>
      <c r="J564" s="61"/>
      <c r="K564" s="6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</row>
    <row r="565" spans="2:60" ht="15.75" customHeight="1" x14ac:dyDescent="0.25">
      <c r="B565" s="61"/>
      <c r="C565" s="11"/>
      <c r="D565" s="61"/>
      <c r="E565" s="61"/>
      <c r="F565" s="61"/>
      <c r="G565" s="61"/>
      <c r="H565" s="61"/>
      <c r="I565" s="61"/>
      <c r="J565" s="61"/>
      <c r="K565" s="6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</row>
    <row r="566" spans="2:60" ht="15.75" customHeight="1" x14ac:dyDescent="0.25">
      <c r="B566" s="61"/>
      <c r="C566" s="11"/>
      <c r="D566" s="61"/>
      <c r="E566" s="61"/>
      <c r="F566" s="61"/>
      <c r="G566" s="61"/>
      <c r="H566" s="61"/>
      <c r="I566" s="61"/>
      <c r="J566" s="61"/>
      <c r="K566" s="6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</row>
    <row r="567" spans="2:60" ht="15.75" customHeight="1" x14ac:dyDescent="0.25">
      <c r="B567" s="61"/>
      <c r="C567" s="11"/>
      <c r="D567" s="61"/>
      <c r="E567" s="61"/>
      <c r="F567" s="61"/>
      <c r="G567" s="61"/>
      <c r="H567" s="61"/>
      <c r="I567" s="61"/>
      <c r="J567" s="61"/>
      <c r="K567" s="6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</row>
    <row r="568" spans="2:60" ht="15.75" customHeight="1" x14ac:dyDescent="0.25">
      <c r="B568" s="61"/>
      <c r="C568" s="11"/>
      <c r="D568" s="61"/>
      <c r="E568" s="61"/>
      <c r="F568" s="61"/>
      <c r="G568" s="61"/>
      <c r="H568" s="61"/>
      <c r="I568" s="61"/>
      <c r="J568" s="61"/>
      <c r="K568" s="6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</row>
    <row r="569" spans="2:60" ht="15.75" customHeight="1" x14ac:dyDescent="0.25">
      <c r="B569" s="61"/>
      <c r="C569" s="11"/>
      <c r="D569" s="61"/>
      <c r="E569" s="61"/>
      <c r="F569" s="61"/>
      <c r="G569" s="61"/>
      <c r="H569" s="61"/>
      <c r="I569" s="61"/>
      <c r="J569" s="61"/>
      <c r="K569" s="6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</row>
    <row r="570" spans="2:60" ht="15.75" customHeight="1" x14ac:dyDescent="0.25">
      <c r="B570" s="61"/>
      <c r="C570" s="11"/>
      <c r="D570" s="61"/>
      <c r="E570" s="61"/>
      <c r="F570" s="61"/>
      <c r="G570" s="61"/>
      <c r="H570" s="61"/>
      <c r="I570" s="61"/>
      <c r="J570" s="61"/>
      <c r="K570" s="6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</row>
    <row r="571" spans="2:60" ht="15.75" customHeight="1" x14ac:dyDescent="0.25">
      <c r="B571" s="61"/>
      <c r="C571" s="11"/>
      <c r="D571" s="61"/>
      <c r="E571" s="61"/>
      <c r="F571" s="61"/>
      <c r="G571" s="61"/>
      <c r="H571" s="61"/>
      <c r="I571" s="61"/>
      <c r="J571" s="61"/>
      <c r="K571" s="6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</row>
    <row r="572" spans="2:60" ht="15.75" customHeight="1" x14ac:dyDescent="0.25">
      <c r="B572" s="61"/>
      <c r="C572" s="11"/>
      <c r="D572" s="61"/>
      <c r="E572" s="61"/>
      <c r="F572" s="61"/>
      <c r="G572" s="61"/>
      <c r="H572" s="61"/>
      <c r="I572" s="61"/>
      <c r="J572" s="61"/>
      <c r="K572" s="6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</row>
    <row r="573" spans="2:60" ht="15.75" customHeight="1" x14ac:dyDescent="0.25">
      <c r="B573" s="61"/>
      <c r="C573" s="11"/>
      <c r="D573" s="61"/>
      <c r="E573" s="61"/>
      <c r="F573" s="61"/>
      <c r="G573" s="61"/>
      <c r="H573" s="61"/>
      <c r="I573" s="61"/>
      <c r="J573" s="61"/>
      <c r="K573" s="6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</row>
    <row r="574" spans="2:60" ht="15.75" customHeight="1" x14ac:dyDescent="0.25">
      <c r="B574" s="61"/>
      <c r="C574" s="11"/>
      <c r="D574" s="61"/>
      <c r="E574" s="61"/>
      <c r="F574" s="61"/>
      <c r="G574" s="61"/>
      <c r="H574" s="61"/>
      <c r="I574" s="61"/>
      <c r="J574" s="61"/>
      <c r="K574" s="6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</row>
    <row r="575" spans="2:60" ht="15.75" customHeight="1" x14ac:dyDescent="0.25">
      <c r="B575" s="61"/>
      <c r="C575" s="11"/>
      <c r="D575" s="61"/>
      <c r="E575" s="61"/>
      <c r="F575" s="61"/>
      <c r="G575" s="61"/>
      <c r="H575" s="61"/>
      <c r="I575" s="61"/>
      <c r="J575" s="61"/>
      <c r="K575" s="6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</row>
    <row r="576" spans="2:60" ht="15.75" customHeight="1" x14ac:dyDescent="0.25">
      <c r="B576" s="61"/>
      <c r="C576" s="11"/>
      <c r="D576" s="61"/>
      <c r="E576" s="61"/>
      <c r="F576" s="61"/>
      <c r="G576" s="61"/>
      <c r="H576" s="61"/>
      <c r="I576" s="61"/>
      <c r="J576" s="61"/>
      <c r="K576" s="6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</row>
    <row r="577" spans="2:60" ht="15.75" customHeight="1" x14ac:dyDescent="0.25">
      <c r="B577" s="61"/>
      <c r="C577" s="11"/>
      <c r="D577" s="61"/>
      <c r="E577" s="61"/>
      <c r="F577" s="61"/>
      <c r="G577" s="61"/>
      <c r="H577" s="61"/>
      <c r="I577" s="61"/>
      <c r="J577" s="61"/>
      <c r="K577" s="6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</row>
    <row r="578" spans="2:60" ht="15.75" customHeight="1" x14ac:dyDescent="0.25">
      <c r="B578" s="61"/>
      <c r="C578" s="11"/>
      <c r="D578" s="61"/>
      <c r="E578" s="61"/>
      <c r="F578" s="61"/>
      <c r="G578" s="61"/>
      <c r="H578" s="61"/>
      <c r="I578" s="61"/>
      <c r="J578" s="61"/>
      <c r="K578" s="6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</row>
    <row r="579" spans="2:60" ht="15.75" customHeight="1" x14ac:dyDescent="0.25">
      <c r="B579" s="61"/>
      <c r="C579" s="11"/>
      <c r="D579" s="61"/>
      <c r="E579" s="61"/>
      <c r="F579" s="61"/>
      <c r="G579" s="61"/>
      <c r="H579" s="61"/>
      <c r="I579" s="61"/>
      <c r="J579" s="61"/>
      <c r="K579" s="6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</row>
    <row r="580" spans="2:60" ht="15.75" customHeight="1" x14ac:dyDescent="0.25">
      <c r="B580" s="61"/>
      <c r="C580" s="11"/>
      <c r="D580" s="61"/>
      <c r="E580" s="61"/>
      <c r="F580" s="61"/>
      <c r="G580" s="61"/>
      <c r="H580" s="61"/>
      <c r="I580" s="61"/>
      <c r="J580" s="61"/>
      <c r="K580" s="6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</row>
    <row r="581" spans="2:60" ht="15.75" customHeight="1" x14ac:dyDescent="0.25">
      <c r="B581" s="61"/>
      <c r="C581" s="11"/>
      <c r="D581" s="61"/>
      <c r="E581" s="61"/>
      <c r="F581" s="61"/>
      <c r="G581" s="61"/>
      <c r="H581" s="61"/>
      <c r="I581" s="61"/>
      <c r="J581" s="61"/>
      <c r="K581" s="6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</row>
    <row r="582" spans="2:60" ht="15.75" customHeight="1" x14ac:dyDescent="0.25">
      <c r="B582" s="61"/>
      <c r="C582" s="11"/>
      <c r="D582" s="61"/>
      <c r="E582" s="61"/>
      <c r="F582" s="61"/>
      <c r="G582" s="61"/>
      <c r="H582" s="61"/>
      <c r="I582" s="61"/>
      <c r="J582" s="61"/>
      <c r="K582" s="6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</row>
    <row r="583" spans="2:60" ht="15.75" customHeight="1" x14ac:dyDescent="0.25">
      <c r="B583" s="61"/>
      <c r="C583" s="11"/>
      <c r="D583" s="61"/>
      <c r="E583" s="61"/>
      <c r="F583" s="61"/>
      <c r="G583" s="61"/>
      <c r="H583" s="61"/>
      <c r="I583" s="61"/>
      <c r="J583" s="61"/>
      <c r="K583" s="6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</row>
    <row r="584" spans="2:60" ht="15.75" customHeight="1" x14ac:dyDescent="0.25">
      <c r="B584" s="61"/>
      <c r="C584" s="11"/>
      <c r="D584" s="61"/>
      <c r="E584" s="61"/>
      <c r="F584" s="61"/>
      <c r="G584" s="61"/>
      <c r="H584" s="61"/>
      <c r="I584" s="61"/>
      <c r="J584" s="61"/>
      <c r="K584" s="6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</row>
    <row r="585" spans="2:60" ht="15.75" customHeight="1" x14ac:dyDescent="0.25">
      <c r="B585" s="61"/>
      <c r="C585" s="11"/>
      <c r="D585" s="61"/>
      <c r="E585" s="61"/>
      <c r="F585" s="61"/>
      <c r="G585" s="61"/>
      <c r="H585" s="61"/>
      <c r="I585" s="61"/>
      <c r="J585" s="61"/>
      <c r="K585" s="6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</row>
    <row r="586" spans="2:60" ht="15.75" customHeight="1" x14ac:dyDescent="0.25">
      <c r="B586" s="61"/>
      <c r="C586" s="11"/>
      <c r="D586" s="61"/>
      <c r="E586" s="61"/>
      <c r="F586" s="61"/>
      <c r="G586" s="61"/>
      <c r="H586" s="61"/>
      <c r="I586" s="61"/>
      <c r="J586" s="61"/>
      <c r="K586" s="6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</row>
    <row r="587" spans="2:60" ht="15.75" customHeight="1" x14ac:dyDescent="0.25">
      <c r="B587" s="61"/>
      <c r="C587" s="11"/>
      <c r="D587" s="61"/>
      <c r="E587" s="61"/>
      <c r="F587" s="61"/>
      <c r="G587" s="61"/>
      <c r="H587" s="61"/>
      <c r="I587" s="61"/>
      <c r="J587" s="61"/>
      <c r="K587" s="6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</row>
    <row r="588" spans="2:60" ht="15.75" customHeight="1" x14ac:dyDescent="0.25">
      <c r="B588" s="61"/>
      <c r="C588" s="11"/>
      <c r="D588" s="61"/>
      <c r="E588" s="61"/>
      <c r="F588" s="61"/>
      <c r="G588" s="61"/>
      <c r="H588" s="61"/>
      <c r="I588" s="61"/>
      <c r="J588" s="61"/>
      <c r="K588" s="6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</row>
    <row r="589" spans="2:60" ht="15.75" customHeight="1" x14ac:dyDescent="0.25">
      <c r="B589" s="61"/>
      <c r="C589" s="11"/>
      <c r="D589" s="61"/>
      <c r="E589" s="61"/>
      <c r="F589" s="61"/>
      <c r="G589" s="61"/>
      <c r="H589" s="61"/>
      <c r="I589" s="61"/>
      <c r="J589" s="61"/>
      <c r="K589" s="6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</row>
    <row r="590" spans="2:60" ht="15.75" customHeight="1" x14ac:dyDescent="0.25">
      <c r="B590" s="61"/>
      <c r="C590" s="11"/>
      <c r="D590" s="61"/>
      <c r="E590" s="61"/>
      <c r="F590" s="61"/>
      <c r="G590" s="61"/>
      <c r="H590" s="61"/>
      <c r="I590" s="61"/>
      <c r="J590" s="61"/>
      <c r="K590" s="6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</row>
    <row r="591" spans="2:60" ht="15.75" customHeight="1" x14ac:dyDescent="0.25">
      <c r="B591" s="61"/>
      <c r="C591" s="11"/>
      <c r="D591" s="61"/>
      <c r="E591" s="61"/>
      <c r="F591" s="61"/>
      <c r="G591" s="61"/>
      <c r="H591" s="61"/>
      <c r="I591" s="61"/>
      <c r="J591" s="61"/>
      <c r="K591" s="6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</row>
    <row r="592" spans="2:60" ht="15.75" customHeight="1" x14ac:dyDescent="0.25">
      <c r="B592" s="61"/>
      <c r="C592" s="11"/>
      <c r="D592" s="61"/>
      <c r="E592" s="61"/>
      <c r="F592" s="61"/>
      <c r="G592" s="61"/>
      <c r="H592" s="61"/>
      <c r="I592" s="61"/>
      <c r="J592" s="61"/>
      <c r="K592" s="6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</row>
    <row r="593" spans="2:60" ht="15.75" customHeight="1" x14ac:dyDescent="0.25">
      <c r="B593" s="61"/>
      <c r="C593" s="11"/>
      <c r="D593" s="61"/>
      <c r="E593" s="61"/>
      <c r="F593" s="61"/>
      <c r="G593" s="61"/>
      <c r="H593" s="61"/>
      <c r="I593" s="61"/>
      <c r="J593" s="61"/>
      <c r="K593" s="6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</row>
    <row r="594" spans="2:60" ht="15.75" customHeight="1" x14ac:dyDescent="0.25">
      <c r="B594" s="61"/>
      <c r="C594" s="11"/>
      <c r="D594" s="61"/>
      <c r="E594" s="61"/>
      <c r="F594" s="61"/>
      <c r="G594" s="61"/>
      <c r="H594" s="61"/>
      <c r="I594" s="61"/>
      <c r="J594" s="61"/>
      <c r="K594" s="6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</row>
    <row r="595" spans="2:60" ht="15.75" customHeight="1" x14ac:dyDescent="0.25">
      <c r="B595" s="61"/>
      <c r="C595" s="11"/>
      <c r="D595" s="61"/>
      <c r="E595" s="61"/>
      <c r="F595" s="61"/>
      <c r="G595" s="61"/>
      <c r="H595" s="61"/>
      <c r="I595" s="61"/>
      <c r="J595" s="61"/>
      <c r="K595" s="6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</row>
    <row r="596" spans="2:60" ht="15.75" customHeight="1" x14ac:dyDescent="0.25">
      <c r="B596" s="61"/>
      <c r="C596" s="11"/>
      <c r="D596" s="61"/>
      <c r="E596" s="61"/>
      <c r="F596" s="61"/>
      <c r="G596" s="61"/>
      <c r="H596" s="61"/>
      <c r="I596" s="61"/>
      <c r="J596" s="61"/>
      <c r="K596" s="6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</row>
    <row r="597" spans="2:60" ht="15.75" customHeight="1" x14ac:dyDescent="0.25">
      <c r="B597" s="61"/>
      <c r="C597" s="11"/>
      <c r="D597" s="61"/>
      <c r="E597" s="61"/>
      <c r="F597" s="61"/>
      <c r="G597" s="61"/>
      <c r="H597" s="61"/>
      <c r="I597" s="61"/>
      <c r="J597" s="61"/>
      <c r="K597" s="6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</row>
    <row r="598" spans="2:60" ht="15.75" customHeight="1" x14ac:dyDescent="0.25">
      <c r="B598" s="61"/>
      <c r="C598" s="11"/>
      <c r="D598" s="61"/>
      <c r="E598" s="61"/>
      <c r="F598" s="61"/>
      <c r="G598" s="61"/>
      <c r="H598" s="61"/>
      <c r="I598" s="61"/>
      <c r="J598" s="61"/>
      <c r="K598" s="6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</row>
    <row r="599" spans="2:60" ht="15.75" customHeight="1" x14ac:dyDescent="0.25">
      <c r="B599" s="61"/>
      <c r="C599" s="11"/>
      <c r="D599" s="61"/>
      <c r="E599" s="61"/>
      <c r="F599" s="61"/>
      <c r="G599" s="61"/>
      <c r="H599" s="61"/>
      <c r="I599" s="61"/>
      <c r="J599" s="61"/>
      <c r="K599" s="6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</row>
    <row r="600" spans="2:60" ht="15.75" customHeight="1" x14ac:dyDescent="0.25">
      <c r="B600" s="61"/>
      <c r="C600" s="11"/>
      <c r="D600" s="61"/>
      <c r="E600" s="61"/>
      <c r="F600" s="61"/>
      <c r="G600" s="61"/>
      <c r="H600" s="61"/>
      <c r="I600" s="61"/>
      <c r="J600" s="61"/>
      <c r="K600" s="6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</row>
    <row r="601" spans="2:60" ht="15.75" customHeight="1" x14ac:dyDescent="0.25">
      <c r="B601" s="61"/>
      <c r="C601" s="11"/>
      <c r="D601" s="61"/>
      <c r="E601" s="61"/>
      <c r="F601" s="61"/>
      <c r="G601" s="61"/>
      <c r="H601" s="61"/>
      <c r="I601" s="61"/>
      <c r="J601" s="61"/>
      <c r="K601" s="6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</row>
    <row r="602" spans="2:60" ht="15.75" customHeight="1" x14ac:dyDescent="0.25">
      <c r="B602" s="61"/>
      <c r="C602" s="11"/>
      <c r="D602" s="61"/>
      <c r="E602" s="61"/>
      <c r="F602" s="61"/>
      <c r="G602" s="61"/>
      <c r="H602" s="61"/>
      <c r="I602" s="61"/>
      <c r="J602" s="61"/>
      <c r="K602" s="6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</row>
    <row r="603" spans="2:60" ht="15.75" customHeight="1" x14ac:dyDescent="0.25">
      <c r="B603" s="61"/>
      <c r="C603" s="11"/>
      <c r="D603" s="61"/>
      <c r="E603" s="61"/>
      <c r="F603" s="61"/>
      <c r="G603" s="61"/>
      <c r="H603" s="61"/>
      <c r="I603" s="61"/>
      <c r="J603" s="61"/>
      <c r="K603" s="6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</row>
    <row r="604" spans="2:60" ht="15.75" customHeight="1" x14ac:dyDescent="0.25">
      <c r="B604" s="61"/>
      <c r="C604" s="11"/>
      <c r="D604" s="61"/>
      <c r="E604" s="61"/>
      <c r="F604" s="61"/>
      <c r="G604" s="61"/>
      <c r="H604" s="61"/>
      <c r="I604" s="61"/>
      <c r="J604" s="61"/>
      <c r="K604" s="6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</row>
    <row r="605" spans="2:60" ht="15.75" customHeight="1" x14ac:dyDescent="0.25">
      <c r="B605" s="61"/>
      <c r="C605" s="11"/>
      <c r="D605" s="61"/>
      <c r="E605" s="61"/>
      <c r="F605" s="61"/>
      <c r="G605" s="61"/>
      <c r="H605" s="61"/>
      <c r="I605" s="61"/>
      <c r="J605" s="61"/>
      <c r="K605" s="6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</row>
    <row r="606" spans="2:60" ht="15.75" customHeight="1" x14ac:dyDescent="0.25">
      <c r="B606" s="61"/>
      <c r="C606" s="11"/>
      <c r="D606" s="61"/>
      <c r="E606" s="61"/>
      <c r="F606" s="61"/>
      <c r="G606" s="61"/>
      <c r="H606" s="61"/>
      <c r="I606" s="61"/>
      <c r="J606" s="61"/>
      <c r="K606" s="6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</row>
    <row r="607" spans="2:60" ht="15.75" customHeight="1" x14ac:dyDescent="0.25">
      <c r="B607" s="61"/>
      <c r="C607" s="11"/>
      <c r="D607" s="61"/>
      <c r="E607" s="61"/>
      <c r="F607" s="61"/>
      <c r="G607" s="61"/>
      <c r="H607" s="61"/>
      <c r="I607" s="61"/>
      <c r="J607" s="61"/>
      <c r="K607" s="6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</row>
    <row r="608" spans="2:60" ht="15.75" customHeight="1" x14ac:dyDescent="0.25">
      <c r="B608" s="61"/>
      <c r="C608" s="11"/>
      <c r="D608" s="61"/>
      <c r="E608" s="61"/>
      <c r="F608" s="61"/>
      <c r="G608" s="61"/>
      <c r="H608" s="61"/>
      <c r="I608" s="61"/>
      <c r="J608" s="61"/>
      <c r="K608" s="6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</row>
    <row r="609" spans="2:60" ht="15.75" customHeight="1" x14ac:dyDescent="0.25">
      <c r="B609" s="61"/>
      <c r="C609" s="11"/>
      <c r="D609" s="61"/>
      <c r="E609" s="61"/>
      <c r="F609" s="61"/>
      <c r="G609" s="61"/>
      <c r="H609" s="61"/>
      <c r="I609" s="61"/>
      <c r="J609" s="61"/>
      <c r="K609" s="6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</row>
    <row r="610" spans="2:60" ht="15.75" customHeight="1" x14ac:dyDescent="0.25">
      <c r="B610" s="61"/>
      <c r="C610" s="11"/>
      <c r="D610" s="61"/>
      <c r="E610" s="61"/>
      <c r="F610" s="61"/>
      <c r="G610" s="61"/>
      <c r="H610" s="61"/>
      <c r="I610" s="61"/>
      <c r="J610" s="61"/>
      <c r="K610" s="6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</row>
    <row r="611" spans="2:60" ht="15.75" customHeight="1" x14ac:dyDescent="0.25">
      <c r="B611" s="61"/>
      <c r="C611" s="11"/>
      <c r="D611" s="61"/>
      <c r="E611" s="61"/>
      <c r="F611" s="61"/>
      <c r="G611" s="61"/>
      <c r="H611" s="61"/>
      <c r="I611" s="61"/>
      <c r="J611" s="61"/>
      <c r="K611" s="6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</row>
    <row r="612" spans="2:60" ht="15.75" customHeight="1" x14ac:dyDescent="0.25">
      <c r="B612" s="61"/>
      <c r="C612" s="11"/>
      <c r="D612" s="61"/>
      <c r="E612" s="61"/>
      <c r="F612" s="61"/>
      <c r="G612" s="61"/>
      <c r="H612" s="61"/>
      <c r="I612" s="61"/>
      <c r="J612" s="61"/>
      <c r="K612" s="6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</row>
    <row r="613" spans="2:60" ht="15.75" customHeight="1" x14ac:dyDescent="0.25">
      <c r="B613" s="61"/>
      <c r="C613" s="11"/>
      <c r="D613" s="61"/>
      <c r="E613" s="61"/>
      <c r="F613" s="61"/>
      <c r="G613" s="61"/>
      <c r="H613" s="61"/>
      <c r="I613" s="61"/>
      <c r="J613" s="61"/>
      <c r="K613" s="6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</row>
    <row r="614" spans="2:60" ht="15.75" customHeight="1" x14ac:dyDescent="0.25">
      <c r="B614" s="61"/>
      <c r="C614" s="11"/>
      <c r="D614" s="61"/>
      <c r="E614" s="61"/>
      <c r="F614" s="61"/>
      <c r="G614" s="61"/>
      <c r="H614" s="61"/>
      <c r="I614" s="61"/>
      <c r="J614" s="61"/>
      <c r="K614" s="6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</row>
    <row r="615" spans="2:60" ht="15.75" customHeight="1" x14ac:dyDescent="0.25">
      <c r="B615" s="61"/>
      <c r="C615" s="11"/>
      <c r="D615" s="61"/>
      <c r="E615" s="61"/>
      <c r="F615" s="61"/>
      <c r="G615" s="61"/>
      <c r="H615" s="61"/>
      <c r="I615" s="61"/>
      <c r="J615" s="61"/>
      <c r="K615" s="6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</row>
    <row r="616" spans="2:60" ht="15.75" customHeight="1" x14ac:dyDescent="0.25">
      <c r="B616" s="61"/>
      <c r="C616" s="11"/>
      <c r="D616" s="61"/>
      <c r="E616" s="61"/>
      <c r="F616" s="61"/>
      <c r="G616" s="61"/>
      <c r="H616" s="61"/>
      <c r="I616" s="61"/>
      <c r="J616" s="61"/>
      <c r="K616" s="6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</row>
    <row r="617" spans="2:60" ht="15.75" customHeight="1" x14ac:dyDescent="0.25">
      <c r="B617" s="61"/>
      <c r="C617" s="11"/>
      <c r="D617" s="61"/>
      <c r="E617" s="61"/>
      <c r="F617" s="61"/>
      <c r="G617" s="61"/>
      <c r="H617" s="61"/>
      <c r="I617" s="61"/>
      <c r="J617" s="61"/>
      <c r="K617" s="6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</row>
    <row r="618" spans="2:60" ht="15.75" customHeight="1" x14ac:dyDescent="0.25">
      <c r="B618" s="61"/>
      <c r="C618" s="11"/>
      <c r="D618" s="61"/>
      <c r="E618" s="61"/>
      <c r="F618" s="61"/>
      <c r="G618" s="61"/>
      <c r="H618" s="61"/>
      <c r="I618" s="61"/>
      <c r="J618" s="61"/>
      <c r="K618" s="6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</row>
    <row r="619" spans="2:60" ht="15.75" customHeight="1" x14ac:dyDescent="0.25">
      <c r="B619" s="61"/>
      <c r="C619" s="11"/>
      <c r="D619" s="61"/>
      <c r="E619" s="61"/>
      <c r="F619" s="61"/>
      <c r="G619" s="61"/>
      <c r="H619" s="61"/>
      <c r="I619" s="61"/>
      <c r="J619" s="61"/>
      <c r="K619" s="6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</row>
    <row r="620" spans="2:60" ht="15.75" customHeight="1" x14ac:dyDescent="0.25">
      <c r="B620" s="61"/>
      <c r="C620" s="11"/>
      <c r="D620" s="61"/>
      <c r="E620" s="61"/>
      <c r="F620" s="61"/>
      <c r="G620" s="61"/>
      <c r="H620" s="61"/>
      <c r="I620" s="61"/>
      <c r="J620" s="61"/>
      <c r="K620" s="6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</row>
    <row r="621" spans="2:60" ht="15.75" customHeight="1" x14ac:dyDescent="0.25">
      <c r="B621" s="61"/>
      <c r="C621" s="11"/>
      <c r="D621" s="61"/>
      <c r="E621" s="61"/>
      <c r="F621" s="61"/>
      <c r="G621" s="61"/>
      <c r="H621" s="61"/>
      <c r="I621" s="61"/>
      <c r="J621" s="61"/>
      <c r="K621" s="6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</row>
    <row r="622" spans="2:60" ht="15.75" customHeight="1" x14ac:dyDescent="0.25">
      <c r="B622" s="61"/>
      <c r="C622" s="11"/>
      <c r="D622" s="61"/>
      <c r="E622" s="61"/>
      <c r="F622" s="61"/>
      <c r="G622" s="61"/>
      <c r="H622" s="61"/>
      <c r="I622" s="61"/>
      <c r="J622" s="61"/>
      <c r="K622" s="6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</row>
    <row r="623" spans="2:60" ht="15.75" customHeight="1" x14ac:dyDescent="0.25">
      <c r="B623" s="61"/>
      <c r="C623" s="11"/>
      <c r="D623" s="61"/>
      <c r="E623" s="61"/>
      <c r="F623" s="61"/>
      <c r="G623" s="61"/>
      <c r="H623" s="61"/>
      <c r="I623" s="61"/>
      <c r="J623" s="61"/>
      <c r="K623" s="6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</row>
    <row r="624" spans="2:60" ht="15.75" customHeight="1" x14ac:dyDescent="0.25">
      <c r="B624" s="61"/>
      <c r="C624" s="11"/>
      <c r="D624" s="61"/>
      <c r="E624" s="61"/>
      <c r="F624" s="61"/>
      <c r="G624" s="61"/>
      <c r="H624" s="61"/>
      <c r="I624" s="61"/>
      <c r="J624" s="61"/>
      <c r="K624" s="6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</row>
    <row r="625" spans="2:60" ht="15.75" customHeight="1" x14ac:dyDescent="0.25">
      <c r="B625" s="61"/>
      <c r="C625" s="11"/>
      <c r="D625" s="61"/>
      <c r="E625" s="61"/>
      <c r="F625" s="61"/>
      <c r="G625" s="61"/>
      <c r="H625" s="61"/>
      <c r="I625" s="61"/>
      <c r="J625" s="61"/>
      <c r="K625" s="6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</row>
    <row r="626" spans="2:60" ht="15.75" customHeight="1" x14ac:dyDescent="0.25">
      <c r="B626" s="61"/>
      <c r="C626" s="11"/>
      <c r="D626" s="61"/>
      <c r="E626" s="61"/>
      <c r="F626" s="61"/>
      <c r="G626" s="61"/>
      <c r="H626" s="61"/>
      <c r="I626" s="61"/>
      <c r="J626" s="61"/>
      <c r="K626" s="6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</row>
    <row r="627" spans="2:60" ht="15.75" customHeight="1" x14ac:dyDescent="0.25">
      <c r="B627" s="61"/>
      <c r="C627" s="11"/>
      <c r="D627" s="61"/>
      <c r="E627" s="61"/>
      <c r="F627" s="61"/>
      <c r="G627" s="61"/>
      <c r="H627" s="61"/>
      <c r="I627" s="61"/>
      <c r="J627" s="61"/>
      <c r="K627" s="6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</row>
    <row r="628" spans="2:60" ht="15.75" customHeight="1" x14ac:dyDescent="0.25">
      <c r="B628" s="61"/>
      <c r="C628" s="11"/>
      <c r="D628" s="61"/>
      <c r="E628" s="61"/>
      <c r="F628" s="61"/>
      <c r="G628" s="61"/>
      <c r="H628" s="61"/>
      <c r="I628" s="61"/>
      <c r="J628" s="61"/>
      <c r="K628" s="6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</row>
    <row r="629" spans="2:60" ht="15.75" customHeight="1" x14ac:dyDescent="0.25">
      <c r="B629" s="61"/>
      <c r="C629" s="11"/>
      <c r="D629" s="61"/>
      <c r="E629" s="61"/>
      <c r="F629" s="61"/>
      <c r="G629" s="61"/>
      <c r="H629" s="61"/>
      <c r="I629" s="61"/>
      <c r="J629" s="61"/>
      <c r="K629" s="6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</row>
    <row r="630" spans="2:60" ht="15.75" customHeight="1" x14ac:dyDescent="0.25">
      <c r="B630" s="61"/>
      <c r="C630" s="11"/>
      <c r="D630" s="61"/>
      <c r="E630" s="61"/>
      <c r="F630" s="61"/>
      <c r="G630" s="61"/>
      <c r="H630" s="61"/>
      <c r="I630" s="61"/>
      <c r="J630" s="61"/>
      <c r="K630" s="6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</row>
    <row r="631" spans="2:60" ht="15.75" customHeight="1" x14ac:dyDescent="0.25">
      <c r="B631" s="61"/>
      <c r="C631" s="11"/>
      <c r="D631" s="61"/>
      <c r="E631" s="61"/>
      <c r="F631" s="61"/>
      <c r="G631" s="61"/>
      <c r="H631" s="61"/>
      <c r="I631" s="61"/>
      <c r="J631" s="61"/>
      <c r="K631" s="6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</row>
    <row r="632" spans="2:60" ht="15.75" customHeight="1" x14ac:dyDescent="0.25">
      <c r="B632" s="61"/>
      <c r="C632" s="11"/>
      <c r="D632" s="61"/>
      <c r="E632" s="61"/>
      <c r="F632" s="61"/>
      <c r="G632" s="61"/>
      <c r="H632" s="61"/>
      <c r="I632" s="61"/>
      <c r="J632" s="61"/>
      <c r="K632" s="6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</row>
    <row r="633" spans="2:60" ht="15.75" customHeight="1" x14ac:dyDescent="0.25">
      <c r="B633" s="61"/>
      <c r="C633" s="11"/>
      <c r="D633" s="61"/>
      <c r="E633" s="61"/>
      <c r="F633" s="61"/>
      <c r="G633" s="61"/>
      <c r="H633" s="61"/>
      <c r="I633" s="61"/>
      <c r="J633" s="61"/>
      <c r="K633" s="6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</row>
    <row r="634" spans="2:60" ht="15.75" customHeight="1" x14ac:dyDescent="0.25">
      <c r="B634" s="61"/>
      <c r="C634" s="11"/>
      <c r="D634" s="61"/>
      <c r="E634" s="61"/>
      <c r="F634" s="61"/>
      <c r="G634" s="61"/>
      <c r="H634" s="61"/>
      <c r="I634" s="61"/>
      <c r="J634" s="61"/>
      <c r="K634" s="6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</row>
    <row r="635" spans="2:60" ht="15.75" customHeight="1" x14ac:dyDescent="0.25">
      <c r="B635" s="61"/>
      <c r="C635" s="11"/>
      <c r="D635" s="61"/>
      <c r="E635" s="61"/>
      <c r="F635" s="61"/>
      <c r="G635" s="61"/>
      <c r="H635" s="61"/>
      <c r="I635" s="61"/>
      <c r="J635" s="61"/>
      <c r="K635" s="6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</row>
    <row r="636" spans="2:60" ht="15.75" customHeight="1" x14ac:dyDescent="0.25">
      <c r="B636" s="61"/>
      <c r="C636" s="11"/>
      <c r="D636" s="61"/>
      <c r="E636" s="61"/>
      <c r="F636" s="61"/>
      <c r="G636" s="61"/>
      <c r="H636" s="61"/>
      <c r="I636" s="61"/>
      <c r="J636" s="61"/>
      <c r="K636" s="6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</row>
    <row r="637" spans="2:60" ht="15.75" customHeight="1" x14ac:dyDescent="0.25">
      <c r="B637" s="61"/>
      <c r="C637" s="11"/>
      <c r="D637" s="61"/>
      <c r="E637" s="61"/>
      <c r="F637" s="61"/>
      <c r="G637" s="61"/>
      <c r="H637" s="61"/>
      <c r="I637" s="61"/>
      <c r="J637" s="61"/>
      <c r="K637" s="6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</row>
    <row r="638" spans="2:60" ht="15.75" customHeight="1" x14ac:dyDescent="0.25">
      <c r="B638" s="61"/>
      <c r="C638" s="11"/>
      <c r="D638" s="61"/>
      <c r="E638" s="61"/>
      <c r="F638" s="61">
        <f t="shared" ref="F638:F645" si="75">IF(I637&gt;0, I637, 0)</f>
        <v>0</v>
      </c>
      <c r="G638" s="61" t="e">
        <f t="shared" ref="G638:G645" si="76">IF(#REF!&gt;0,#REF! +#REF!,0)</f>
        <v>#REF!</v>
      </c>
      <c r="H638" s="61">
        <f t="shared" ref="H638:H645" si="77">IF(I637&gt;0,#REF! +#REF!-G638, 0)</f>
        <v>0</v>
      </c>
      <c r="I638" s="61" t="e">
        <f t="shared" ref="I638:I645" si="78">IF(#REF!&gt;0,#REF! +#REF!-H638, 0)</f>
        <v>#REF!</v>
      </c>
      <c r="J638" s="61">
        <f t="shared" ref="J638:J645" si="79">J637+H638</f>
        <v>0</v>
      </c>
      <c r="K638" s="6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</row>
    <row r="639" spans="2:60" ht="15.75" customHeight="1" x14ac:dyDescent="0.25">
      <c r="B639" s="61"/>
      <c r="C639" s="11"/>
      <c r="D639" s="61"/>
      <c r="E639" s="61"/>
      <c r="F639" s="61" t="e">
        <f t="shared" si="75"/>
        <v>#REF!</v>
      </c>
      <c r="G639" s="61" t="e">
        <f t="shared" si="76"/>
        <v>#REF!</v>
      </c>
      <c r="H639" s="61" t="e">
        <f t="shared" si="77"/>
        <v>#REF!</v>
      </c>
      <c r="I639" s="61" t="e">
        <f t="shared" si="78"/>
        <v>#REF!</v>
      </c>
      <c r="J639" s="61" t="e">
        <f t="shared" si="79"/>
        <v>#REF!</v>
      </c>
      <c r="K639" s="6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</row>
    <row r="640" spans="2:60" ht="15.75" customHeight="1" x14ac:dyDescent="0.25">
      <c r="B640" s="61"/>
      <c r="C640" s="11"/>
      <c r="D640" s="61"/>
      <c r="E640" s="61"/>
      <c r="F640" s="61" t="e">
        <f t="shared" si="75"/>
        <v>#REF!</v>
      </c>
      <c r="G640" s="61" t="e">
        <f t="shared" si="76"/>
        <v>#REF!</v>
      </c>
      <c r="H640" s="61" t="e">
        <f t="shared" si="77"/>
        <v>#REF!</v>
      </c>
      <c r="I640" s="61" t="e">
        <f t="shared" si="78"/>
        <v>#REF!</v>
      </c>
      <c r="J640" s="61" t="e">
        <f t="shared" si="79"/>
        <v>#REF!</v>
      </c>
      <c r="K640" s="6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</row>
    <row r="641" spans="2:60" ht="15.75" customHeight="1" x14ac:dyDescent="0.25">
      <c r="B641" s="61"/>
      <c r="C641" s="11"/>
      <c r="D641" s="61"/>
      <c r="E641" s="61"/>
      <c r="F641" s="61" t="e">
        <f t="shared" si="75"/>
        <v>#REF!</v>
      </c>
      <c r="G641" s="61" t="e">
        <f t="shared" si="76"/>
        <v>#REF!</v>
      </c>
      <c r="H641" s="61" t="e">
        <f t="shared" si="77"/>
        <v>#REF!</v>
      </c>
      <c r="I641" s="61" t="e">
        <f t="shared" si="78"/>
        <v>#REF!</v>
      </c>
      <c r="J641" s="61" t="e">
        <f t="shared" si="79"/>
        <v>#REF!</v>
      </c>
      <c r="K641" s="6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</row>
    <row r="642" spans="2:60" ht="15.75" customHeight="1" x14ac:dyDescent="0.25">
      <c r="B642" s="61"/>
      <c r="C642" s="11"/>
      <c r="D642" s="61"/>
      <c r="E642" s="61"/>
      <c r="F642" s="61" t="e">
        <f t="shared" si="75"/>
        <v>#REF!</v>
      </c>
      <c r="G642" s="61" t="e">
        <f t="shared" si="76"/>
        <v>#REF!</v>
      </c>
      <c r="H642" s="61" t="e">
        <f t="shared" si="77"/>
        <v>#REF!</v>
      </c>
      <c r="I642" s="61" t="e">
        <f t="shared" si="78"/>
        <v>#REF!</v>
      </c>
      <c r="J642" s="61" t="e">
        <f t="shared" si="79"/>
        <v>#REF!</v>
      </c>
      <c r="K642" s="6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</row>
    <row r="643" spans="2:60" ht="15.75" customHeight="1" x14ac:dyDescent="0.25">
      <c r="B643" s="61"/>
      <c r="C643" s="11"/>
      <c r="D643" s="61"/>
      <c r="E643" s="61"/>
      <c r="F643" s="61" t="e">
        <f t="shared" si="75"/>
        <v>#REF!</v>
      </c>
      <c r="G643" s="61" t="e">
        <f t="shared" si="76"/>
        <v>#REF!</v>
      </c>
      <c r="H643" s="61" t="e">
        <f t="shared" si="77"/>
        <v>#REF!</v>
      </c>
      <c r="I643" s="61" t="e">
        <f t="shared" si="78"/>
        <v>#REF!</v>
      </c>
      <c r="J643" s="61" t="e">
        <f t="shared" si="79"/>
        <v>#REF!</v>
      </c>
      <c r="K643" s="6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</row>
    <row r="644" spans="2:60" ht="15.75" customHeight="1" x14ac:dyDescent="0.25">
      <c r="B644" s="61"/>
      <c r="C644" s="11"/>
      <c r="D644" s="61"/>
      <c r="E644" s="61"/>
      <c r="F644" s="61" t="e">
        <f t="shared" si="75"/>
        <v>#REF!</v>
      </c>
      <c r="G644" s="61" t="e">
        <f t="shared" si="76"/>
        <v>#REF!</v>
      </c>
      <c r="H644" s="61" t="e">
        <f t="shared" si="77"/>
        <v>#REF!</v>
      </c>
      <c r="I644" s="61" t="e">
        <f t="shared" si="78"/>
        <v>#REF!</v>
      </c>
      <c r="J644" s="61" t="e">
        <f t="shared" si="79"/>
        <v>#REF!</v>
      </c>
      <c r="K644" s="6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</row>
    <row r="645" spans="2:60" ht="15.75" customHeight="1" x14ac:dyDescent="0.25">
      <c r="B645" s="61"/>
      <c r="C645" s="11"/>
      <c r="D645" s="61"/>
      <c r="E645" s="61"/>
      <c r="F645" s="61" t="e">
        <f t="shared" si="75"/>
        <v>#REF!</v>
      </c>
      <c r="G645" s="61" t="e">
        <f t="shared" si="76"/>
        <v>#REF!</v>
      </c>
      <c r="H645" s="61" t="e">
        <f t="shared" si="77"/>
        <v>#REF!</v>
      </c>
      <c r="I645" s="61" t="e">
        <f t="shared" si="78"/>
        <v>#REF!</v>
      </c>
      <c r="J645" s="61" t="e">
        <f t="shared" si="79"/>
        <v>#REF!</v>
      </c>
      <c r="K645" s="6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</row>
    <row r="646" spans="2:60" ht="15.75" customHeight="1" x14ac:dyDescent="0.25">
      <c r="B646" s="61"/>
      <c r="C646" s="11"/>
      <c r="D646" s="61"/>
      <c r="E646" s="61"/>
      <c r="F646" s="61"/>
      <c r="G646" s="61"/>
      <c r="H646" s="61"/>
      <c r="I646" s="61"/>
      <c r="J646" s="61"/>
      <c r="K646" s="6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</row>
    <row r="647" spans="2:60" ht="15.75" customHeight="1" x14ac:dyDescent="0.25">
      <c r="B647" s="61"/>
      <c r="C647" s="11"/>
      <c r="D647" s="61"/>
      <c r="E647" s="61"/>
      <c r="F647" s="61"/>
      <c r="G647" s="61"/>
      <c r="H647" s="61"/>
      <c r="I647" s="61"/>
      <c r="J647" s="61"/>
      <c r="K647" s="6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</row>
    <row r="648" spans="2:60" ht="15.75" customHeight="1" x14ac:dyDescent="0.25">
      <c r="B648" s="61"/>
      <c r="C648" s="11"/>
      <c r="D648" s="61"/>
      <c r="E648" s="61"/>
      <c r="F648" s="61"/>
      <c r="G648" s="61"/>
      <c r="H648" s="61"/>
      <c r="I648" s="61"/>
      <c r="J648" s="61"/>
      <c r="K648" s="6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</row>
    <row r="649" spans="2:60" ht="15.75" customHeight="1" x14ac:dyDescent="0.25">
      <c r="B649" s="61"/>
      <c r="C649" s="11"/>
      <c r="D649" s="61"/>
      <c r="E649" s="61"/>
      <c r="F649" s="61"/>
      <c r="G649" s="61"/>
      <c r="H649" s="61"/>
      <c r="I649" s="61"/>
      <c r="J649" s="61"/>
      <c r="K649" s="6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</row>
    <row r="650" spans="2:60" ht="15.75" customHeight="1" x14ac:dyDescent="0.25">
      <c r="B650" s="61"/>
      <c r="C650" s="11"/>
      <c r="D650" s="61"/>
      <c r="E650" s="61"/>
      <c r="F650" s="61"/>
      <c r="G650" s="61"/>
      <c r="H650" s="61"/>
      <c r="I650" s="61"/>
      <c r="J650" s="61"/>
      <c r="K650" s="6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</row>
    <row r="651" spans="2:60" ht="15.75" customHeight="1" x14ac:dyDescent="0.25">
      <c r="B651" s="61"/>
      <c r="C651" s="11"/>
      <c r="D651" s="61"/>
      <c r="E651" s="61"/>
      <c r="F651" s="61"/>
      <c r="G651" s="61"/>
      <c r="H651" s="61"/>
      <c r="I651" s="61"/>
      <c r="J651" s="61"/>
      <c r="K651" s="6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</row>
    <row r="652" spans="2:60" ht="15.75" customHeight="1" x14ac:dyDescent="0.25">
      <c r="B652" s="61"/>
      <c r="C652" s="11"/>
      <c r="D652" s="61"/>
      <c r="E652" s="61"/>
      <c r="F652" s="61"/>
      <c r="G652" s="61"/>
      <c r="H652" s="61"/>
      <c r="I652" s="61"/>
      <c r="J652" s="61"/>
      <c r="K652" s="6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</row>
    <row r="653" spans="2:60" ht="15.75" customHeight="1" x14ac:dyDescent="0.25">
      <c r="B653" s="61"/>
      <c r="C653" s="11"/>
      <c r="D653" s="61"/>
      <c r="E653" s="61"/>
      <c r="F653" s="61"/>
      <c r="G653" s="61"/>
      <c r="H653" s="61"/>
      <c r="I653" s="61"/>
      <c r="J653" s="61"/>
      <c r="K653" s="6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</row>
    <row r="654" spans="2:60" ht="15.75" customHeight="1" x14ac:dyDescent="0.25">
      <c r="B654" s="61"/>
      <c r="C654" s="11"/>
      <c r="D654" s="61"/>
      <c r="E654" s="61"/>
      <c r="F654" s="61"/>
      <c r="G654" s="61"/>
      <c r="H654" s="61"/>
      <c r="I654" s="61"/>
      <c r="J654" s="61"/>
      <c r="K654" s="6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</row>
    <row r="655" spans="2:60" ht="15.75" customHeight="1" x14ac:dyDescent="0.25">
      <c r="B655" s="61"/>
      <c r="C655" s="11"/>
      <c r="D655" s="61"/>
      <c r="E655" s="61"/>
      <c r="F655" s="61"/>
      <c r="G655" s="61"/>
      <c r="H655" s="61"/>
      <c r="I655" s="61"/>
      <c r="J655" s="61"/>
      <c r="K655" s="6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</row>
    <row r="656" spans="2:60" ht="15.75" customHeight="1" x14ac:dyDescent="0.25">
      <c r="B656" s="61"/>
      <c r="C656" s="11"/>
      <c r="D656" s="61"/>
      <c r="E656" s="61"/>
      <c r="F656" s="61"/>
      <c r="G656" s="61"/>
      <c r="H656" s="61"/>
      <c r="I656" s="61"/>
      <c r="J656" s="61"/>
      <c r="K656" s="6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</row>
    <row r="657" spans="2:60" ht="15.75" customHeight="1" x14ac:dyDescent="0.25">
      <c r="B657" s="61"/>
      <c r="C657" s="11"/>
      <c r="D657" s="61"/>
      <c r="E657" s="61"/>
      <c r="F657" s="61"/>
      <c r="G657" s="61"/>
      <c r="H657" s="61"/>
      <c r="I657" s="61"/>
      <c r="J657" s="61"/>
      <c r="K657" s="6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</row>
    <row r="658" spans="2:60" ht="15.75" customHeight="1" x14ac:dyDescent="0.25">
      <c r="B658" s="61"/>
      <c r="C658" s="11"/>
      <c r="D658" s="61"/>
      <c r="E658" s="61"/>
      <c r="F658" s="61"/>
      <c r="G658" s="61"/>
      <c r="H658" s="61"/>
      <c r="I658" s="61"/>
      <c r="J658" s="61"/>
      <c r="K658" s="6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</row>
    <row r="659" spans="2:60" ht="15.75" customHeight="1" x14ac:dyDescent="0.25">
      <c r="B659" s="61"/>
      <c r="C659" s="11"/>
      <c r="D659" s="61"/>
      <c r="E659" s="61"/>
      <c r="F659" s="61"/>
      <c r="G659" s="61"/>
      <c r="H659" s="61"/>
      <c r="I659" s="61"/>
      <c r="J659" s="61"/>
      <c r="K659" s="6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</row>
    <row r="660" spans="2:60" ht="15.75" customHeight="1" x14ac:dyDescent="0.25">
      <c r="B660" s="61"/>
      <c r="C660" s="11"/>
      <c r="D660" s="61"/>
      <c r="E660" s="61"/>
      <c r="F660" s="61"/>
      <c r="G660" s="61"/>
      <c r="H660" s="61"/>
      <c r="I660" s="61"/>
      <c r="J660" s="61"/>
      <c r="K660" s="6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</row>
    <row r="661" spans="2:60" ht="15.75" customHeight="1" x14ac:dyDescent="0.25">
      <c r="B661" s="61"/>
      <c r="C661" s="11"/>
      <c r="D661" s="61"/>
      <c r="E661" s="61"/>
      <c r="F661" s="61"/>
      <c r="G661" s="61"/>
      <c r="H661" s="61"/>
      <c r="I661" s="61"/>
      <c r="J661" s="61"/>
      <c r="K661" s="6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</row>
    <row r="662" spans="2:60" ht="15.75" customHeight="1" x14ac:dyDescent="0.25">
      <c r="B662" s="61"/>
      <c r="C662" s="11"/>
      <c r="D662" s="61"/>
      <c r="E662" s="61"/>
      <c r="F662" s="61"/>
      <c r="G662" s="61"/>
      <c r="H662" s="61"/>
      <c r="I662" s="61"/>
      <c r="J662" s="61"/>
      <c r="K662" s="6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</row>
    <row r="663" spans="2:60" ht="15.75" customHeight="1" x14ac:dyDescent="0.25">
      <c r="B663" s="61"/>
      <c r="C663" s="11"/>
      <c r="D663" s="61"/>
      <c r="E663" s="61"/>
      <c r="F663" s="61"/>
      <c r="G663" s="61"/>
      <c r="H663" s="61"/>
      <c r="I663" s="61"/>
      <c r="J663" s="61"/>
      <c r="K663" s="6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</row>
    <row r="664" spans="2:60" ht="15.75" customHeight="1" x14ac:dyDescent="0.25">
      <c r="B664" s="61"/>
      <c r="C664" s="11"/>
      <c r="D664" s="61"/>
      <c r="E664" s="61"/>
      <c r="F664" s="61"/>
      <c r="G664" s="61"/>
      <c r="H664" s="61"/>
      <c r="I664" s="61"/>
      <c r="J664" s="61"/>
      <c r="K664" s="6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</row>
    <row r="665" spans="2:60" ht="15.75" customHeight="1" x14ac:dyDescent="0.25">
      <c r="B665" s="61"/>
      <c r="C665" s="11"/>
      <c r="D665" s="61"/>
      <c r="E665" s="61"/>
      <c r="F665" s="61"/>
      <c r="G665" s="61"/>
      <c r="H665" s="61"/>
      <c r="I665" s="61"/>
      <c r="J665" s="61"/>
      <c r="K665" s="6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</row>
    <row r="666" spans="2:60" ht="15.75" customHeight="1" x14ac:dyDescent="0.25">
      <c r="B666" s="61"/>
      <c r="C666" s="11"/>
      <c r="D666" s="61"/>
      <c r="E666" s="61"/>
      <c r="F666" s="61"/>
      <c r="G666" s="61"/>
      <c r="H666" s="61"/>
      <c r="I666" s="61"/>
      <c r="J666" s="61"/>
      <c r="K666" s="6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</row>
    <row r="667" spans="2:60" ht="15.75" customHeight="1" x14ac:dyDescent="0.25">
      <c r="B667" s="61"/>
      <c r="C667" s="11"/>
      <c r="D667" s="61"/>
      <c r="E667" s="61"/>
      <c r="F667" s="61"/>
      <c r="G667" s="61"/>
      <c r="H667" s="61"/>
      <c r="I667" s="61"/>
      <c r="J667" s="61"/>
      <c r="K667" s="6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</row>
    <row r="668" spans="2:60" ht="15.75" customHeight="1" x14ac:dyDescent="0.25">
      <c r="B668" s="61"/>
      <c r="C668" s="11"/>
      <c r="D668" s="61"/>
      <c r="E668" s="61"/>
      <c r="F668" s="61"/>
      <c r="G668" s="61"/>
      <c r="H668" s="61"/>
      <c r="I668" s="61"/>
      <c r="J668" s="61"/>
      <c r="K668" s="6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</row>
    <row r="669" spans="2:60" ht="15.75" customHeight="1" x14ac:dyDescent="0.25">
      <c r="B669" s="61"/>
      <c r="C669" s="11"/>
      <c r="D669" s="61"/>
      <c r="E669" s="61"/>
      <c r="F669" s="61"/>
      <c r="G669" s="61"/>
      <c r="H669" s="61"/>
      <c r="I669" s="61"/>
      <c r="J669" s="61"/>
      <c r="K669" s="6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</row>
    <row r="670" spans="2:60" ht="15.75" customHeight="1" x14ac:dyDescent="0.25">
      <c r="B670" s="61"/>
      <c r="C670" s="11"/>
      <c r="D670" s="61"/>
      <c r="E670" s="61"/>
      <c r="F670" s="61"/>
      <c r="G670" s="61"/>
      <c r="H670" s="61"/>
      <c r="I670" s="61"/>
      <c r="J670" s="61"/>
      <c r="K670" s="6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</row>
    <row r="671" spans="2:60" ht="15.75" customHeight="1" x14ac:dyDescent="0.25">
      <c r="B671" s="61"/>
      <c r="C671" s="11"/>
      <c r="D671" s="61"/>
      <c r="E671" s="61"/>
      <c r="F671" s="61"/>
      <c r="G671" s="61"/>
      <c r="H671" s="61"/>
      <c r="I671" s="61"/>
      <c r="J671" s="61"/>
      <c r="K671" s="6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</row>
    <row r="672" spans="2:60" ht="15.75" customHeight="1" x14ac:dyDescent="0.25">
      <c r="B672" s="61"/>
      <c r="C672" s="11"/>
      <c r="D672" s="61"/>
      <c r="E672" s="61"/>
      <c r="F672" s="61"/>
      <c r="G672" s="61"/>
      <c r="H672" s="61"/>
      <c r="I672" s="61"/>
      <c r="J672" s="61"/>
      <c r="K672" s="6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</row>
    <row r="673" spans="2:60" ht="15.75" customHeight="1" x14ac:dyDescent="0.25">
      <c r="B673" s="61"/>
      <c r="C673" s="11"/>
      <c r="D673" s="61"/>
      <c r="E673" s="61"/>
      <c r="F673" s="61"/>
      <c r="G673" s="61"/>
      <c r="H673" s="61"/>
      <c r="I673" s="61"/>
      <c r="J673" s="61"/>
      <c r="K673" s="6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</row>
    <row r="674" spans="2:60" ht="15.75" customHeight="1" x14ac:dyDescent="0.25">
      <c r="B674" s="61"/>
      <c r="C674" s="11"/>
      <c r="D674" s="61"/>
      <c r="E674" s="61"/>
      <c r="F674" s="61"/>
      <c r="G674" s="61"/>
      <c r="H674" s="61"/>
      <c r="I674" s="61"/>
      <c r="J674" s="61"/>
      <c r="K674" s="6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</row>
    <row r="675" spans="2:60" ht="15.75" customHeight="1" x14ac:dyDescent="0.25">
      <c r="B675" s="61"/>
      <c r="C675" s="11"/>
      <c r="D675" s="61"/>
      <c r="E675" s="61"/>
      <c r="F675" s="61"/>
      <c r="G675" s="61"/>
      <c r="H675" s="61"/>
      <c r="I675" s="61"/>
      <c r="J675" s="61"/>
      <c r="K675" s="6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</row>
    <row r="676" spans="2:60" ht="15.75" customHeight="1" x14ac:dyDescent="0.25">
      <c r="B676" s="61"/>
      <c r="C676" s="11"/>
      <c r="D676" s="61"/>
      <c r="E676" s="61"/>
      <c r="F676" s="61"/>
      <c r="G676" s="61"/>
      <c r="H676" s="61"/>
      <c r="I676" s="61"/>
      <c r="J676" s="61"/>
      <c r="K676" s="6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</row>
    <row r="677" spans="2:60" ht="15.75" customHeight="1" x14ac:dyDescent="0.25">
      <c r="B677" s="61"/>
      <c r="C677" s="11"/>
      <c r="D677" s="61"/>
      <c r="E677" s="61"/>
      <c r="F677" s="61"/>
      <c r="G677" s="61"/>
      <c r="H677" s="61"/>
      <c r="I677" s="61"/>
      <c r="J677" s="61"/>
      <c r="K677" s="6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</row>
    <row r="678" spans="2:60" ht="15.75" customHeight="1" x14ac:dyDescent="0.25">
      <c r="B678" s="61"/>
      <c r="C678" s="11"/>
      <c r="D678" s="61"/>
      <c r="E678" s="61"/>
      <c r="F678" s="61"/>
      <c r="G678" s="61"/>
      <c r="H678" s="61"/>
      <c r="I678" s="61"/>
      <c r="J678" s="61"/>
      <c r="K678" s="6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</row>
    <row r="679" spans="2:60" ht="15.75" customHeight="1" x14ac:dyDescent="0.25">
      <c r="B679" s="61"/>
      <c r="C679" s="11"/>
      <c r="D679" s="61"/>
      <c r="E679" s="61"/>
      <c r="F679" s="61"/>
      <c r="G679" s="61"/>
      <c r="H679" s="61"/>
      <c r="I679" s="61"/>
      <c r="J679" s="61"/>
      <c r="K679" s="6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</row>
    <row r="680" spans="2:60" ht="15.75" customHeight="1" x14ac:dyDescent="0.25">
      <c r="B680" s="61"/>
      <c r="C680" s="11"/>
      <c r="D680" s="61"/>
      <c r="E680" s="61"/>
      <c r="F680" s="61"/>
      <c r="G680" s="61"/>
      <c r="H680" s="61"/>
      <c r="I680" s="61"/>
      <c r="J680" s="61"/>
      <c r="K680" s="6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</row>
    <row r="681" spans="2:60" ht="15.75" customHeight="1" x14ac:dyDescent="0.25">
      <c r="B681" s="61"/>
      <c r="C681" s="11"/>
      <c r="D681" s="61"/>
      <c r="E681" s="61"/>
      <c r="F681" s="61"/>
      <c r="G681" s="61"/>
      <c r="H681" s="61"/>
      <c r="I681" s="61"/>
      <c r="J681" s="61"/>
      <c r="K681" s="6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</row>
    <row r="682" spans="2:60" ht="15.75" customHeight="1" x14ac:dyDescent="0.25">
      <c r="B682" s="61"/>
      <c r="C682" s="11"/>
      <c r="D682" s="61"/>
      <c r="E682" s="61"/>
      <c r="F682" s="61"/>
      <c r="G682" s="61"/>
      <c r="H682" s="61"/>
      <c r="I682" s="61"/>
      <c r="J682" s="61"/>
      <c r="K682" s="6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</row>
    <row r="683" spans="2:60" ht="15.75" customHeight="1" x14ac:dyDescent="0.25">
      <c r="B683" s="61"/>
      <c r="C683" s="11"/>
      <c r="D683" s="61"/>
      <c r="E683" s="61"/>
      <c r="F683" s="61"/>
      <c r="G683" s="61"/>
      <c r="H683" s="61"/>
      <c r="I683" s="61"/>
      <c r="J683" s="61"/>
      <c r="K683" s="6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</row>
    <row r="684" spans="2:60" ht="15.75" customHeight="1" x14ac:dyDescent="0.25">
      <c r="B684" s="61"/>
      <c r="C684" s="11"/>
      <c r="D684" s="61"/>
      <c r="E684" s="61"/>
      <c r="F684" s="61"/>
      <c r="G684" s="61"/>
      <c r="H684" s="61"/>
      <c r="I684" s="61"/>
      <c r="J684" s="61"/>
      <c r="K684" s="6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</row>
    <row r="685" spans="2:60" ht="15.75" customHeight="1" x14ac:dyDescent="0.25">
      <c r="B685" s="61"/>
      <c r="C685" s="11"/>
      <c r="D685" s="61"/>
      <c r="E685" s="61"/>
      <c r="F685" s="61"/>
      <c r="G685" s="61"/>
      <c r="H685" s="61"/>
      <c r="I685" s="61"/>
      <c r="J685" s="61"/>
      <c r="K685" s="6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</row>
    <row r="686" spans="2:60" ht="15.75" customHeight="1" x14ac:dyDescent="0.25">
      <c r="B686" s="61"/>
      <c r="C686" s="11"/>
      <c r="D686" s="61"/>
      <c r="E686" s="61"/>
      <c r="F686" s="61"/>
      <c r="G686" s="61"/>
      <c r="H686" s="61"/>
      <c r="I686" s="61"/>
      <c r="J686" s="61"/>
      <c r="K686" s="6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</row>
    <row r="687" spans="2:60" ht="15.75" customHeight="1" x14ac:dyDescent="0.25">
      <c r="B687" s="61"/>
      <c r="C687" s="11"/>
      <c r="D687" s="61"/>
      <c r="E687" s="61"/>
      <c r="F687" s="61"/>
      <c r="G687" s="61"/>
      <c r="H687" s="61"/>
      <c r="I687" s="61"/>
      <c r="J687" s="61"/>
      <c r="K687" s="6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</row>
    <row r="688" spans="2:60" ht="15.75" customHeight="1" x14ac:dyDescent="0.25">
      <c r="B688" s="61"/>
      <c r="C688" s="11"/>
      <c r="D688" s="61"/>
      <c r="E688" s="61"/>
      <c r="F688" s="61"/>
      <c r="G688" s="61"/>
      <c r="H688" s="61"/>
      <c r="I688" s="61"/>
      <c r="J688" s="61"/>
      <c r="K688" s="6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</row>
    <row r="689" spans="2:60" ht="15.75" customHeight="1" x14ac:dyDescent="0.25">
      <c r="B689" s="61"/>
      <c r="C689" s="11"/>
      <c r="D689" s="61"/>
      <c r="E689" s="61"/>
      <c r="F689" s="61"/>
      <c r="G689" s="61"/>
      <c r="H689" s="61"/>
      <c r="I689" s="61"/>
      <c r="J689" s="61"/>
      <c r="K689" s="6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</row>
    <row r="690" spans="2:60" ht="15.75" customHeight="1" x14ac:dyDescent="0.25">
      <c r="B690" s="61"/>
      <c r="C690" s="11"/>
      <c r="D690" s="61"/>
      <c r="E690" s="61"/>
      <c r="F690" s="61"/>
      <c r="G690" s="61"/>
      <c r="H690" s="61"/>
      <c r="I690" s="61"/>
      <c r="J690" s="61"/>
      <c r="K690" s="6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</row>
    <row r="691" spans="2:60" ht="15.75" customHeight="1" x14ac:dyDescent="0.25">
      <c r="B691" s="61"/>
      <c r="C691" s="11"/>
      <c r="D691" s="61"/>
      <c r="E691" s="61"/>
      <c r="F691" s="61"/>
      <c r="G691" s="61"/>
      <c r="H691" s="61"/>
      <c r="I691" s="61"/>
      <c r="J691" s="61"/>
      <c r="K691" s="6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</row>
    <row r="692" spans="2:60" ht="15.75" customHeight="1" x14ac:dyDescent="0.25">
      <c r="B692" s="61"/>
      <c r="C692" s="11"/>
      <c r="D692" s="61"/>
      <c r="E692" s="61"/>
      <c r="F692" s="61"/>
      <c r="G692" s="61"/>
      <c r="H692" s="61"/>
      <c r="I692" s="61"/>
      <c r="J692" s="61"/>
      <c r="K692" s="6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</row>
    <row r="693" spans="2:60" ht="15.75" customHeight="1" x14ac:dyDescent="0.25">
      <c r="B693" s="61"/>
      <c r="C693" s="11"/>
      <c r="D693" s="61"/>
      <c r="E693" s="61"/>
      <c r="F693" s="61"/>
      <c r="G693" s="61"/>
      <c r="H693" s="61"/>
      <c r="I693" s="61"/>
      <c r="J693" s="61"/>
      <c r="K693" s="6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</row>
    <row r="694" spans="2:60" ht="15.75" customHeight="1" x14ac:dyDescent="0.25">
      <c r="B694" s="61"/>
      <c r="C694" s="11"/>
      <c r="D694" s="61"/>
      <c r="E694" s="61"/>
      <c r="F694" s="61"/>
      <c r="G694" s="61"/>
      <c r="H694" s="61"/>
      <c r="I694" s="61"/>
      <c r="J694" s="61"/>
      <c r="K694" s="6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</row>
    <row r="695" spans="2:60" ht="15.75" customHeight="1" x14ac:dyDescent="0.25">
      <c r="B695" s="61"/>
      <c r="C695" s="11"/>
      <c r="D695" s="61"/>
      <c r="E695" s="61"/>
      <c r="F695" s="61"/>
      <c r="G695" s="61"/>
      <c r="H695" s="61"/>
      <c r="I695" s="61"/>
      <c r="J695" s="61"/>
      <c r="K695" s="6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</row>
    <row r="696" spans="2:60" ht="15.75" customHeight="1" x14ac:dyDescent="0.25">
      <c r="B696" s="61"/>
      <c r="C696" s="11"/>
      <c r="D696" s="61"/>
      <c r="E696" s="61"/>
      <c r="F696" s="61"/>
      <c r="G696" s="61"/>
      <c r="H696" s="61"/>
      <c r="I696" s="61"/>
      <c r="J696" s="61"/>
      <c r="K696" s="6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</row>
    <row r="697" spans="2:60" ht="15.75" customHeight="1" x14ac:dyDescent="0.25">
      <c r="B697" s="61"/>
      <c r="C697" s="11"/>
      <c r="D697" s="61"/>
      <c r="E697" s="61"/>
      <c r="F697" s="61"/>
      <c r="G697" s="61"/>
      <c r="H697" s="61"/>
      <c r="I697" s="61"/>
      <c r="J697" s="61"/>
      <c r="K697" s="6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</row>
    <row r="698" spans="2:60" ht="15.75" customHeight="1" x14ac:dyDescent="0.25">
      <c r="B698" s="61"/>
      <c r="C698" s="11"/>
      <c r="D698" s="61"/>
      <c r="E698" s="61"/>
      <c r="F698" s="61"/>
      <c r="G698" s="61"/>
      <c r="H698" s="61"/>
      <c r="I698" s="61"/>
      <c r="J698" s="61"/>
      <c r="K698" s="6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</row>
    <row r="699" spans="2:60" ht="15.75" customHeight="1" x14ac:dyDescent="0.25">
      <c r="B699" s="61"/>
      <c r="C699" s="11"/>
      <c r="D699" s="61"/>
      <c r="E699" s="61"/>
      <c r="F699" s="61"/>
      <c r="G699" s="61"/>
      <c r="H699" s="61"/>
      <c r="I699" s="61"/>
      <c r="J699" s="61"/>
      <c r="K699" s="6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</row>
    <row r="700" spans="2:60" ht="15.75" customHeight="1" x14ac:dyDescent="0.25">
      <c r="B700" s="61"/>
      <c r="C700" s="11"/>
      <c r="D700" s="61"/>
      <c r="E700" s="61"/>
      <c r="F700" s="61"/>
      <c r="G700" s="61"/>
      <c r="H700" s="61"/>
      <c r="I700" s="61"/>
      <c r="J700" s="61"/>
      <c r="K700" s="6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</row>
    <row r="701" spans="2:60" ht="15.75" customHeight="1" x14ac:dyDescent="0.25">
      <c r="B701" s="61"/>
      <c r="C701" s="11"/>
      <c r="D701" s="61"/>
      <c r="E701" s="61"/>
      <c r="F701" s="61"/>
      <c r="G701" s="61"/>
      <c r="H701" s="61"/>
      <c r="I701" s="61"/>
      <c r="J701" s="61"/>
      <c r="K701" s="6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</row>
    <row r="702" spans="2:60" ht="15.75" customHeight="1" x14ac:dyDescent="0.25">
      <c r="B702" s="61"/>
      <c r="C702" s="11"/>
      <c r="D702" s="61"/>
      <c r="E702" s="61"/>
      <c r="F702" s="61"/>
      <c r="G702" s="61"/>
      <c r="H702" s="61"/>
      <c r="I702" s="61"/>
      <c r="J702" s="61"/>
      <c r="K702" s="6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</row>
    <row r="703" spans="2:60" ht="15.75" customHeight="1" x14ac:dyDescent="0.25">
      <c r="B703" s="61"/>
      <c r="C703" s="11"/>
      <c r="D703" s="61"/>
      <c r="E703" s="61"/>
      <c r="F703" s="61"/>
      <c r="G703" s="61"/>
      <c r="H703" s="61"/>
      <c r="I703" s="61"/>
      <c r="J703" s="61"/>
      <c r="K703" s="6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</row>
    <row r="704" spans="2:60" ht="15.75" customHeight="1" x14ac:dyDescent="0.25">
      <c r="B704" s="61"/>
      <c r="C704" s="11"/>
      <c r="D704" s="61"/>
      <c r="E704" s="61"/>
      <c r="F704" s="61"/>
      <c r="G704" s="61"/>
      <c r="H704" s="61"/>
      <c r="I704" s="61"/>
      <c r="J704" s="61"/>
      <c r="K704" s="6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</row>
    <row r="705" spans="2:60" ht="15.75" customHeight="1" x14ac:dyDescent="0.25">
      <c r="B705" s="61"/>
      <c r="C705" s="11"/>
      <c r="D705" s="61"/>
      <c r="E705" s="61"/>
      <c r="F705" s="61"/>
      <c r="G705" s="61"/>
      <c r="H705" s="61"/>
      <c r="I705" s="61"/>
      <c r="J705" s="61"/>
      <c r="K705" s="6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</row>
    <row r="706" spans="2:60" ht="15.75" customHeight="1" x14ac:dyDescent="0.25">
      <c r="B706" s="61"/>
      <c r="C706" s="11"/>
      <c r="D706" s="61"/>
      <c r="E706" s="61"/>
      <c r="F706" s="61"/>
      <c r="G706" s="61"/>
      <c r="H706" s="61"/>
      <c r="I706" s="61"/>
      <c r="J706" s="61"/>
      <c r="K706" s="6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</row>
    <row r="707" spans="2:60" ht="15.75" customHeight="1" x14ac:dyDescent="0.25">
      <c r="B707" s="61"/>
      <c r="C707" s="11"/>
      <c r="D707" s="61"/>
      <c r="E707" s="61"/>
      <c r="F707" s="61"/>
      <c r="G707" s="61"/>
      <c r="H707" s="61"/>
      <c r="I707" s="61"/>
      <c r="J707" s="61"/>
      <c r="K707" s="6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</row>
    <row r="708" spans="2:60" ht="15.75" customHeight="1" x14ac:dyDescent="0.25">
      <c r="B708" s="61"/>
      <c r="C708" s="11"/>
      <c r="D708" s="61"/>
      <c r="E708" s="61"/>
      <c r="F708" s="61"/>
      <c r="G708" s="61"/>
      <c r="H708" s="61"/>
      <c r="I708" s="61"/>
      <c r="J708" s="61"/>
      <c r="K708" s="6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</row>
    <row r="709" spans="2:60" ht="15.75" customHeight="1" x14ac:dyDescent="0.25">
      <c r="B709" s="61"/>
      <c r="C709" s="11"/>
      <c r="D709" s="61"/>
      <c r="E709" s="61"/>
      <c r="F709" s="61"/>
      <c r="G709" s="61"/>
      <c r="H709" s="61"/>
      <c r="I709" s="61"/>
      <c r="J709" s="61"/>
      <c r="K709" s="6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</row>
    <row r="710" spans="2:60" ht="15.75" customHeight="1" x14ac:dyDescent="0.25">
      <c r="B710" s="61"/>
      <c r="C710" s="11"/>
      <c r="D710" s="61"/>
      <c r="E710" s="61"/>
      <c r="F710" s="61"/>
      <c r="G710" s="61"/>
      <c r="H710" s="61"/>
      <c r="I710" s="61"/>
      <c r="J710" s="61"/>
      <c r="K710" s="6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</row>
    <row r="711" spans="2:60" ht="15.75" customHeight="1" x14ac:dyDescent="0.25">
      <c r="B711" s="61"/>
      <c r="C711" s="11"/>
      <c r="D711" s="61"/>
      <c r="E711" s="61"/>
      <c r="F711" s="61"/>
      <c r="G711" s="61"/>
      <c r="H711" s="61"/>
      <c r="I711" s="61"/>
      <c r="J711" s="61"/>
      <c r="K711" s="6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</row>
    <row r="712" spans="2:60" ht="15.75" customHeight="1" x14ac:dyDescent="0.25">
      <c r="B712" s="61"/>
      <c r="C712" s="11"/>
      <c r="D712" s="61"/>
      <c r="E712" s="61"/>
      <c r="F712" s="61"/>
      <c r="G712" s="61"/>
      <c r="H712" s="61"/>
      <c r="I712" s="61"/>
      <c r="J712" s="61"/>
      <c r="K712" s="6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</row>
    <row r="713" spans="2:60" ht="15.75" customHeight="1" x14ac:dyDescent="0.25">
      <c r="B713" s="61"/>
      <c r="C713" s="11"/>
      <c r="D713" s="61"/>
      <c r="E713" s="61"/>
      <c r="F713" s="61"/>
      <c r="G713" s="61"/>
      <c r="H713" s="61"/>
      <c r="I713" s="61"/>
      <c r="J713" s="61"/>
      <c r="K713" s="6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</row>
    <row r="714" spans="2:60" ht="15.75" customHeight="1" x14ac:dyDescent="0.25">
      <c r="B714" s="61"/>
      <c r="C714" s="11"/>
      <c r="D714" s="61"/>
      <c r="E714" s="61"/>
      <c r="F714" s="61"/>
      <c r="G714" s="61"/>
      <c r="H714" s="61"/>
      <c r="I714" s="61"/>
      <c r="J714" s="61"/>
      <c r="K714" s="6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</row>
    <row r="715" spans="2:60" ht="15.75" customHeight="1" x14ac:dyDescent="0.25">
      <c r="B715" s="61"/>
      <c r="C715" s="11"/>
      <c r="D715" s="61"/>
      <c r="E715" s="61"/>
      <c r="F715" s="61"/>
      <c r="G715" s="61"/>
      <c r="H715" s="61"/>
      <c r="I715" s="61"/>
      <c r="J715" s="61"/>
      <c r="K715" s="6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</row>
    <row r="716" spans="2:60" ht="15.75" customHeight="1" x14ac:dyDescent="0.25">
      <c r="B716" s="61"/>
      <c r="C716" s="11"/>
      <c r="D716" s="61"/>
      <c r="E716" s="61"/>
      <c r="F716" s="61"/>
      <c r="G716" s="61"/>
      <c r="H716" s="61"/>
      <c r="I716" s="61"/>
      <c r="J716" s="61"/>
      <c r="K716" s="6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</row>
    <row r="717" spans="2:60" ht="15.75" customHeight="1" x14ac:dyDescent="0.25">
      <c r="B717" s="61"/>
      <c r="C717" s="11"/>
      <c r="D717" s="61"/>
      <c r="E717" s="61"/>
      <c r="F717" s="61"/>
      <c r="G717" s="61"/>
      <c r="H717" s="61"/>
      <c r="I717" s="61"/>
      <c r="J717" s="61"/>
      <c r="K717" s="6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</row>
    <row r="718" spans="2:60" ht="15.75" customHeight="1" x14ac:dyDescent="0.25">
      <c r="B718" s="61"/>
      <c r="C718" s="11"/>
      <c r="D718" s="61"/>
      <c r="E718" s="61"/>
      <c r="F718" s="61"/>
      <c r="G718" s="61"/>
      <c r="H718" s="61"/>
      <c r="I718" s="61"/>
      <c r="J718" s="61"/>
      <c r="K718" s="6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</row>
    <row r="719" spans="2:60" ht="15.75" customHeight="1" x14ac:dyDescent="0.25">
      <c r="B719" s="61"/>
      <c r="C719" s="11"/>
      <c r="D719" s="61"/>
      <c r="E719" s="61"/>
      <c r="F719" s="61"/>
      <c r="G719" s="61"/>
      <c r="H719" s="61"/>
      <c r="I719" s="61"/>
      <c r="J719" s="61"/>
      <c r="K719" s="6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</row>
    <row r="720" spans="2:60" ht="15.75" customHeight="1" x14ac:dyDescent="0.25">
      <c r="B720" s="61"/>
      <c r="C720" s="11"/>
      <c r="D720" s="61"/>
      <c r="E720" s="61"/>
      <c r="F720" s="61"/>
      <c r="G720" s="61"/>
      <c r="H720" s="61"/>
      <c r="I720" s="61"/>
      <c r="J720" s="61"/>
      <c r="K720" s="6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</row>
    <row r="721" spans="2:60" ht="15.75" customHeight="1" x14ac:dyDescent="0.25">
      <c r="B721" s="61"/>
      <c r="C721" s="11"/>
      <c r="D721" s="61"/>
      <c r="E721" s="61"/>
      <c r="F721" s="61"/>
      <c r="G721" s="61"/>
      <c r="H721" s="61"/>
      <c r="I721" s="61"/>
      <c r="J721" s="61"/>
      <c r="K721" s="6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</row>
    <row r="722" spans="2:60" ht="15.75" customHeight="1" x14ac:dyDescent="0.25">
      <c r="B722" s="61"/>
      <c r="C722" s="11"/>
      <c r="D722" s="61"/>
      <c r="E722" s="61"/>
      <c r="F722" s="61"/>
      <c r="G722" s="61"/>
      <c r="H722" s="61"/>
      <c r="I722" s="61"/>
      <c r="J722" s="61"/>
      <c r="K722" s="6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</row>
    <row r="723" spans="2:60" ht="15.75" customHeight="1" x14ac:dyDescent="0.25">
      <c r="B723" s="61"/>
      <c r="C723" s="11"/>
      <c r="D723" s="61"/>
      <c r="E723" s="61"/>
      <c r="F723" s="61"/>
      <c r="G723" s="61"/>
      <c r="H723" s="61"/>
      <c r="I723" s="61"/>
      <c r="J723" s="61"/>
      <c r="K723" s="6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</row>
    <row r="724" spans="2:60" ht="15.75" customHeight="1" x14ac:dyDescent="0.25">
      <c r="B724" s="61"/>
      <c r="C724" s="11"/>
      <c r="D724" s="61"/>
      <c r="E724" s="61"/>
      <c r="F724" s="61"/>
      <c r="G724" s="61"/>
      <c r="H724" s="61"/>
      <c r="I724" s="61"/>
      <c r="J724" s="61"/>
      <c r="K724" s="6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</row>
    <row r="725" spans="2:60" ht="15.75" customHeight="1" x14ac:dyDescent="0.25">
      <c r="B725" s="61"/>
      <c r="C725" s="11"/>
      <c r="D725" s="61"/>
      <c r="E725" s="61"/>
      <c r="F725" s="61"/>
      <c r="G725" s="61"/>
      <c r="H725" s="61"/>
      <c r="I725" s="61"/>
      <c r="J725" s="61"/>
      <c r="K725" s="6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</row>
    <row r="726" spans="2:60" ht="15.75" customHeight="1" x14ac:dyDescent="0.25">
      <c r="B726" s="61"/>
      <c r="C726" s="11"/>
      <c r="D726" s="61"/>
      <c r="E726" s="61"/>
      <c r="F726" s="61"/>
      <c r="G726" s="61"/>
      <c r="H726" s="61"/>
      <c r="I726" s="61"/>
      <c r="J726" s="61"/>
      <c r="K726" s="6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</row>
    <row r="727" spans="2:60" ht="15.75" customHeight="1" x14ac:dyDescent="0.25">
      <c r="B727" s="61"/>
      <c r="C727" s="11"/>
      <c r="D727" s="61"/>
      <c r="E727" s="61"/>
      <c r="F727" s="61"/>
      <c r="G727" s="61"/>
      <c r="H727" s="61"/>
      <c r="I727" s="61"/>
      <c r="J727" s="61"/>
      <c r="K727" s="6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</row>
    <row r="728" spans="2:60" ht="15.75" customHeight="1" x14ac:dyDescent="0.25">
      <c r="B728" s="61"/>
      <c r="C728" s="11"/>
      <c r="D728" s="61"/>
      <c r="E728" s="61"/>
      <c r="F728" s="61"/>
      <c r="G728" s="61"/>
      <c r="H728" s="61"/>
      <c r="I728" s="61"/>
      <c r="J728" s="61"/>
      <c r="K728" s="6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</row>
    <row r="729" spans="2:60" ht="15.75" customHeight="1" x14ac:dyDescent="0.25">
      <c r="B729" s="61"/>
      <c r="C729" s="11"/>
      <c r="D729" s="61"/>
      <c r="E729" s="61"/>
      <c r="F729" s="61"/>
      <c r="G729" s="61"/>
      <c r="H729" s="61"/>
      <c r="I729" s="61"/>
      <c r="J729" s="61"/>
      <c r="K729" s="6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</row>
    <row r="730" spans="2:60" ht="15.75" customHeight="1" x14ac:dyDescent="0.25">
      <c r="B730" s="61"/>
      <c r="C730" s="11"/>
      <c r="D730" s="61"/>
      <c r="E730" s="61"/>
      <c r="F730" s="61"/>
      <c r="G730" s="61"/>
      <c r="H730" s="61"/>
      <c r="I730" s="61"/>
      <c r="J730" s="61"/>
      <c r="K730" s="6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</row>
    <row r="731" spans="2:60" ht="15.75" customHeight="1" x14ac:dyDescent="0.25">
      <c r="B731" s="61"/>
      <c r="C731" s="11"/>
      <c r="D731" s="61"/>
      <c r="E731" s="61"/>
      <c r="F731" s="61"/>
      <c r="G731" s="61"/>
      <c r="H731" s="61"/>
      <c r="I731" s="61"/>
      <c r="J731" s="61"/>
      <c r="K731" s="6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</row>
    <row r="732" spans="2:60" ht="15.75" customHeight="1" x14ac:dyDescent="0.25">
      <c r="B732" s="61"/>
      <c r="C732" s="11"/>
      <c r="D732" s="61"/>
      <c r="E732" s="61"/>
      <c r="F732" s="61"/>
      <c r="G732" s="61"/>
      <c r="H732" s="61"/>
      <c r="I732" s="61"/>
      <c r="J732" s="61"/>
      <c r="K732" s="6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</row>
    <row r="733" spans="2:60" ht="15.75" customHeight="1" x14ac:dyDescent="0.25">
      <c r="B733" s="61"/>
      <c r="C733" s="11"/>
      <c r="D733" s="61"/>
      <c r="E733" s="61"/>
      <c r="F733" s="61"/>
      <c r="G733" s="61"/>
      <c r="H733" s="61"/>
      <c r="I733" s="61"/>
      <c r="J733" s="61"/>
      <c r="K733" s="6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</row>
    <row r="734" spans="2:60" ht="15.75" customHeight="1" x14ac:dyDescent="0.25">
      <c r="B734" s="61"/>
      <c r="C734" s="11"/>
      <c r="D734" s="61"/>
      <c r="E734" s="61"/>
      <c r="F734" s="61"/>
      <c r="G734" s="61"/>
      <c r="H734" s="61"/>
      <c r="I734" s="61"/>
      <c r="J734" s="61"/>
      <c r="K734" s="6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</row>
    <row r="735" spans="2:60" ht="15.75" customHeight="1" x14ac:dyDescent="0.25">
      <c r="B735" s="61"/>
      <c r="C735" s="11"/>
      <c r="D735" s="61"/>
      <c r="E735" s="61"/>
      <c r="F735" s="61"/>
      <c r="G735" s="61"/>
      <c r="H735" s="61"/>
      <c r="I735" s="61"/>
      <c r="J735" s="61"/>
      <c r="K735" s="6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</row>
    <row r="736" spans="2:60" ht="15.75" customHeight="1" x14ac:dyDescent="0.25">
      <c r="B736" s="61"/>
      <c r="C736" s="11"/>
      <c r="D736" s="61"/>
      <c r="E736" s="61"/>
      <c r="F736" s="61"/>
      <c r="G736" s="61"/>
      <c r="H736" s="61"/>
      <c r="I736" s="61"/>
      <c r="J736" s="61"/>
      <c r="K736" s="6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</row>
    <row r="737" spans="2:60" ht="15.75" customHeight="1" x14ac:dyDescent="0.25">
      <c r="B737" s="61"/>
      <c r="C737" s="11"/>
      <c r="D737" s="61"/>
      <c r="E737" s="61"/>
      <c r="F737" s="61"/>
      <c r="G737" s="61"/>
      <c r="H737" s="61"/>
      <c r="I737" s="61"/>
      <c r="J737" s="61"/>
      <c r="K737" s="6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</row>
    <row r="738" spans="2:60" ht="15.75" customHeight="1" x14ac:dyDescent="0.25">
      <c r="B738" s="61"/>
      <c r="C738" s="11"/>
      <c r="D738" s="61"/>
      <c r="E738" s="61"/>
      <c r="F738" s="61"/>
      <c r="G738" s="61"/>
      <c r="H738" s="61"/>
      <c r="I738" s="61"/>
      <c r="J738" s="61"/>
      <c r="K738" s="6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</row>
    <row r="739" spans="2:60" ht="15.75" customHeight="1" x14ac:dyDescent="0.25">
      <c r="B739" s="61"/>
      <c r="C739" s="11"/>
      <c r="D739" s="61"/>
      <c r="E739" s="61"/>
      <c r="F739" s="61"/>
      <c r="G739" s="61"/>
      <c r="H739" s="61"/>
      <c r="I739" s="61"/>
      <c r="J739" s="61"/>
      <c r="K739" s="6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</row>
    <row r="740" spans="2:60" ht="15.75" customHeight="1" x14ac:dyDescent="0.25">
      <c r="B740" s="61"/>
      <c r="C740" s="11"/>
      <c r="D740" s="61"/>
      <c r="E740" s="61"/>
      <c r="F740" s="61"/>
      <c r="G740" s="61"/>
      <c r="H740" s="61"/>
      <c r="I740" s="61"/>
      <c r="J740" s="61"/>
      <c r="K740" s="6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</row>
    <row r="741" spans="2:60" ht="15.75" customHeight="1" x14ac:dyDescent="0.25">
      <c r="B741" s="61"/>
      <c r="C741" s="11"/>
      <c r="D741" s="61"/>
      <c r="E741" s="61"/>
      <c r="F741" s="61"/>
      <c r="G741" s="61"/>
      <c r="H741" s="61"/>
      <c r="I741" s="61"/>
      <c r="J741" s="61"/>
      <c r="K741" s="6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</row>
    <row r="742" spans="2:60" ht="15.75" customHeight="1" x14ac:dyDescent="0.25">
      <c r="B742" s="61"/>
      <c r="C742" s="11"/>
      <c r="D742" s="61"/>
      <c r="E742" s="61"/>
      <c r="F742" s="61"/>
      <c r="G742" s="61"/>
      <c r="H742" s="61"/>
      <c r="I742" s="61"/>
      <c r="J742" s="61"/>
      <c r="K742" s="6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</row>
    <row r="743" spans="2:60" ht="15.75" customHeight="1" x14ac:dyDescent="0.25">
      <c r="B743" s="61"/>
      <c r="C743" s="11"/>
      <c r="D743" s="61"/>
      <c r="E743" s="61"/>
      <c r="F743" s="61"/>
      <c r="G743" s="61"/>
      <c r="H743" s="61"/>
      <c r="I743" s="61"/>
      <c r="J743" s="61"/>
      <c r="K743" s="6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</row>
    <row r="744" spans="2:60" ht="15.75" customHeight="1" x14ac:dyDescent="0.25">
      <c r="B744" s="61"/>
      <c r="C744" s="11"/>
      <c r="D744" s="61"/>
      <c r="E744" s="61"/>
      <c r="F744" s="61"/>
      <c r="G744" s="61"/>
      <c r="H744" s="61"/>
      <c r="I744" s="61"/>
      <c r="J744" s="61"/>
      <c r="K744" s="6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</row>
    <row r="745" spans="2:60" ht="15.75" customHeight="1" x14ac:dyDescent="0.25">
      <c r="B745" s="61"/>
      <c r="C745" s="11"/>
      <c r="D745" s="61"/>
      <c r="E745" s="61"/>
      <c r="F745" s="61"/>
      <c r="G745" s="61"/>
      <c r="H745" s="61"/>
      <c r="I745" s="61"/>
      <c r="J745" s="61"/>
      <c r="K745" s="6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</row>
    <row r="746" spans="2:60" ht="15.75" customHeight="1" x14ac:dyDescent="0.25">
      <c r="B746" s="61"/>
      <c r="C746" s="11"/>
      <c r="D746" s="61"/>
      <c r="E746" s="61"/>
      <c r="F746" s="61"/>
      <c r="G746" s="61"/>
      <c r="H746" s="61"/>
      <c r="I746" s="61"/>
      <c r="J746" s="61"/>
      <c r="K746" s="6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</row>
    <row r="747" spans="2:60" ht="15.75" customHeight="1" x14ac:dyDescent="0.25">
      <c r="B747" s="61"/>
      <c r="C747" s="11"/>
      <c r="D747" s="61"/>
      <c r="E747" s="61"/>
      <c r="F747" s="61"/>
      <c r="G747" s="61"/>
      <c r="H747" s="61"/>
      <c r="I747" s="61"/>
      <c r="J747" s="61"/>
      <c r="K747" s="6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</row>
    <row r="748" spans="2:60" ht="15.75" customHeight="1" x14ac:dyDescent="0.25">
      <c r="B748" s="61"/>
      <c r="C748" s="11"/>
      <c r="D748" s="61"/>
      <c r="E748" s="61"/>
      <c r="F748" s="61"/>
      <c r="G748" s="61"/>
      <c r="H748" s="61"/>
      <c r="I748" s="61"/>
      <c r="J748" s="61"/>
      <c r="K748" s="6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</row>
    <row r="749" spans="2:60" ht="15.75" customHeight="1" x14ac:dyDescent="0.25">
      <c r="B749" s="61"/>
      <c r="C749" s="11"/>
      <c r="D749" s="61"/>
      <c r="E749" s="61"/>
      <c r="F749" s="61"/>
      <c r="G749" s="61"/>
      <c r="H749" s="61"/>
      <c r="I749" s="61"/>
      <c r="J749" s="61"/>
      <c r="K749" s="6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</row>
    <row r="750" spans="2:60" ht="15.75" customHeight="1" x14ac:dyDescent="0.25">
      <c r="B750" s="61"/>
      <c r="C750" s="11"/>
      <c r="D750" s="61"/>
      <c r="E750" s="61"/>
      <c r="F750" s="61"/>
      <c r="G750" s="61"/>
      <c r="H750" s="61"/>
      <c r="I750" s="61"/>
      <c r="J750" s="61"/>
      <c r="K750" s="6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</row>
    <row r="751" spans="2:60" ht="15.75" customHeight="1" x14ac:dyDescent="0.25">
      <c r="B751" s="61"/>
      <c r="C751" s="11"/>
      <c r="D751" s="61"/>
      <c r="E751" s="61"/>
      <c r="F751" s="61"/>
      <c r="G751" s="61"/>
      <c r="H751" s="61"/>
      <c r="I751" s="61"/>
      <c r="J751" s="61"/>
      <c r="K751" s="6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</row>
    <row r="752" spans="2:60" ht="15.75" customHeight="1" x14ac:dyDescent="0.25">
      <c r="B752" s="61"/>
      <c r="C752" s="11"/>
      <c r="D752" s="61"/>
      <c r="E752" s="61"/>
      <c r="F752" s="61"/>
      <c r="G752" s="61"/>
      <c r="H752" s="61"/>
      <c r="I752" s="61"/>
      <c r="J752" s="61"/>
      <c r="K752" s="6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</row>
    <row r="753" spans="2:60" ht="15.75" customHeight="1" x14ac:dyDescent="0.25">
      <c r="B753" s="61"/>
      <c r="C753" s="11"/>
      <c r="D753" s="61"/>
      <c r="E753" s="61"/>
      <c r="F753" s="61"/>
      <c r="G753" s="61"/>
      <c r="H753" s="61"/>
      <c r="I753" s="61"/>
      <c r="J753" s="61"/>
      <c r="K753" s="6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</row>
    <row r="754" spans="2:60" ht="15.75" customHeight="1" x14ac:dyDescent="0.25">
      <c r="B754" s="61"/>
      <c r="C754" s="11"/>
      <c r="D754" s="61"/>
      <c r="E754" s="61"/>
      <c r="F754" s="61"/>
      <c r="G754" s="61"/>
      <c r="H754" s="61"/>
      <c r="I754" s="61"/>
      <c r="J754" s="61"/>
      <c r="K754" s="6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</row>
    <row r="755" spans="2:60" ht="15.75" customHeight="1" x14ac:dyDescent="0.25">
      <c r="B755" s="61"/>
      <c r="C755" s="11"/>
      <c r="D755" s="61"/>
      <c r="E755" s="61"/>
      <c r="F755" s="61"/>
      <c r="G755" s="61"/>
      <c r="H755" s="61"/>
      <c r="I755" s="61"/>
      <c r="J755" s="61"/>
      <c r="K755" s="6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</row>
    <row r="756" spans="2:60" ht="15.75" customHeight="1" x14ac:dyDescent="0.25">
      <c r="B756" s="61"/>
      <c r="C756" s="11"/>
      <c r="D756" s="61"/>
      <c r="E756" s="61"/>
      <c r="F756" s="61"/>
      <c r="G756" s="61"/>
      <c r="H756" s="61"/>
      <c r="I756" s="61"/>
      <c r="J756" s="61"/>
      <c r="K756" s="6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</row>
    <row r="757" spans="2:60" ht="15.75" customHeight="1" x14ac:dyDescent="0.25">
      <c r="B757" s="61"/>
      <c r="C757" s="11"/>
      <c r="D757" s="61"/>
      <c r="E757" s="61"/>
      <c r="F757" s="61"/>
      <c r="G757" s="61"/>
      <c r="H757" s="61"/>
      <c r="I757" s="61"/>
      <c r="J757" s="61"/>
      <c r="K757" s="6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</row>
    <row r="758" spans="2:60" ht="15.75" customHeight="1" x14ac:dyDescent="0.25">
      <c r="B758" s="61"/>
      <c r="C758" s="11"/>
      <c r="D758" s="61"/>
      <c r="E758" s="61"/>
      <c r="F758" s="61"/>
      <c r="G758" s="61"/>
      <c r="H758" s="61"/>
      <c r="I758" s="61"/>
      <c r="J758" s="61"/>
      <c r="K758" s="6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</row>
    <row r="759" spans="2:60" ht="15.75" customHeight="1" x14ac:dyDescent="0.25">
      <c r="B759" s="61"/>
      <c r="C759" s="11"/>
      <c r="D759" s="61"/>
      <c r="E759" s="61"/>
      <c r="F759" s="61"/>
      <c r="G759" s="61"/>
      <c r="H759" s="61"/>
      <c r="I759" s="61"/>
      <c r="J759" s="61"/>
      <c r="K759" s="6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</row>
    <row r="760" spans="2:60" ht="15.75" customHeight="1" x14ac:dyDescent="0.25">
      <c r="B760" s="61"/>
      <c r="C760" s="11"/>
      <c r="D760" s="61"/>
      <c r="E760" s="61"/>
      <c r="F760" s="61"/>
      <c r="G760" s="61"/>
      <c r="H760" s="61"/>
      <c r="I760" s="61"/>
      <c r="J760" s="61"/>
      <c r="K760" s="6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</row>
    <row r="761" spans="2:60" ht="15.75" customHeight="1" x14ac:dyDescent="0.25">
      <c r="B761" s="61"/>
      <c r="C761" s="11"/>
      <c r="D761" s="61"/>
      <c r="E761" s="61"/>
      <c r="F761" s="61"/>
      <c r="G761" s="61"/>
      <c r="H761" s="61"/>
      <c r="I761" s="61"/>
      <c r="J761" s="61"/>
      <c r="K761" s="6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</row>
    <row r="762" spans="2:60" ht="15.75" customHeight="1" x14ac:dyDescent="0.25">
      <c r="B762" s="61"/>
      <c r="C762" s="11"/>
      <c r="D762" s="61"/>
      <c r="E762" s="61"/>
      <c r="F762" s="61"/>
      <c r="G762" s="61"/>
      <c r="H762" s="61"/>
      <c r="I762" s="61"/>
      <c r="J762" s="61"/>
      <c r="K762" s="6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</row>
    <row r="763" spans="2:60" ht="15.75" customHeight="1" x14ac:dyDescent="0.25">
      <c r="B763" s="61"/>
      <c r="C763" s="11"/>
      <c r="D763" s="61"/>
      <c r="E763" s="61"/>
      <c r="F763" s="61"/>
      <c r="G763" s="61"/>
      <c r="H763" s="61"/>
      <c r="I763" s="61"/>
      <c r="J763" s="61"/>
      <c r="K763" s="6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</row>
    <row r="764" spans="2:60" ht="15.75" customHeight="1" x14ac:dyDescent="0.25">
      <c r="B764" s="61"/>
      <c r="C764" s="11"/>
      <c r="D764" s="61"/>
      <c r="E764" s="61"/>
      <c r="F764" s="61"/>
      <c r="G764" s="61"/>
      <c r="H764" s="61"/>
      <c r="I764" s="61"/>
      <c r="J764" s="61"/>
      <c r="K764" s="6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</row>
    <row r="765" spans="2:60" ht="15.75" customHeight="1" x14ac:dyDescent="0.25">
      <c r="B765" s="61"/>
      <c r="C765" s="11"/>
      <c r="D765" s="61"/>
      <c r="E765" s="61"/>
      <c r="F765" s="61"/>
      <c r="G765" s="61"/>
      <c r="H765" s="61"/>
      <c r="I765" s="61"/>
      <c r="J765" s="61"/>
      <c r="K765" s="6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</row>
    <row r="766" spans="2:60" ht="15.75" customHeight="1" x14ac:dyDescent="0.25">
      <c r="B766" s="61"/>
      <c r="C766" s="11"/>
      <c r="D766" s="61"/>
      <c r="E766" s="61"/>
      <c r="F766" s="61"/>
      <c r="G766" s="61"/>
      <c r="H766" s="61"/>
      <c r="I766" s="61"/>
      <c r="J766" s="61"/>
      <c r="K766" s="6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</row>
    <row r="767" spans="2:60" ht="15.75" customHeight="1" x14ac:dyDescent="0.25">
      <c r="B767" s="61"/>
      <c r="C767" s="11"/>
      <c r="D767" s="61"/>
      <c r="E767" s="61"/>
      <c r="F767" s="61"/>
      <c r="G767" s="61"/>
      <c r="H767" s="61"/>
      <c r="I767" s="61"/>
      <c r="J767" s="61"/>
      <c r="K767" s="6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</row>
    <row r="768" spans="2:60" ht="15.75" customHeight="1" x14ac:dyDescent="0.25">
      <c r="B768" s="61"/>
      <c r="C768" s="11"/>
      <c r="D768" s="61"/>
      <c r="E768" s="61"/>
      <c r="F768" s="61"/>
      <c r="G768" s="61"/>
      <c r="H768" s="61"/>
      <c r="I768" s="61"/>
      <c r="J768" s="61"/>
      <c r="K768" s="6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</row>
    <row r="769" spans="2:60" ht="15.75" customHeight="1" x14ac:dyDescent="0.25">
      <c r="B769" s="61"/>
      <c r="C769" s="11"/>
      <c r="D769" s="61"/>
      <c r="E769" s="61"/>
      <c r="F769" s="61"/>
      <c r="G769" s="61"/>
      <c r="H769" s="61"/>
      <c r="I769" s="61"/>
      <c r="J769" s="61"/>
      <c r="K769" s="6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</row>
    <row r="770" spans="2:60" ht="15.75" customHeight="1" x14ac:dyDescent="0.25">
      <c r="B770" s="61"/>
      <c r="C770" s="11"/>
      <c r="D770" s="61"/>
      <c r="E770" s="61"/>
      <c r="F770" s="61"/>
      <c r="G770" s="61"/>
      <c r="H770" s="61"/>
      <c r="I770" s="61"/>
      <c r="J770" s="61"/>
      <c r="K770" s="6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</row>
    <row r="771" spans="2:60" ht="15.75" customHeight="1" x14ac:dyDescent="0.25">
      <c r="B771" s="61"/>
      <c r="C771" s="11"/>
      <c r="D771" s="61"/>
      <c r="E771" s="61"/>
      <c r="F771" s="61"/>
      <c r="G771" s="61"/>
      <c r="H771" s="61"/>
      <c r="I771" s="61"/>
      <c r="J771" s="61"/>
      <c r="K771" s="6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</row>
    <row r="772" spans="2:60" ht="15.75" customHeight="1" x14ac:dyDescent="0.25">
      <c r="B772" s="61"/>
      <c r="C772" s="11"/>
      <c r="D772" s="61"/>
      <c r="E772" s="61"/>
      <c r="F772" s="61"/>
      <c r="G772" s="61"/>
      <c r="H772" s="61"/>
      <c r="I772" s="61"/>
      <c r="J772" s="61"/>
      <c r="K772" s="6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</row>
    <row r="773" spans="2:60" ht="15.75" customHeight="1" x14ac:dyDescent="0.25">
      <c r="B773" s="61"/>
      <c r="C773" s="11"/>
      <c r="D773" s="61"/>
      <c r="E773" s="61"/>
      <c r="F773" s="61"/>
      <c r="G773" s="61"/>
      <c r="H773" s="61"/>
      <c r="I773" s="61"/>
      <c r="J773" s="61"/>
      <c r="K773" s="6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</row>
    <row r="774" spans="2:60" ht="15.75" customHeight="1" x14ac:dyDescent="0.25">
      <c r="B774" s="61"/>
      <c r="C774" s="11"/>
      <c r="D774" s="61"/>
      <c r="E774" s="61"/>
      <c r="F774" s="61"/>
      <c r="G774" s="61"/>
      <c r="H774" s="61"/>
      <c r="I774" s="61"/>
      <c r="J774" s="61"/>
      <c r="K774" s="6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</row>
    <row r="775" spans="2:60" ht="15.75" customHeight="1" x14ac:dyDescent="0.25">
      <c r="B775" s="61"/>
      <c r="C775" s="11"/>
      <c r="D775" s="61"/>
      <c r="E775" s="61"/>
      <c r="F775" s="61"/>
      <c r="G775" s="61"/>
      <c r="H775" s="61"/>
      <c r="I775" s="61"/>
      <c r="J775" s="61"/>
      <c r="K775" s="6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</row>
    <row r="776" spans="2:60" ht="15.75" customHeight="1" x14ac:dyDescent="0.25">
      <c r="B776" s="61"/>
      <c r="C776" s="11"/>
      <c r="D776" s="61"/>
      <c r="E776" s="61"/>
      <c r="F776" s="61"/>
      <c r="G776" s="61"/>
      <c r="H776" s="61"/>
      <c r="I776" s="61"/>
      <c r="J776" s="61"/>
      <c r="K776" s="6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</row>
    <row r="777" spans="2:60" ht="15.75" customHeight="1" x14ac:dyDescent="0.25">
      <c r="B777" s="61"/>
      <c r="C777" s="11"/>
      <c r="D777" s="61"/>
      <c r="E777" s="61"/>
      <c r="F777" s="61"/>
      <c r="G777" s="61"/>
      <c r="H777" s="61"/>
      <c r="I777" s="61"/>
      <c r="J777" s="61"/>
      <c r="K777" s="6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</row>
    <row r="778" spans="2:60" ht="15.75" customHeight="1" x14ac:dyDescent="0.25">
      <c r="B778" s="61"/>
      <c r="C778" s="11"/>
      <c r="D778" s="61"/>
      <c r="E778" s="61"/>
      <c r="F778" s="61"/>
      <c r="G778" s="61"/>
      <c r="H778" s="61"/>
      <c r="I778" s="61"/>
      <c r="J778" s="61"/>
      <c r="K778" s="6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</row>
    <row r="779" spans="2:60" ht="15.75" customHeight="1" x14ac:dyDescent="0.25">
      <c r="B779" s="61"/>
      <c r="C779" s="11"/>
      <c r="D779" s="61"/>
      <c r="E779" s="61"/>
      <c r="F779" s="61"/>
      <c r="G779" s="61"/>
      <c r="H779" s="61"/>
      <c r="I779" s="61"/>
      <c r="J779" s="61"/>
      <c r="K779" s="6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</row>
    <row r="780" spans="2:60" ht="15.75" customHeight="1" x14ac:dyDescent="0.25">
      <c r="B780" s="61"/>
      <c r="C780" s="11"/>
      <c r="D780" s="61"/>
      <c r="E780" s="61"/>
      <c r="F780" s="61"/>
      <c r="G780" s="61"/>
      <c r="H780" s="61"/>
      <c r="I780" s="61"/>
      <c r="J780" s="61"/>
      <c r="K780" s="6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</row>
    <row r="781" spans="2:60" ht="15.75" customHeight="1" x14ac:dyDescent="0.25">
      <c r="B781" s="61"/>
      <c r="C781" s="11"/>
      <c r="D781" s="61"/>
      <c r="E781" s="61"/>
      <c r="F781" s="61"/>
      <c r="G781" s="61"/>
      <c r="H781" s="61"/>
      <c r="I781" s="61"/>
      <c r="J781" s="61"/>
      <c r="K781" s="6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</row>
    <row r="782" spans="2:60" ht="15.75" customHeight="1" x14ac:dyDescent="0.25">
      <c r="B782" s="61"/>
      <c r="C782" s="11"/>
      <c r="D782" s="61"/>
      <c r="E782" s="61"/>
      <c r="F782" s="61"/>
      <c r="G782" s="61"/>
      <c r="H782" s="61"/>
      <c r="I782" s="61"/>
      <c r="J782" s="61"/>
      <c r="K782" s="6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</row>
    <row r="783" spans="2:60" ht="15.75" customHeight="1" x14ac:dyDescent="0.25">
      <c r="B783" s="61"/>
      <c r="C783" s="11"/>
      <c r="D783" s="61"/>
      <c r="E783" s="61"/>
      <c r="F783" s="61"/>
      <c r="G783" s="61"/>
      <c r="H783" s="61"/>
      <c r="I783" s="61"/>
      <c r="J783" s="61"/>
      <c r="K783" s="6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</row>
    <row r="784" spans="2:60" ht="15.75" customHeight="1" x14ac:dyDescent="0.25">
      <c r="B784" s="61"/>
      <c r="C784" s="11"/>
      <c r="D784" s="61"/>
      <c r="E784" s="61"/>
      <c r="F784" s="61"/>
      <c r="G784" s="61"/>
      <c r="H784" s="61"/>
      <c r="I784" s="61"/>
      <c r="J784" s="61"/>
      <c r="K784" s="6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</row>
    <row r="785" spans="2:60" ht="15.75" customHeight="1" x14ac:dyDescent="0.25">
      <c r="B785" s="61"/>
      <c r="C785" s="11"/>
      <c r="D785" s="61"/>
      <c r="E785" s="61"/>
      <c r="F785" s="61"/>
      <c r="G785" s="61"/>
      <c r="H785" s="61"/>
      <c r="I785" s="61"/>
      <c r="J785" s="61"/>
      <c r="K785" s="6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</row>
    <row r="786" spans="2:60" ht="15.75" customHeight="1" x14ac:dyDescent="0.25">
      <c r="B786" s="61"/>
      <c r="C786" s="11"/>
      <c r="D786" s="61"/>
      <c r="E786" s="61"/>
      <c r="F786" s="61"/>
      <c r="G786" s="61"/>
      <c r="H786" s="61"/>
      <c r="I786" s="61"/>
      <c r="J786" s="61"/>
      <c r="K786" s="6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</row>
    <row r="787" spans="2:60" ht="15.75" customHeight="1" x14ac:dyDescent="0.25">
      <c r="B787" s="61"/>
      <c r="C787" s="11"/>
      <c r="D787" s="61"/>
      <c r="E787" s="61"/>
      <c r="F787" s="61"/>
      <c r="G787" s="61"/>
      <c r="H787" s="61"/>
      <c r="I787" s="61"/>
      <c r="J787" s="61"/>
      <c r="K787" s="6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</row>
    <row r="788" spans="2:60" ht="15.75" customHeight="1" x14ac:dyDescent="0.25">
      <c r="B788" s="61"/>
      <c r="C788" s="11"/>
      <c r="D788" s="61"/>
      <c r="E788" s="61"/>
      <c r="F788" s="61"/>
      <c r="G788" s="61"/>
      <c r="H788" s="61"/>
      <c r="I788" s="61"/>
      <c r="J788" s="61"/>
      <c r="K788" s="6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</row>
    <row r="789" spans="2:60" ht="15.75" customHeight="1" x14ac:dyDescent="0.25">
      <c r="B789" s="61"/>
      <c r="C789" s="11"/>
      <c r="D789" s="61"/>
      <c r="E789" s="61"/>
      <c r="F789" s="61"/>
      <c r="G789" s="61"/>
      <c r="H789" s="61"/>
      <c r="I789" s="61"/>
      <c r="J789" s="61"/>
      <c r="K789" s="6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</row>
    <row r="790" spans="2:60" ht="15.75" customHeight="1" x14ac:dyDescent="0.25">
      <c r="B790" s="61"/>
      <c r="C790" s="11"/>
      <c r="D790" s="61"/>
      <c r="E790" s="61"/>
      <c r="F790" s="61"/>
      <c r="G790" s="61"/>
      <c r="H790" s="61"/>
      <c r="I790" s="61"/>
      <c r="J790" s="61"/>
      <c r="K790" s="6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</row>
    <row r="791" spans="2:60" ht="15.75" customHeight="1" x14ac:dyDescent="0.25">
      <c r="B791" s="61"/>
      <c r="C791" s="11"/>
      <c r="D791" s="61"/>
      <c r="E791" s="61"/>
      <c r="F791" s="61"/>
      <c r="G791" s="61"/>
      <c r="H791" s="61"/>
      <c r="I791" s="61"/>
      <c r="J791" s="61"/>
      <c r="K791" s="6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</row>
    <row r="792" spans="2:60" ht="15.75" customHeight="1" x14ac:dyDescent="0.25">
      <c r="B792" s="61"/>
      <c r="C792" s="11"/>
      <c r="D792" s="61"/>
      <c r="E792" s="61"/>
      <c r="F792" s="61"/>
      <c r="G792" s="61"/>
      <c r="H792" s="61"/>
      <c r="I792" s="61"/>
      <c r="J792" s="61"/>
      <c r="K792" s="6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</row>
    <row r="793" spans="2:60" ht="15.75" customHeight="1" x14ac:dyDescent="0.25">
      <c r="B793" s="61"/>
      <c r="C793" s="11"/>
      <c r="D793" s="61"/>
      <c r="E793" s="61"/>
      <c r="F793" s="61"/>
      <c r="G793" s="61"/>
      <c r="H793" s="61"/>
      <c r="I793" s="61"/>
      <c r="J793" s="61"/>
      <c r="K793" s="6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</row>
    <row r="794" spans="2:60" ht="15.75" customHeight="1" x14ac:dyDescent="0.25">
      <c r="B794" s="61"/>
      <c r="C794" s="11"/>
      <c r="D794" s="61"/>
      <c r="E794" s="61"/>
      <c r="F794" s="61"/>
      <c r="G794" s="61"/>
      <c r="H794" s="61"/>
      <c r="I794" s="61"/>
      <c r="J794" s="61"/>
      <c r="K794" s="6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</row>
    <row r="795" spans="2:60" ht="15.75" customHeight="1" x14ac:dyDescent="0.25">
      <c r="B795" s="61"/>
      <c r="C795" s="11"/>
      <c r="D795" s="61"/>
      <c r="E795" s="61"/>
      <c r="F795" s="61"/>
      <c r="G795" s="61"/>
      <c r="H795" s="61"/>
      <c r="I795" s="61"/>
      <c r="J795" s="61"/>
      <c r="K795" s="6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</row>
    <row r="796" spans="2:60" ht="15.75" customHeight="1" x14ac:dyDescent="0.25">
      <c r="B796" s="61"/>
      <c r="C796" s="11"/>
      <c r="D796" s="61"/>
      <c r="E796" s="61"/>
      <c r="F796" s="61"/>
      <c r="G796" s="61"/>
      <c r="H796" s="61"/>
      <c r="I796" s="61"/>
      <c r="J796" s="61"/>
      <c r="K796" s="6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</row>
    <row r="797" spans="2:60" ht="15.75" customHeight="1" x14ac:dyDescent="0.25">
      <c r="B797" s="61"/>
      <c r="C797" s="11"/>
      <c r="D797" s="61"/>
      <c r="E797" s="61"/>
      <c r="F797" s="61"/>
      <c r="G797" s="61"/>
      <c r="H797" s="61"/>
      <c r="I797" s="61"/>
      <c r="J797" s="61"/>
      <c r="K797" s="6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</row>
    <row r="798" spans="2:60" ht="15.75" customHeight="1" x14ac:dyDescent="0.25">
      <c r="B798" s="61"/>
      <c r="C798" s="11"/>
      <c r="D798" s="61"/>
      <c r="E798" s="61"/>
      <c r="F798" s="61"/>
      <c r="G798" s="61"/>
      <c r="H798" s="61"/>
      <c r="I798" s="61"/>
      <c r="J798" s="61"/>
      <c r="K798" s="6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</row>
    <row r="799" spans="2:60" ht="15.75" customHeight="1" x14ac:dyDescent="0.25">
      <c r="B799" s="61"/>
      <c r="C799" s="11"/>
      <c r="D799" s="61"/>
      <c r="E799" s="61"/>
      <c r="F799" s="61"/>
      <c r="G799" s="61"/>
      <c r="H799" s="61"/>
      <c r="I799" s="61"/>
      <c r="J799" s="61"/>
      <c r="K799" s="6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</row>
    <row r="800" spans="2:60" ht="15.75" customHeight="1" x14ac:dyDescent="0.25">
      <c r="B800" s="61"/>
      <c r="C800" s="11"/>
      <c r="D800" s="61"/>
      <c r="E800" s="61"/>
      <c r="F800" s="61"/>
      <c r="G800" s="61"/>
      <c r="H800" s="61"/>
      <c r="I800" s="61"/>
      <c r="J800" s="61"/>
      <c r="K800" s="6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</row>
    <row r="801" spans="2:60" ht="15.75" customHeight="1" x14ac:dyDescent="0.25">
      <c r="B801" s="61"/>
      <c r="C801" s="11"/>
      <c r="D801" s="61"/>
      <c r="E801" s="61"/>
      <c r="F801" s="61"/>
      <c r="G801" s="61"/>
      <c r="H801" s="61"/>
      <c r="I801" s="61"/>
      <c r="J801" s="61"/>
      <c r="K801" s="6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</row>
    <row r="802" spans="2:60" ht="15.75" customHeight="1" x14ac:dyDescent="0.25">
      <c r="B802" s="61"/>
      <c r="C802" s="11"/>
      <c r="D802" s="61"/>
      <c r="E802" s="61"/>
      <c r="F802" s="61"/>
      <c r="G802" s="61"/>
      <c r="H802" s="61"/>
      <c r="I802" s="61"/>
      <c r="J802" s="61"/>
      <c r="K802" s="6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</row>
    <row r="803" spans="2:60" ht="15.75" customHeight="1" x14ac:dyDescent="0.25">
      <c r="B803" s="61"/>
      <c r="C803" s="11"/>
      <c r="D803" s="61"/>
      <c r="E803" s="61"/>
      <c r="F803" s="61"/>
      <c r="G803" s="61"/>
      <c r="H803" s="61"/>
      <c r="I803" s="61"/>
      <c r="J803" s="61"/>
      <c r="K803" s="6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</row>
    <row r="804" spans="2:60" ht="15.75" customHeight="1" x14ac:dyDescent="0.25">
      <c r="B804" s="61"/>
      <c r="C804" s="11"/>
      <c r="D804" s="61"/>
      <c r="E804" s="61"/>
      <c r="F804" s="61"/>
      <c r="G804" s="61"/>
      <c r="H804" s="61"/>
      <c r="I804" s="61"/>
      <c r="J804" s="61"/>
      <c r="K804" s="6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</row>
    <row r="805" spans="2:60" ht="15.75" customHeight="1" x14ac:dyDescent="0.25">
      <c r="B805" s="61"/>
      <c r="C805" s="11"/>
      <c r="D805" s="61"/>
      <c r="E805" s="61"/>
      <c r="F805" s="61"/>
      <c r="G805" s="61"/>
      <c r="H805" s="61"/>
      <c r="I805" s="61"/>
      <c r="J805" s="61"/>
      <c r="K805" s="6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</row>
    <row r="806" spans="2:60" ht="15.75" customHeight="1" x14ac:dyDescent="0.25">
      <c r="B806" s="61"/>
      <c r="C806" s="11"/>
      <c r="D806" s="61"/>
      <c r="E806" s="61"/>
      <c r="F806" s="61"/>
      <c r="G806" s="61"/>
      <c r="H806" s="61"/>
      <c r="I806" s="61"/>
      <c r="J806" s="61"/>
      <c r="K806" s="6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</row>
    <row r="807" spans="2:60" ht="15.75" customHeight="1" x14ac:dyDescent="0.25">
      <c r="B807" s="61"/>
      <c r="C807" s="11"/>
      <c r="D807" s="61"/>
      <c r="E807" s="61"/>
      <c r="F807" s="61"/>
      <c r="G807" s="61"/>
      <c r="H807" s="61"/>
      <c r="I807" s="61"/>
      <c r="J807" s="61"/>
      <c r="K807" s="6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</row>
    <row r="808" spans="2:60" ht="15.75" customHeight="1" x14ac:dyDescent="0.25">
      <c r="B808" s="61"/>
      <c r="C808" s="11"/>
      <c r="D808" s="61"/>
      <c r="E808" s="61"/>
      <c r="F808" s="61"/>
      <c r="G808" s="61"/>
      <c r="H808" s="61"/>
      <c r="I808" s="61"/>
      <c r="J808" s="61"/>
      <c r="K808" s="6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</row>
    <row r="809" spans="2:60" ht="15.75" customHeight="1" x14ac:dyDescent="0.25">
      <c r="B809" s="61"/>
      <c r="C809" s="11"/>
      <c r="D809" s="61"/>
      <c r="E809" s="61"/>
      <c r="F809" s="61"/>
      <c r="G809" s="61"/>
      <c r="H809" s="61"/>
      <c r="I809" s="61"/>
      <c r="J809" s="61"/>
      <c r="K809" s="6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</row>
    <row r="810" spans="2:60" ht="15.75" customHeight="1" x14ac:dyDescent="0.25">
      <c r="B810" s="61"/>
      <c r="C810" s="11"/>
      <c r="D810" s="61"/>
      <c r="E810" s="61"/>
      <c r="F810" s="61"/>
      <c r="G810" s="61"/>
      <c r="H810" s="61"/>
      <c r="I810" s="61"/>
      <c r="J810" s="61"/>
      <c r="K810" s="6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</row>
    <row r="811" spans="2:60" ht="15.75" customHeight="1" x14ac:dyDescent="0.25">
      <c r="B811" s="61"/>
      <c r="C811" s="11"/>
      <c r="D811" s="61"/>
      <c r="E811" s="61"/>
      <c r="F811" s="61"/>
      <c r="G811" s="61"/>
      <c r="H811" s="61"/>
      <c r="I811" s="61"/>
      <c r="J811" s="61"/>
      <c r="K811" s="6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</row>
    <row r="812" spans="2:60" ht="15.75" customHeight="1" x14ac:dyDescent="0.25">
      <c r="B812" s="61"/>
      <c r="C812" s="11"/>
      <c r="D812" s="61"/>
      <c r="E812" s="61"/>
      <c r="F812" s="61"/>
      <c r="G812" s="61"/>
      <c r="H812" s="61"/>
      <c r="I812" s="61"/>
      <c r="J812" s="61"/>
      <c r="K812" s="6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</row>
    <row r="813" spans="2:60" ht="15.75" customHeight="1" x14ac:dyDescent="0.25">
      <c r="B813" s="61"/>
      <c r="C813" s="11"/>
      <c r="D813" s="61"/>
      <c r="E813" s="61"/>
      <c r="F813" s="61"/>
      <c r="G813" s="61"/>
      <c r="H813" s="61"/>
      <c r="I813" s="61"/>
      <c r="J813" s="61"/>
      <c r="K813" s="6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</row>
    <row r="814" spans="2:60" ht="15.75" customHeight="1" x14ac:dyDescent="0.25">
      <c r="B814" s="61"/>
      <c r="C814" s="11"/>
      <c r="D814" s="61"/>
      <c r="E814" s="61"/>
      <c r="F814" s="61"/>
      <c r="G814" s="61"/>
      <c r="H814" s="61"/>
      <c r="I814" s="61"/>
      <c r="J814" s="61"/>
      <c r="K814" s="6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</row>
    <row r="815" spans="2:60" ht="15.75" customHeight="1" x14ac:dyDescent="0.25">
      <c r="B815" s="61"/>
      <c r="C815" s="11"/>
      <c r="D815" s="61"/>
      <c r="E815" s="61"/>
      <c r="F815" s="61"/>
      <c r="G815" s="61"/>
      <c r="H815" s="61"/>
      <c r="I815" s="61"/>
      <c r="J815" s="61"/>
      <c r="K815" s="6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</row>
    <row r="816" spans="2:60" ht="15.75" customHeight="1" x14ac:dyDescent="0.25">
      <c r="B816" s="61"/>
      <c r="C816" s="11"/>
      <c r="D816" s="61"/>
      <c r="E816" s="61"/>
      <c r="F816" s="61"/>
      <c r="G816" s="61"/>
      <c r="H816" s="61"/>
      <c r="I816" s="61"/>
      <c r="J816" s="61"/>
      <c r="K816" s="6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</row>
    <row r="817" spans="2:60" ht="15.75" customHeight="1" x14ac:dyDescent="0.25">
      <c r="B817" s="61"/>
      <c r="C817" s="11"/>
      <c r="D817" s="61"/>
      <c r="E817" s="61"/>
      <c r="F817" s="61"/>
      <c r="G817" s="61"/>
      <c r="H817" s="61"/>
      <c r="I817" s="61"/>
      <c r="J817" s="61"/>
      <c r="K817" s="6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</row>
    <row r="818" spans="2:60" ht="15.75" customHeight="1" x14ac:dyDescent="0.25">
      <c r="B818" s="61"/>
      <c r="C818" s="11"/>
      <c r="D818" s="61"/>
      <c r="E818" s="61"/>
      <c r="F818" s="61"/>
      <c r="G818" s="61"/>
      <c r="H818" s="61"/>
      <c r="I818" s="61"/>
      <c r="J818" s="61"/>
      <c r="K818" s="6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</row>
    <row r="819" spans="2:60" ht="15.75" customHeight="1" x14ac:dyDescent="0.25">
      <c r="B819" s="61"/>
      <c r="C819" s="11"/>
      <c r="D819" s="61"/>
      <c r="E819" s="61"/>
      <c r="F819" s="61"/>
      <c r="G819" s="61"/>
      <c r="H819" s="61"/>
      <c r="I819" s="61"/>
      <c r="J819" s="61"/>
      <c r="K819" s="6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</row>
    <row r="820" spans="2:60" ht="15.75" customHeight="1" x14ac:dyDescent="0.25">
      <c r="B820" s="61"/>
      <c r="C820" s="11"/>
      <c r="D820" s="61"/>
      <c r="E820" s="61"/>
      <c r="F820" s="61"/>
      <c r="G820" s="61"/>
      <c r="H820" s="61"/>
      <c r="I820" s="61"/>
      <c r="J820" s="61"/>
      <c r="K820" s="6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</row>
    <row r="821" spans="2:60" ht="15.75" customHeight="1" x14ac:dyDescent="0.25">
      <c r="B821" s="61"/>
      <c r="C821" s="11"/>
      <c r="D821" s="61"/>
      <c r="E821" s="61"/>
      <c r="F821" s="61"/>
      <c r="G821" s="61"/>
      <c r="H821" s="61"/>
      <c r="I821" s="61"/>
      <c r="J821" s="61"/>
      <c r="K821" s="6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</row>
    <row r="822" spans="2:60" ht="15.75" customHeight="1" x14ac:dyDescent="0.25">
      <c r="B822" s="61"/>
      <c r="C822" s="11"/>
      <c r="D822" s="61"/>
      <c r="E822" s="61"/>
      <c r="F822" s="61"/>
      <c r="G822" s="61"/>
      <c r="H822" s="61"/>
      <c r="I822" s="61"/>
      <c r="J822" s="61"/>
      <c r="K822" s="6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</row>
    <row r="823" spans="2:60" ht="15.75" customHeight="1" x14ac:dyDescent="0.25">
      <c r="B823" s="61"/>
      <c r="C823" s="11"/>
      <c r="D823" s="61"/>
      <c r="E823" s="61"/>
      <c r="F823" s="61"/>
      <c r="G823" s="61"/>
      <c r="H823" s="61"/>
      <c r="I823" s="61"/>
      <c r="J823" s="61"/>
      <c r="K823" s="6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</row>
    <row r="824" spans="2:60" ht="15.75" customHeight="1" x14ac:dyDescent="0.25">
      <c r="B824" s="61"/>
      <c r="C824" s="11"/>
      <c r="D824" s="61"/>
      <c r="E824" s="61"/>
      <c r="F824" s="61"/>
      <c r="G824" s="61"/>
      <c r="H824" s="61"/>
      <c r="I824" s="61"/>
      <c r="J824" s="61"/>
      <c r="K824" s="6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</row>
    <row r="825" spans="2:60" ht="15.75" customHeight="1" x14ac:dyDescent="0.25">
      <c r="B825" s="61"/>
      <c r="C825" s="11"/>
      <c r="D825" s="61"/>
      <c r="E825" s="61"/>
      <c r="F825" s="61"/>
      <c r="G825" s="61"/>
      <c r="H825" s="61"/>
      <c r="I825" s="61"/>
      <c r="J825" s="61"/>
      <c r="K825" s="6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</row>
    <row r="826" spans="2:60" ht="15.75" customHeight="1" x14ac:dyDescent="0.25">
      <c r="B826" s="61"/>
      <c r="C826" s="11"/>
      <c r="D826" s="61"/>
      <c r="E826" s="61"/>
      <c r="F826" s="61"/>
      <c r="G826" s="61"/>
      <c r="H826" s="61"/>
      <c r="I826" s="61"/>
      <c r="J826" s="61"/>
      <c r="K826" s="6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</row>
    <row r="827" spans="2:60" ht="15.75" customHeight="1" x14ac:dyDescent="0.25">
      <c r="B827" s="61"/>
      <c r="C827" s="11"/>
      <c r="D827" s="61"/>
      <c r="E827" s="61"/>
      <c r="F827" s="61"/>
      <c r="G827" s="61"/>
      <c r="H827" s="61"/>
      <c r="I827" s="61"/>
      <c r="J827" s="61"/>
      <c r="K827" s="6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</row>
    <row r="828" spans="2:60" ht="15.75" customHeight="1" x14ac:dyDescent="0.25">
      <c r="B828" s="61"/>
      <c r="C828" s="11"/>
      <c r="D828" s="61"/>
      <c r="E828" s="61"/>
      <c r="F828" s="61"/>
      <c r="G828" s="61"/>
      <c r="H828" s="61"/>
      <c r="I828" s="61"/>
      <c r="J828" s="61"/>
      <c r="K828" s="6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</row>
    <row r="829" spans="2:60" ht="15.75" customHeight="1" x14ac:dyDescent="0.25">
      <c r="B829" s="61"/>
      <c r="C829" s="11"/>
      <c r="D829" s="61"/>
      <c r="E829" s="61"/>
      <c r="F829" s="61"/>
      <c r="G829" s="61"/>
      <c r="H829" s="61"/>
      <c r="I829" s="61"/>
      <c r="J829" s="61"/>
      <c r="K829" s="6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</row>
    <row r="830" spans="2:60" ht="15.75" customHeight="1" x14ac:dyDescent="0.25">
      <c r="B830" s="61"/>
      <c r="C830" s="11"/>
      <c r="D830" s="61"/>
      <c r="E830" s="61"/>
      <c r="F830" s="61"/>
      <c r="G830" s="61"/>
      <c r="H830" s="61"/>
      <c r="I830" s="61"/>
      <c r="J830" s="61"/>
      <c r="K830" s="6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</row>
    <row r="831" spans="2:60" ht="15.75" customHeight="1" x14ac:dyDescent="0.25">
      <c r="B831" s="61"/>
      <c r="C831" s="11"/>
      <c r="D831" s="61"/>
      <c r="E831" s="61"/>
      <c r="F831" s="61"/>
      <c r="G831" s="61"/>
      <c r="H831" s="61"/>
      <c r="I831" s="61"/>
      <c r="J831" s="61"/>
      <c r="K831" s="6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</row>
    <row r="832" spans="2:60" ht="15.75" customHeight="1" x14ac:dyDescent="0.25">
      <c r="B832" s="61"/>
      <c r="C832" s="11"/>
      <c r="D832" s="61"/>
      <c r="E832" s="61"/>
      <c r="F832" s="61"/>
      <c r="G832" s="61"/>
      <c r="H832" s="61"/>
      <c r="I832" s="61"/>
      <c r="J832" s="61"/>
      <c r="K832" s="6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</row>
    <row r="833" spans="2:60" ht="15.75" customHeight="1" x14ac:dyDescent="0.25">
      <c r="B833" s="61"/>
      <c r="C833" s="11"/>
      <c r="D833" s="61"/>
      <c r="E833" s="61"/>
      <c r="F833" s="61"/>
      <c r="G833" s="61"/>
      <c r="H833" s="61"/>
      <c r="I833" s="61"/>
      <c r="J833" s="61"/>
      <c r="K833" s="6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</row>
    <row r="834" spans="2:60" ht="15.75" customHeight="1" x14ac:dyDescent="0.25">
      <c r="B834" s="61"/>
      <c r="C834" s="11"/>
      <c r="D834" s="61"/>
      <c r="E834" s="61"/>
      <c r="F834" s="61"/>
      <c r="G834" s="61"/>
      <c r="H834" s="61"/>
      <c r="I834" s="61"/>
      <c r="J834" s="61"/>
      <c r="K834" s="6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</row>
    <row r="835" spans="2:60" ht="15.75" customHeight="1" x14ac:dyDescent="0.25">
      <c r="B835" s="61"/>
      <c r="C835" s="11"/>
      <c r="D835" s="61"/>
      <c r="E835" s="61"/>
      <c r="F835" s="61"/>
      <c r="G835" s="61"/>
      <c r="H835" s="61"/>
      <c r="I835" s="61"/>
      <c r="J835" s="61"/>
      <c r="K835" s="6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</row>
    <row r="836" spans="2:60" ht="15.75" customHeight="1" x14ac:dyDescent="0.25">
      <c r="B836" s="61"/>
      <c r="C836" s="11"/>
      <c r="D836" s="61"/>
      <c r="E836" s="61"/>
      <c r="F836" s="61"/>
      <c r="G836" s="61"/>
      <c r="H836" s="61"/>
      <c r="I836" s="61"/>
      <c r="J836" s="61"/>
      <c r="K836" s="6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</row>
    <row r="837" spans="2:60" ht="15.75" customHeight="1" x14ac:dyDescent="0.25">
      <c r="B837" s="61"/>
      <c r="C837" s="11"/>
      <c r="D837" s="61"/>
      <c r="E837" s="61"/>
      <c r="F837" s="61"/>
      <c r="G837" s="61"/>
      <c r="H837" s="61"/>
      <c r="I837" s="61"/>
      <c r="J837" s="61"/>
      <c r="K837" s="6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</row>
    <row r="838" spans="2:60" ht="15.75" customHeight="1" x14ac:dyDescent="0.25">
      <c r="B838" s="61"/>
      <c r="C838" s="11"/>
      <c r="D838" s="61"/>
      <c r="E838" s="61"/>
      <c r="F838" s="61"/>
      <c r="G838" s="61"/>
      <c r="H838" s="61"/>
      <c r="I838" s="61"/>
      <c r="J838" s="61"/>
      <c r="K838" s="6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</row>
    <row r="839" spans="2:60" ht="15.75" customHeight="1" x14ac:dyDescent="0.25">
      <c r="B839" s="61"/>
      <c r="C839" s="11"/>
      <c r="D839" s="61"/>
      <c r="E839" s="61"/>
      <c r="F839" s="61"/>
      <c r="G839" s="61"/>
      <c r="H839" s="61"/>
      <c r="I839" s="61"/>
      <c r="J839" s="61"/>
      <c r="K839" s="6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</row>
    <row r="840" spans="2:60" ht="15.75" customHeight="1" x14ac:dyDescent="0.25">
      <c r="B840" s="61"/>
      <c r="C840" s="11"/>
      <c r="D840" s="61"/>
      <c r="E840" s="61"/>
      <c r="F840" s="61"/>
      <c r="G840" s="61"/>
      <c r="H840" s="61"/>
      <c r="I840" s="61"/>
      <c r="J840" s="61"/>
      <c r="K840" s="6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</row>
    <row r="841" spans="2:60" ht="15.75" customHeight="1" x14ac:dyDescent="0.25">
      <c r="B841" s="61"/>
      <c r="C841" s="11"/>
      <c r="D841" s="61"/>
      <c r="E841" s="61"/>
      <c r="F841" s="61"/>
      <c r="G841" s="61"/>
      <c r="H841" s="61"/>
      <c r="I841" s="61"/>
      <c r="J841" s="61"/>
      <c r="K841" s="6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</row>
    <row r="842" spans="2:60" ht="15.75" customHeight="1" x14ac:dyDescent="0.25">
      <c r="B842" s="61"/>
      <c r="C842" s="11"/>
      <c r="D842" s="61"/>
      <c r="E842" s="61"/>
      <c r="F842" s="61"/>
      <c r="G842" s="61"/>
      <c r="H842" s="61"/>
      <c r="I842" s="61"/>
      <c r="J842" s="61"/>
      <c r="K842" s="6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</row>
    <row r="843" spans="2:60" ht="15.75" customHeight="1" x14ac:dyDescent="0.25">
      <c r="B843" s="61"/>
      <c r="C843" s="11"/>
      <c r="D843" s="61"/>
      <c r="E843" s="61"/>
      <c r="F843" s="61"/>
      <c r="G843" s="61"/>
      <c r="H843" s="61"/>
      <c r="I843" s="61"/>
      <c r="J843" s="61"/>
      <c r="K843" s="6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</row>
    <row r="844" spans="2:60" ht="15.75" customHeight="1" x14ac:dyDescent="0.25">
      <c r="B844" s="61"/>
      <c r="C844" s="11"/>
      <c r="D844" s="61"/>
      <c r="E844" s="61"/>
      <c r="F844" s="61"/>
      <c r="G844" s="61"/>
      <c r="H844" s="61"/>
      <c r="I844" s="61"/>
      <c r="J844" s="61"/>
      <c r="K844" s="6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</row>
    <row r="845" spans="2:60" ht="15.75" customHeight="1" x14ac:dyDescent="0.25">
      <c r="B845" s="61"/>
      <c r="C845" s="11"/>
      <c r="D845" s="61"/>
      <c r="E845" s="61"/>
      <c r="F845" s="61"/>
      <c r="G845" s="61"/>
      <c r="H845" s="61"/>
      <c r="I845" s="61"/>
      <c r="J845" s="61"/>
      <c r="K845" s="6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</row>
    <row r="846" spans="2:60" ht="15.75" customHeight="1" x14ac:dyDescent="0.25">
      <c r="B846" s="61"/>
      <c r="C846" s="11"/>
      <c r="D846" s="61"/>
      <c r="E846" s="61"/>
      <c r="F846" s="61"/>
      <c r="G846" s="61"/>
      <c r="H846" s="61"/>
      <c r="I846" s="61"/>
      <c r="J846" s="61"/>
      <c r="K846" s="6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</row>
    <row r="847" spans="2:60" ht="15.75" customHeight="1" x14ac:dyDescent="0.25">
      <c r="B847" s="61"/>
      <c r="C847" s="11"/>
      <c r="D847" s="61"/>
      <c r="E847" s="61"/>
      <c r="F847" s="61"/>
      <c r="G847" s="61"/>
      <c r="H847" s="61"/>
      <c r="I847" s="61"/>
      <c r="J847" s="61"/>
      <c r="K847" s="6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</row>
    <row r="848" spans="2:60" ht="15.75" customHeight="1" x14ac:dyDescent="0.25">
      <c r="B848" s="61"/>
      <c r="C848" s="11"/>
      <c r="D848" s="61"/>
      <c r="E848" s="61"/>
      <c r="F848" s="61"/>
      <c r="G848" s="61"/>
      <c r="H848" s="61"/>
      <c r="I848" s="61"/>
      <c r="J848" s="61"/>
      <c r="K848" s="6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</row>
    <row r="849" spans="2:60" ht="15.75" customHeight="1" x14ac:dyDescent="0.25">
      <c r="B849" s="61"/>
      <c r="C849" s="11"/>
      <c r="D849" s="61"/>
      <c r="E849" s="61"/>
      <c r="F849" s="61"/>
      <c r="G849" s="61"/>
      <c r="H849" s="61"/>
      <c r="I849" s="61"/>
      <c r="J849" s="61"/>
      <c r="K849" s="6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</row>
    <row r="850" spans="2:60" ht="15.75" customHeight="1" x14ac:dyDescent="0.25">
      <c r="B850" s="61"/>
      <c r="C850" s="11"/>
      <c r="D850" s="61"/>
      <c r="E850" s="61"/>
      <c r="F850" s="61"/>
      <c r="G850" s="61"/>
      <c r="H850" s="61"/>
      <c r="I850" s="61"/>
      <c r="J850" s="61"/>
      <c r="K850" s="6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</row>
    <row r="851" spans="2:60" ht="15.75" customHeight="1" x14ac:dyDescent="0.25">
      <c r="B851" s="61"/>
      <c r="C851" s="11"/>
      <c r="D851" s="61"/>
      <c r="E851" s="61"/>
      <c r="F851" s="61"/>
      <c r="G851" s="61"/>
      <c r="H851" s="61"/>
      <c r="I851" s="61"/>
      <c r="J851" s="61"/>
      <c r="K851" s="6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</row>
    <row r="852" spans="2:60" ht="15.75" customHeight="1" x14ac:dyDescent="0.25">
      <c r="B852" s="61"/>
      <c r="C852" s="11"/>
      <c r="D852" s="61"/>
      <c r="E852" s="61"/>
      <c r="F852" s="61"/>
      <c r="G852" s="61"/>
      <c r="H852" s="61"/>
      <c r="I852" s="61"/>
      <c r="J852" s="61"/>
      <c r="K852" s="6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</row>
    <row r="853" spans="2:60" ht="15.75" customHeight="1" x14ac:dyDescent="0.25">
      <c r="B853" s="61"/>
      <c r="C853" s="11"/>
      <c r="D853" s="61"/>
      <c r="E853" s="61"/>
      <c r="F853" s="61"/>
      <c r="G853" s="61"/>
      <c r="H853" s="61"/>
      <c r="I853" s="61"/>
      <c r="J853" s="61"/>
      <c r="K853" s="6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</row>
    <row r="854" spans="2:60" ht="15.75" customHeight="1" x14ac:dyDescent="0.25">
      <c r="B854" s="61"/>
      <c r="C854" s="11"/>
      <c r="D854" s="61"/>
      <c r="E854" s="61"/>
      <c r="F854" s="61"/>
      <c r="G854" s="61"/>
      <c r="H854" s="61"/>
      <c r="I854" s="61"/>
      <c r="J854" s="61"/>
      <c r="K854" s="6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</row>
    <row r="855" spans="2:60" ht="15.75" customHeight="1" x14ac:dyDescent="0.25">
      <c r="B855" s="61"/>
      <c r="C855" s="11"/>
      <c r="D855" s="61"/>
      <c r="E855" s="61"/>
      <c r="F855" s="61"/>
      <c r="G855" s="61"/>
      <c r="H855" s="61"/>
      <c r="I855" s="61"/>
      <c r="J855" s="61"/>
      <c r="K855" s="6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</row>
    <row r="856" spans="2:60" ht="15.75" customHeight="1" x14ac:dyDescent="0.25">
      <c r="B856" s="61"/>
      <c r="C856" s="11"/>
      <c r="D856" s="61"/>
      <c r="E856" s="61"/>
      <c r="F856" s="61"/>
      <c r="G856" s="61"/>
      <c r="H856" s="61"/>
      <c r="I856" s="61"/>
      <c r="J856" s="61"/>
      <c r="K856" s="6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</row>
    <row r="857" spans="2:60" ht="15.75" customHeight="1" x14ac:dyDescent="0.25">
      <c r="B857" s="61"/>
      <c r="C857" s="11"/>
      <c r="D857" s="61"/>
      <c r="E857" s="61"/>
      <c r="F857" s="61"/>
      <c r="G857" s="61"/>
      <c r="H857" s="61"/>
      <c r="I857" s="61"/>
      <c r="J857" s="61"/>
      <c r="K857" s="6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</row>
    <row r="858" spans="2:60" ht="15.75" customHeight="1" x14ac:dyDescent="0.25">
      <c r="B858" s="61"/>
      <c r="C858" s="11"/>
      <c r="D858" s="61"/>
      <c r="E858" s="61"/>
      <c r="F858" s="61"/>
      <c r="G858" s="61"/>
      <c r="H858" s="61"/>
      <c r="I858" s="61"/>
      <c r="J858" s="61"/>
      <c r="K858" s="6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</row>
    <row r="859" spans="2:60" ht="15.75" customHeight="1" x14ac:dyDescent="0.25">
      <c r="B859" s="61"/>
      <c r="C859" s="11"/>
      <c r="D859" s="61"/>
      <c r="E859" s="61"/>
      <c r="F859" s="61"/>
      <c r="G859" s="61"/>
      <c r="H859" s="61"/>
      <c r="I859" s="61"/>
      <c r="J859" s="61"/>
      <c r="K859" s="6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</row>
    <row r="860" spans="2:60" ht="15.75" customHeight="1" x14ac:dyDescent="0.25">
      <c r="B860" s="61"/>
      <c r="C860" s="11"/>
      <c r="D860" s="61"/>
      <c r="E860" s="61"/>
      <c r="F860" s="61"/>
      <c r="G860" s="61"/>
      <c r="H860" s="61"/>
      <c r="I860" s="61"/>
      <c r="J860" s="61"/>
      <c r="K860" s="6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</row>
    <row r="861" spans="2:60" ht="15.75" customHeight="1" x14ac:dyDescent="0.25">
      <c r="B861" s="61"/>
      <c r="C861" s="11"/>
      <c r="D861" s="61"/>
      <c r="E861" s="61"/>
      <c r="F861" s="61"/>
      <c r="G861" s="61"/>
      <c r="H861" s="61"/>
      <c r="I861" s="61"/>
      <c r="J861" s="61"/>
      <c r="K861" s="6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</row>
    <row r="862" spans="2:60" ht="15.75" customHeight="1" x14ac:dyDescent="0.25">
      <c r="B862" s="61"/>
      <c r="C862" s="11"/>
      <c r="D862" s="61"/>
      <c r="E862" s="61"/>
      <c r="F862" s="61"/>
      <c r="G862" s="61"/>
      <c r="H862" s="61"/>
      <c r="I862" s="61"/>
      <c r="J862" s="61"/>
      <c r="K862" s="6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</row>
    <row r="863" spans="2:60" ht="15.75" customHeight="1" x14ac:dyDescent="0.25">
      <c r="B863" s="61"/>
      <c r="C863" s="11"/>
      <c r="D863" s="61"/>
      <c r="E863" s="61"/>
      <c r="F863" s="61"/>
      <c r="G863" s="61"/>
      <c r="H863" s="61"/>
      <c r="I863" s="61"/>
      <c r="J863" s="61"/>
      <c r="K863" s="6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</row>
    <row r="864" spans="2:60" ht="15.75" customHeight="1" x14ac:dyDescent="0.25">
      <c r="B864" s="61"/>
      <c r="C864" s="11"/>
      <c r="D864" s="61"/>
      <c r="E864" s="61"/>
      <c r="F864" s="61"/>
      <c r="G864" s="61"/>
      <c r="H864" s="61"/>
      <c r="I864" s="61"/>
      <c r="J864" s="61"/>
      <c r="K864" s="6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</row>
    <row r="865" spans="2:60" ht="15.75" customHeight="1" x14ac:dyDescent="0.25">
      <c r="B865" s="61"/>
      <c r="C865" s="11"/>
      <c r="D865" s="61"/>
      <c r="E865" s="61"/>
      <c r="F865" s="61"/>
      <c r="G865" s="61"/>
      <c r="H865" s="61"/>
      <c r="I865" s="61"/>
      <c r="J865" s="61"/>
      <c r="K865" s="6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</row>
    <row r="866" spans="2:60" ht="15.75" customHeight="1" x14ac:dyDescent="0.25">
      <c r="B866" s="61"/>
      <c r="C866" s="11"/>
      <c r="D866" s="61"/>
      <c r="E866" s="61"/>
      <c r="F866" s="61"/>
      <c r="G866" s="61"/>
      <c r="H866" s="61"/>
      <c r="I866" s="61"/>
      <c r="J866" s="61"/>
      <c r="K866" s="6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</row>
    <row r="867" spans="2:60" ht="15.75" customHeight="1" x14ac:dyDescent="0.25">
      <c r="B867" s="61"/>
      <c r="C867" s="11"/>
      <c r="D867" s="61"/>
      <c r="E867" s="61"/>
      <c r="F867" s="61"/>
      <c r="G867" s="61"/>
      <c r="H867" s="61"/>
      <c r="I867" s="61"/>
      <c r="J867" s="61"/>
      <c r="K867" s="6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</row>
    <row r="868" spans="2:60" ht="15.75" customHeight="1" x14ac:dyDescent="0.25">
      <c r="B868" s="61"/>
      <c r="C868" s="11"/>
      <c r="D868" s="61"/>
      <c r="E868" s="61"/>
      <c r="F868" s="61"/>
      <c r="G868" s="61"/>
      <c r="H868" s="61"/>
      <c r="I868" s="61"/>
      <c r="J868" s="61"/>
      <c r="K868" s="6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</row>
    <row r="869" spans="2:60" ht="15.75" customHeight="1" x14ac:dyDescent="0.25">
      <c r="B869" s="61"/>
      <c r="C869" s="11"/>
      <c r="D869" s="61"/>
      <c r="E869" s="61"/>
      <c r="F869" s="61"/>
      <c r="G869" s="61"/>
      <c r="H869" s="61"/>
      <c r="I869" s="61"/>
      <c r="J869" s="61"/>
      <c r="K869" s="6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</row>
    <row r="870" spans="2:60" ht="15.75" customHeight="1" x14ac:dyDescent="0.25">
      <c r="B870" s="61"/>
      <c r="C870" s="11"/>
      <c r="D870" s="61"/>
      <c r="E870" s="61"/>
      <c r="F870" s="61"/>
      <c r="G870" s="61"/>
      <c r="H870" s="61"/>
      <c r="I870" s="61"/>
      <c r="J870" s="61"/>
      <c r="K870" s="6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</row>
    <row r="871" spans="2:60" ht="15.75" customHeight="1" x14ac:dyDescent="0.25">
      <c r="B871" s="61"/>
      <c r="C871" s="11"/>
      <c r="D871" s="61"/>
      <c r="E871" s="61"/>
      <c r="F871" s="61"/>
      <c r="G871" s="61"/>
      <c r="H871" s="61"/>
      <c r="I871" s="61"/>
      <c r="J871" s="61"/>
      <c r="K871" s="6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</row>
    <row r="872" spans="2:60" ht="15.75" customHeight="1" x14ac:dyDescent="0.25">
      <c r="B872" s="61"/>
      <c r="C872" s="11"/>
      <c r="D872" s="61"/>
      <c r="E872" s="61"/>
      <c r="F872" s="61"/>
      <c r="G872" s="61"/>
      <c r="H872" s="61"/>
      <c r="I872" s="61"/>
      <c r="J872" s="61"/>
      <c r="K872" s="6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</row>
    <row r="873" spans="2:60" ht="15.75" customHeight="1" x14ac:dyDescent="0.25">
      <c r="B873" s="61"/>
      <c r="C873" s="11"/>
      <c r="D873" s="61"/>
      <c r="E873" s="61"/>
      <c r="F873" s="61"/>
      <c r="G873" s="61"/>
      <c r="H873" s="61"/>
      <c r="I873" s="61"/>
      <c r="J873" s="61"/>
      <c r="K873" s="6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</row>
    <row r="874" spans="2:60" ht="15.75" customHeight="1" x14ac:dyDescent="0.25">
      <c r="B874" s="61"/>
      <c r="C874" s="11"/>
      <c r="D874" s="61"/>
      <c r="E874" s="61"/>
      <c r="F874" s="61"/>
      <c r="G874" s="61"/>
      <c r="H874" s="61"/>
      <c r="I874" s="61"/>
      <c r="J874" s="61"/>
      <c r="K874" s="6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</row>
    <row r="875" spans="2:60" ht="15.75" customHeight="1" x14ac:dyDescent="0.25">
      <c r="B875" s="61"/>
      <c r="C875" s="11"/>
      <c r="D875" s="61"/>
      <c r="E875" s="61"/>
      <c r="F875" s="61"/>
      <c r="G875" s="61"/>
      <c r="H875" s="61"/>
      <c r="I875" s="61"/>
      <c r="J875" s="61"/>
      <c r="K875" s="6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</row>
    <row r="876" spans="2:60" ht="15.75" customHeight="1" x14ac:dyDescent="0.25">
      <c r="B876" s="61"/>
      <c r="C876" s="11"/>
      <c r="D876" s="61"/>
      <c r="E876" s="61"/>
      <c r="F876" s="61"/>
      <c r="G876" s="61"/>
      <c r="H876" s="61"/>
      <c r="I876" s="61"/>
      <c r="J876" s="61"/>
      <c r="K876" s="6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</row>
    <row r="877" spans="2:60" ht="15.75" customHeight="1" x14ac:dyDescent="0.25">
      <c r="B877" s="61"/>
      <c r="C877" s="11"/>
      <c r="D877" s="61"/>
      <c r="E877" s="61"/>
      <c r="F877" s="61"/>
      <c r="G877" s="61"/>
      <c r="H877" s="61"/>
      <c r="I877" s="61"/>
      <c r="J877" s="61"/>
      <c r="K877" s="6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</row>
    <row r="878" spans="2:60" ht="15.75" customHeight="1" x14ac:dyDescent="0.25">
      <c r="B878" s="61"/>
      <c r="C878" s="11"/>
      <c r="D878" s="61"/>
      <c r="E878" s="61"/>
      <c r="F878" s="61"/>
      <c r="G878" s="61"/>
      <c r="H878" s="61"/>
      <c r="I878" s="61"/>
      <c r="J878" s="61"/>
      <c r="K878" s="6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</row>
    <row r="879" spans="2:60" ht="15.75" customHeight="1" x14ac:dyDescent="0.25">
      <c r="B879" s="61"/>
      <c r="C879" s="11"/>
      <c r="D879" s="61"/>
      <c r="E879" s="61"/>
      <c r="F879" s="61"/>
      <c r="G879" s="61"/>
      <c r="H879" s="61"/>
      <c r="I879" s="61"/>
      <c r="J879" s="61"/>
      <c r="K879" s="6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</row>
    <row r="880" spans="2:60" ht="15.75" customHeight="1" x14ac:dyDescent="0.25">
      <c r="B880" s="61"/>
      <c r="C880" s="11"/>
      <c r="D880" s="61"/>
      <c r="E880" s="61"/>
      <c r="F880" s="61"/>
      <c r="G880" s="61"/>
      <c r="H880" s="61"/>
      <c r="I880" s="61"/>
      <c r="J880" s="61"/>
      <c r="K880" s="6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</row>
    <row r="881" spans="2:60" ht="15.75" customHeight="1" x14ac:dyDescent="0.25">
      <c r="B881" s="61"/>
      <c r="C881" s="11"/>
      <c r="D881" s="61"/>
      <c r="E881" s="61"/>
      <c r="F881" s="61"/>
      <c r="G881" s="61"/>
      <c r="H881" s="61"/>
      <c r="I881" s="61"/>
      <c r="J881" s="61"/>
      <c r="K881" s="6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</row>
    <row r="882" spans="2:60" ht="15.75" customHeight="1" x14ac:dyDescent="0.25">
      <c r="B882" s="61"/>
      <c r="C882" s="11"/>
      <c r="D882" s="61"/>
      <c r="E882" s="61"/>
      <c r="F882" s="61"/>
      <c r="G882" s="61"/>
      <c r="H882" s="61"/>
      <c r="I882" s="61"/>
      <c r="J882" s="61"/>
      <c r="K882" s="6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</row>
    <row r="883" spans="2:60" ht="15.75" customHeight="1" x14ac:dyDescent="0.25">
      <c r="B883" s="61"/>
      <c r="C883" s="11"/>
      <c r="D883" s="61"/>
      <c r="E883" s="61"/>
      <c r="F883" s="61"/>
      <c r="G883" s="61"/>
      <c r="H883" s="61"/>
      <c r="I883" s="61"/>
      <c r="J883" s="61"/>
      <c r="K883" s="6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</row>
    <row r="884" spans="2:60" ht="15.75" customHeight="1" x14ac:dyDescent="0.25">
      <c r="B884" s="61"/>
      <c r="C884" s="11"/>
      <c r="D884" s="61"/>
      <c r="E884" s="61"/>
      <c r="F884" s="61"/>
      <c r="G884" s="61"/>
      <c r="H884" s="61"/>
      <c r="I884" s="61"/>
      <c r="J884" s="61"/>
      <c r="K884" s="6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</row>
    <row r="885" spans="2:60" ht="15.75" customHeight="1" x14ac:dyDescent="0.25">
      <c r="B885" s="61"/>
      <c r="C885" s="11"/>
      <c r="D885" s="61"/>
      <c r="E885" s="61"/>
      <c r="F885" s="61"/>
      <c r="G885" s="61"/>
      <c r="H885" s="61"/>
      <c r="I885" s="61"/>
      <c r="J885" s="61"/>
      <c r="K885" s="6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</row>
    <row r="886" spans="2:60" ht="15.75" customHeight="1" x14ac:dyDescent="0.25">
      <c r="B886" s="61"/>
      <c r="C886" s="11"/>
      <c r="D886" s="61"/>
      <c r="E886" s="61"/>
      <c r="F886" s="61"/>
      <c r="G886" s="61"/>
      <c r="H886" s="61"/>
      <c r="I886" s="61"/>
      <c r="J886" s="61"/>
      <c r="K886" s="6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</row>
    <row r="887" spans="2:60" ht="15.75" customHeight="1" x14ac:dyDescent="0.25">
      <c r="B887" s="61"/>
      <c r="C887" s="11"/>
      <c r="D887" s="61"/>
      <c r="E887" s="61"/>
      <c r="F887" s="61"/>
      <c r="G887" s="61"/>
      <c r="H887" s="61"/>
      <c r="I887" s="61"/>
      <c r="J887" s="61"/>
      <c r="K887" s="6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</row>
    <row r="888" spans="2:60" ht="15.75" customHeight="1" x14ac:dyDescent="0.25">
      <c r="B888" s="61"/>
      <c r="C888" s="11"/>
      <c r="D888" s="61"/>
      <c r="E888" s="61"/>
      <c r="F888" s="61"/>
      <c r="G888" s="61"/>
      <c r="H888" s="61"/>
      <c r="I888" s="61"/>
      <c r="J888" s="61"/>
      <c r="K888" s="6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</row>
    <row r="889" spans="2:60" ht="15.75" customHeight="1" x14ac:dyDescent="0.25">
      <c r="B889" s="61"/>
      <c r="C889" s="11"/>
      <c r="D889" s="61"/>
      <c r="E889" s="61"/>
      <c r="F889" s="61"/>
      <c r="G889" s="61"/>
      <c r="H889" s="61"/>
      <c r="I889" s="61"/>
      <c r="J889" s="61"/>
      <c r="K889" s="6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</row>
    <row r="890" spans="2:60" ht="15.75" customHeight="1" x14ac:dyDescent="0.25">
      <c r="B890" s="61"/>
      <c r="C890" s="11"/>
      <c r="D890" s="61"/>
      <c r="E890" s="61"/>
      <c r="F890" s="61"/>
      <c r="G890" s="61"/>
      <c r="H890" s="61"/>
      <c r="I890" s="61"/>
      <c r="J890" s="61"/>
      <c r="K890" s="6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</row>
    <row r="891" spans="2:60" ht="15.75" customHeight="1" x14ac:dyDescent="0.25">
      <c r="B891" s="61"/>
      <c r="C891" s="11"/>
      <c r="D891" s="61"/>
      <c r="E891" s="61"/>
      <c r="F891" s="61"/>
      <c r="G891" s="61"/>
      <c r="H891" s="61"/>
      <c r="I891" s="61"/>
      <c r="J891" s="61"/>
      <c r="K891" s="6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</row>
    <row r="892" spans="2:60" ht="15.75" customHeight="1" x14ac:dyDescent="0.25">
      <c r="B892" s="61"/>
      <c r="C892" s="11"/>
      <c r="D892" s="61"/>
      <c r="E892" s="61"/>
      <c r="F892" s="61"/>
      <c r="G892" s="61"/>
      <c r="H892" s="61"/>
      <c r="I892" s="61"/>
      <c r="J892" s="61"/>
      <c r="K892" s="6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</row>
    <row r="893" spans="2:60" ht="15.75" customHeight="1" x14ac:dyDescent="0.25">
      <c r="B893" s="61"/>
      <c r="C893" s="11"/>
      <c r="D893" s="61"/>
      <c r="E893" s="61"/>
      <c r="F893" s="61"/>
      <c r="G893" s="61"/>
      <c r="H893" s="61"/>
      <c r="I893" s="61"/>
      <c r="J893" s="61"/>
      <c r="K893" s="6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</row>
    <row r="894" spans="2:60" ht="15.75" customHeight="1" x14ac:dyDescent="0.25">
      <c r="B894" s="61"/>
      <c r="C894" s="11"/>
      <c r="D894" s="61"/>
      <c r="E894" s="61"/>
      <c r="F894" s="61"/>
      <c r="G894" s="61"/>
      <c r="H894" s="61"/>
      <c r="I894" s="61"/>
      <c r="J894" s="61"/>
      <c r="K894" s="6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</row>
    <row r="895" spans="2:60" ht="15.75" customHeight="1" x14ac:dyDescent="0.25">
      <c r="B895" s="61"/>
      <c r="C895" s="11"/>
      <c r="D895" s="61"/>
      <c r="E895" s="61"/>
      <c r="F895" s="61"/>
      <c r="G895" s="61"/>
      <c r="H895" s="61"/>
      <c r="I895" s="61"/>
      <c r="J895" s="61"/>
      <c r="K895" s="6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</row>
    <row r="896" spans="2:60" ht="15.75" customHeight="1" x14ac:dyDescent="0.25">
      <c r="B896" s="61"/>
      <c r="C896" s="11"/>
      <c r="D896" s="61"/>
      <c r="E896" s="61"/>
      <c r="F896" s="61"/>
      <c r="G896" s="61"/>
      <c r="H896" s="61"/>
      <c r="I896" s="61"/>
      <c r="J896" s="61"/>
      <c r="K896" s="6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</row>
    <row r="897" spans="2:60" ht="15.75" customHeight="1" x14ac:dyDescent="0.25">
      <c r="B897" s="61"/>
      <c r="C897" s="11"/>
      <c r="D897" s="61"/>
      <c r="E897" s="61"/>
      <c r="F897" s="61"/>
      <c r="G897" s="61"/>
      <c r="H897" s="61"/>
      <c r="I897" s="61"/>
      <c r="J897" s="61"/>
      <c r="K897" s="6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</row>
    <row r="898" spans="2:60" ht="15.75" customHeight="1" x14ac:dyDescent="0.25">
      <c r="B898" s="61"/>
      <c r="C898" s="11"/>
      <c r="D898" s="61"/>
      <c r="E898" s="61"/>
      <c r="F898" s="61"/>
      <c r="G898" s="61"/>
      <c r="H898" s="61"/>
      <c r="I898" s="61"/>
      <c r="J898" s="61"/>
      <c r="K898" s="6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</row>
    <row r="899" spans="2:60" ht="15.75" customHeight="1" x14ac:dyDescent="0.25">
      <c r="B899" s="61"/>
      <c r="C899" s="11"/>
      <c r="D899" s="61"/>
      <c r="E899" s="61"/>
      <c r="F899" s="61"/>
      <c r="G899" s="61"/>
      <c r="H899" s="61"/>
      <c r="I899" s="61"/>
      <c r="J899" s="61"/>
      <c r="K899" s="6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</row>
    <row r="900" spans="2:60" ht="15.75" customHeight="1" x14ac:dyDescent="0.25">
      <c r="B900" s="61"/>
      <c r="C900" s="11"/>
      <c r="D900" s="61"/>
      <c r="E900" s="61"/>
      <c r="F900" s="61"/>
      <c r="G900" s="61"/>
      <c r="H900" s="61"/>
      <c r="I900" s="61"/>
      <c r="J900" s="61"/>
      <c r="K900" s="6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</row>
    <row r="901" spans="2:60" ht="15.75" customHeight="1" x14ac:dyDescent="0.25">
      <c r="B901" s="61"/>
      <c r="C901" s="11"/>
      <c r="D901" s="61"/>
      <c r="E901" s="61"/>
      <c r="F901" s="61"/>
      <c r="G901" s="61"/>
      <c r="H901" s="61"/>
      <c r="I901" s="61"/>
      <c r="J901" s="61"/>
      <c r="K901" s="6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</row>
    <row r="902" spans="2:60" ht="15.75" customHeight="1" x14ac:dyDescent="0.25">
      <c r="B902" s="61"/>
      <c r="C902" s="11"/>
      <c r="D902" s="61"/>
      <c r="E902" s="61"/>
      <c r="F902" s="61"/>
      <c r="G902" s="61"/>
      <c r="H902" s="61"/>
      <c r="I902" s="61"/>
      <c r="J902" s="61"/>
      <c r="K902" s="6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</row>
    <row r="903" spans="2:60" ht="15.75" customHeight="1" x14ac:dyDescent="0.25">
      <c r="B903" s="61"/>
      <c r="C903" s="11"/>
      <c r="D903" s="61"/>
      <c r="E903" s="61"/>
      <c r="F903" s="61"/>
      <c r="G903" s="61"/>
      <c r="H903" s="61"/>
      <c r="I903" s="61"/>
      <c r="J903" s="61"/>
      <c r="K903" s="6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</row>
    <row r="904" spans="2:60" ht="15.75" customHeight="1" x14ac:dyDescent="0.25">
      <c r="B904" s="61"/>
      <c r="C904" s="11"/>
      <c r="D904" s="61"/>
      <c r="E904" s="61"/>
      <c r="F904" s="61"/>
      <c r="G904" s="61"/>
      <c r="H904" s="61"/>
      <c r="I904" s="61"/>
      <c r="J904" s="61"/>
      <c r="K904" s="6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</row>
    <row r="905" spans="2:60" ht="15.75" customHeight="1" x14ac:dyDescent="0.25">
      <c r="B905" s="61"/>
      <c r="C905" s="11"/>
      <c r="D905" s="61"/>
      <c r="E905" s="61"/>
      <c r="F905" s="61"/>
      <c r="G905" s="61"/>
      <c r="H905" s="61"/>
      <c r="I905" s="61"/>
      <c r="J905" s="61"/>
      <c r="K905" s="6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</row>
    <row r="906" spans="2:60" ht="15.75" customHeight="1" x14ac:dyDescent="0.25">
      <c r="B906" s="61"/>
      <c r="C906" s="11"/>
      <c r="D906" s="61"/>
      <c r="E906" s="61"/>
      <c r="F906" s="61"/>
      <c r="G906" s="61"/>
      <c r="H906" s="61"/>
      <c r="I906" s="61"/>
      <c r="J906" s="61"/>
      <c r="K906" s="6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</row>
    <row r="907" spans="2:60" ht="15.75" customHeight="1" x14ac:dyDescent="0.25">
      <c r="B907" s="61"/>
      <c r="C907" s="11"/>
      <c r="D907" s="61"/>
      <c r="E907" s="61"/>
      <c r="F907" s="61"/>
      <c r="G907" s="61"/>
      <c r="H907" s="61"/>
      <c r="I907" s="61"/>
      <c r="J907" s="61"/>
      <c r="K907" s="6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</row>
    <row r="908" spans="2:60" ht="15.75" customHeight="1" x14ac:dyDescent="0.25">
      <c r="B908" s="61"/>
      <c r="C908" s="11"/>
      <c r="D908" s="61"/>
      <c r="E908" s="61"/>
      <c r="F908" s="61"/>
      <c r="G908" s="61"/>
      <c r="H908" s="61"/>
      <c r="I908" s="61"/>
      <c r="J908" s="61"/>
      <c r="K908" s="6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</row>
    <row r="909" spans="2:60" ht="15.75" customHeight="1" x14ac:dyDescent="0.25">
      <c r="B909" s="61"/>
      <c r="C909" s="11"/>
      <c r="D909" s="61"/>
      <c r="E909" s="61"/>
      <c r="F909" s="61"/>
      <c r="G909" s="61"/>
      <c r="H909" s="61"/>
      <c r="I909" s="61"/>
      <c r="J909" s="61"/>
      <c r="K909" s="6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</row>
    <row r="910" spans="2:60" ht="15.75" customHeight="1" x14ac:dyDescent="0.25">
      <c r="B910" s="61"/>
      <c r="C910" s="11"/>
      <c r="D910" s="61"/>
      <c r="E910" s="61"/>
      <c r="F910" s="61"/>
      <c r="G910" s="61"/>
      <c r="H910" s="61"/>
      <c r="I910" s="61"/>
      <c r="J910" s="61"/>
      <c r="K910" s="6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</row>
    <row r="911" spans="2:60" ht="15.75" customHeight="1" x14ac:dyDescent="0.25">
      <c r="B911" s="61"/>
      <c r="C911" s="11"/>
      <c r="D911" s="61"/>
      <c r="E911" s="61"/>
      <c r="F911" s="61"/>
      <c r="G911" s="61"/>
      <c r="H911" s="61"/>
      <c r="I911" s="61"/>
      <c r="J911" s="61"/>
      <c r="K911" s="6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</row>
    <row r="912" spans="2:60" ht="15.75" customHeight="1" x14ac:dyDescent="0.25">
      <c r="B912" s="61"/>
      <c r="C912" s="11"/>
      <c r="D912" s="61"/>
      <c r="E912" s="61"/>
      <c r="F912" s="61"/>
      <c r="G912" s="61"/>
      <c r="H912" s="61"/>
      <c r="I912" s="61"/>
      <c r="J912" s="61"/>
      <c r="K912" s="6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</row>
    <row r="913" spans="2:60" ht="15.75" customHeight="1" x14ac:dyDescent="0.25">
      <c r="B913" s="61"/>
      <c r="C913" s="11"/>
      <c r="D913" s="61"/>
      <c r="E913" s="61"/>
      <c r="F913" s="61"/>
      <c r="G913" s="61"/>
      <c r="H913" s="61"/>
      <c r="I913" s="61"/>
      <c r="J913" s="61"/>
      <c r="K913" s="6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</row>
    <row r="914" spans="2:60" ht="15.75" customHeight="1" x14ac:dyDescent="0.25">
      <c r="B914" s="61"/>
      <c r="C914" s="11"/>
      <c r="D914" s="61"/>
      <c r="E914" s="61"/>
      <c r="F914" s="61"/>
      <c r="G914" s="61"/>
      <c r="H914" s="61"/>
      <c r="I914" s="61"/>
      <c r="J914" s="61"/>
      <c r="K914" s="6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</row>
    <row r="915" spans="2:60" ht="15.75" customHeight="1" x14ac:dyDescent="0.25">
      <c r="B915" s="61"/>
      <c r="C915" s="11"/>
      <c r="D915" s="61"/>
      <c r="E915" s="61"/>
      <c r="F915" s="61"/>
      <c r="G915" s="61"/>
      <c r="H915" s="61"/>
      <c r="I915" s="61"/>
      <c r="J915" s="61"/>
      <c r="K915" s="6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</row>
    <row r="916" spans="2:60" ht="15.75" customHeight="1" x14ac:dyDescent="0.25">
      <c r="B916" s="61"/>
      <c r="C916" s="11"/>
      <c r="D916" s="61"/>
      <c r="E916" s="61"/>
      <c r="F916" s="61"/>
      <c r="G916" s="61"/>
      <c r="H916" s="61"/>
      <c r="I916" s="61"/>
      <c r="J916" s="61"/>
      <c r="K916" s="6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</row>
    <row r="917" spans="2:60" ht="15.75" customHeight="1" x14ac:dyDescent="0.25">
      <c r="B917" s="61"/>
      <c r="C917" s="11"/>
      <c r="D917" s="61"/>
      <c r="E917" s="61"/>
      <c r="F917" s="61"/>
      <c r="G917" s="61"/>
      <c r="H917" s="61"/>
      <c r="I917" s="61"/>
      <c r="J917" s="61"/>
      <c r="K917" s="6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</row>
    <row r="918" spans="2:60" ht="15.75" customHeight="1" x14ac:dyDescent="0.25">
      <c r="B918" s="61"/>
      <c r="C918" s="11"/>
      <c r="D918" s="61"/>
      <c r="E918" s="61"/>
      <c r="F918" s="61"/>
      <c r="G918" s="61"/>
      <c r="H918" s="61"/>
      <c r="I918" s="61"/>
      <c r="J918" s="61"/>
      <c r="K918" s="6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</row>
    <row r="919" spans="2:60" ht="15.75" customHeight="1" x14ac:dyDescent="0.25">
      <c r="B919" s="61"/>
      <c r="C919" s="11"/>
      <c r="D919" s="61"/>
      <c r="E919" s="61"/>
      <c r="F919" s="61"/>
      <c r="G919" s="61"/>
      <c r="H919" s="61"/>
      <c r="I919" s="61"/>
      <c r="J919" s="61"/>
      <c r="K919" s="6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</row>
    <row r="920" spans="2:60" ht="15.75" customHeight="1" x14ac:dyDescent="0.25">
      <c r="B920" s="61"/>
      <c r="C920" s="11"/>
      <c r="D920" s="61"/>
      <c r="E920" s="61"/>
      <c r="F920" s="61"/>
      <c r="G920" s="61"/>
      <c r="H920" s="61"/>
      <c r="I920" s="61"/>
      <c r="J920" s="61"/>
      <c r="K920" s="6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</row>
    <row r="921" spans="2:60" ht="15.75" customHeight="1" x14ac:dyDescent="0.25">
      <c r="B921" s="61"/>
      <c r="C921" s="11"/>
      <c r="D921" s="61"/>
      <c r="E921" s="61"/>
      <c r="F921" s="61"/>
      <c r="G921" s="61"/>
      <c r="H921" s="61"/>
      <c r="I921" s="61"/>
      <c r="J921" s="61"/>
      <c r="K921" s="6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</row>
    <row r="922" spans="2:60" ht="15.75" customHeight="1" x14ac:dyDescent="0.25">
      <c r="B922" s="61"/>
      <c r="C922" s="11"/>
      <c r="D922" s="61"/>
      <c r="E922" s="61"/>
      <c r="F922" s="61"/>
      <c r="G922" s="61"/>
      <c r="H922" s="61"/>
      <c r="I922" s="61"/>
      <c r="J922" s="61"/>
      <c r="K922" s="6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</row>
    <row r="923" spans="2:60" ht="15.75" customHeight="1" x14ac:dyDescent="0.25">
      <c r="B923" s="61"/>
      <c r="C923" s="11"/>
      <c r="D923" s="61"/>
      <c r="E923" s="61"/>
      <c r="F923" s="61"/>
      <c r="G923" s="61"/>
      <c r="H923" s="61"/>
      <c r="I923" s="61"/>
      <c r="J923" s="61"/>
      <c r="K923" s="6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</row>
    <row r="924" spans="2:60" ht="15.75" customHeight="1" x14ac:dyDescent="0.25">
      <c r="B924" s="61"/>
      <c r="C924" s="11"/>
      <c r="D924" s="61"/>
      <c r="E924" s="61"/>
      <c r="F924" s="61"/>
      <c r="G924" s="61"/>
      <c r="H924" s="61"/>
      <c r="I924" s="61"/>
      <c r="J924" s="61"/>
      <c r="K924" s="6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</row>
    <row r="925" spans="2:60" ht="15.75" customHeight="1" x14ac:dyDescent="0.25">
      <c r="B925" s="61"/>
      <c r="C925" s="11"/>
      <c r="D925" s="61"/>
      <c r="E925" s="61"/>
      <c r="F925" s="61"/>
      <c r="G925" s="61"/>
      <c r="H925" s="61"/>
      <c r="I925" s="61"/>
      <c r="J925" s="61"/>
      <c r="K925" s="6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</row>
    <row r="926" spans="2:60" ht="15.75" customHeight="1" x14ac:dyDescent="0.25">
      <c r="B926" s="61"/>
      <c r="C926" s="11"/>
      <c r="D926" s="61"/>
      <c r="E926" s="61"/>
      <c r="F926" s="61"/>
      <c r="G926" s="61"/>
      <c r="H926" s="61"/>
      <c r="I926" s="61"/>
      <c r="J926" s="61"/>
      <c r="K926" s="6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</row>
    <row r="927" spans="2:60" ht="15.75" customHeight="1" x14ac:dyDescent="0.25">
      <c r="B927" s="61"/>
      <c r="C927" s="11"/>
      <c r="D927" s="61"/>
      <c r="E927" s="61"/>
      <c r="F927" s="61"/>
      <c r="G927" s="61"/>
      <c r="H927" s="61"/>
      <c r="I927" s="61"/>
      <c r="J927" s="61"/>
      <c r="K927" s="6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</row>
    <row r="928" spans="2:60" ht="15.75" customHeight="1" x14ac:dyDescent="0.25">
      <c r="B928" s="61"/>
      <c r="C928" s="11"/>
      <c r="D928" s="61"/>
      <c r="E928" s="61"/>
      <c r="F928" s="61"/>
      <c r="G928" s="61"/>
      <c r="H928" s="61"/>
      <c r="I928" s="61"/>
      <c r="J928" s="61"/>
      <c r="K928" s="6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</row>
    <row r="929" spans="2:60" ht="15.75" customHeight="1" x14ac:dyDescent="0.25">
      <c r="B929" s="61"/>
      <c r="C929" s="11"/>
      <c r="D929" s="61"/>
      <c r="E929" s="61"/>
      <c r="F929" s="61"/>
      <c r="G929" s="61"/>
      <c r="H929" s="61"/>
      <c r="I929" s="61"/>
      <c r="J929" s="61"/>
      <c r="K929" s="6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</row>
    <row r="930" spans="2:60" ht="15.75" customHeight="1" x14ac:dyDescent="0.25">
      <c r="B930" s="61"/>
      <c r="C930" s="11"/>
      <c r="D930" s="61"/>
      <c r="E930" s="61"/>
      <c r="F930" s="61"/>
      <c r="G930" s="61"/>
      <c r="H930" s="61"/>
      <c r="I930" s="61"/>
      <c r="J930" s="61"/>
      <c r="K930" s="6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</row>
    <row r="931" spans="2:60" ht="15.75" customHeight="1" x14ac:dyDescent="0.25">
      <c r="B931" s="61"/>
      <c r="C931" s="11"/>
      <c r="D931" s="61"/>
      <c r="E931" s="61"/>
      <c r="F931" s="61"/>
      <c r="G931" s="61"/>
      <c r="H931" s="61"/>
      <c r="I931" s="61"/>
      <c r="J931" s="61"/>
      <c r="K931" s="6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</row>
    <row r="932" spans="2:60" ht="15.75" customHeight="1" x14ac:dyDescent="0.25">
      <c r="B932" s="61"/>
      <c r="C932" s="11"/>
      <c r="D932" s="61"/>
      <c r="E932" s="61"/>
      <c r="F932" s="61"/>
      <c r="G932" s="61"/>
      <c r="H932" s="61"/>
      <c r="I932" s="61"/>
      <c r="J932" s="61"/>
      <c r="K932" s="6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</row>
    <row r="933" spans="2:60" ht="15.75" customHeight="1" x14ac:dyDescent="0.25">
      <c r="B933" s="61"/>
      <c r="C933" s="11"/>
      <c r="D933" s="61"/>
      <c r="E933" s="61"/>
      <c r="F933" s="61"/>
      <c r="G933" s="61"/>
      <c r="H933" s="61"/>
      <c r="I933" s="61"/>
      <c r="J933" s="61"/>
      <c r="K933" s="6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</row>
    <row r="934" spans="2:60" ht="15.75" customHeight="1" x14ac:dyDescent="0.25">
      <c r="B934" s="61"/>
      <c r="C934" s="11"/>
      <c r="D934" s="61"/>
      <c r="E934" s="61"/>
      <c r="F934" s="61"/>
      <c r="G934" s="61"/>
      <c r="H934" s="61"/>
      <c r="I934" s="61"/>
      <c r="J934" s="61"/>
      <c r="K934" s="6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</row>
    <row r="935" spans="2:60" ht="15.75" customHeight="1" x14ac:dyDescent="0.25">
      <c r="B935" s="61"/>
      <c r="C935" s="11"/>
      <c r="D935" s="61"/>
      <c r="E935" s="61"/>
      <c r="F935" s="61"/>
      <c r="G935" s="61"/>
      <c r="H935" s="61"/>
      <c r="I935" s="61"/>
      <c r="J935" s="61"/>
      <c r="K935" s="6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</row>
    <row r="936" spans="2:60" ht="15.75" customHeight="1" x14ac:dyDescent="0.25">
      <c r="B936" s="61"/>
      <c r="C936" s="11"/>
      <c r="D936" s="61"/>
      <c r="E936" s="61"/>
      <c r="F936" s="61"/>
      <c r="G936" s="61"/>
      <c r="H936" s="61"/>
      <c r="I936" s="61"/>
      <c r="J936" s="61"/>
      <c r="K936" s="6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</row>
    <row r="937" spans="2:60" ht="15.75" customHeight="1" x14ac:dyDescent="0.25">
      <c r="B937" s="61"/>
      <c r="C937" s="11"/>
      <c r="D937" s="61"/>
      <c r="E937" s="61"/>
      <c r="F937" s="61"/>
      <c r="G937" s="61"/>
      <c r="H937" s="61"/>
      <c r="I937" s="61"/>
      <c r="J937" s="61"/>
      <c r="K937" s="6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</row>
    <row r="938" spans="2:60" ht="15.75" customHeight="1" x14ac:dyDescent="0.25">
      <c r="B938" s="61"/>
      <c r="C938" s="11"/>
      <c r="D938" s="61"/>
      <c r="E938" s="61"/>
      <c r="F938" s="61"/>
      <c r="G938" s="61"/>
      <c r="H938" s="61"/>
      <c r="I938" s="61"/>
      <c r="J938" s="61"/>
      <c r="K938" s="6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</row>
    <row r="939" spans="2:60" ht="15.75" customHeight="1" x14ac:dyDescent="0.25">
      <c r="B939" s="61"/>
      <c r="C939" s="11"/>
      <c r="D939" s="61"/>
      <c r="E939" s="61"/>
      <c r="F939" s="61"/>
      <c r="G939" s="61"/>
      <c r="H939" s="61"/>
      <c r="I939" s="61"/>
      <c r="J939" s="61"/>
      <c r="K939" s="6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</row>
    <row r="940" spans="2:60" ht="15.75" customHeight="1" x14ac:dyDescent="0.25">
      <c r="B940" s="61"/>
      <c r="C940" s="11"/>
      <c r="D940" s="61"/>
      <c r="E940" s="61"/>
      <c r="F940" s="61"/>
      <c r="G940" s="61"/>
      <c r="H940" s="61"/>
      <c r="I940" s="61"/>
      <c r="J940" s="61"/>
      <c r="K940" s="6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</row>
    <row r="941" spans="2:60" ht="15.75" customHeight="1" x14ac:dyDescent="0.25">
      <c r="B941" s="61"/>
      <c r="C941" s="11"/>
      <c r="D941" s="61"/>
      <c r="E941" s="61"/>
      <c r="F941" s="61"/>
      <c r="G941" s="61"/>
      <c r="H941" s="61"/>
      <c r="I941" s="61"/>
      <c r="J941" s="61"/>
      <c r="K941" s="6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</row>
    <row r="942" spans="2:60" ht="15.75" customHeight="1" x14ac:dyDescent="0.25">
      <c r="B942" s="61"/>
      <c r="C942" s="11"/>
      <c r="D942" s="61"/>
      <c r="E942" s="61"/>
      <c r="F942" s="61"/>
      <c r="G942" s="61"/>
      <c r="H942" s="61"/>
      <c r="I942" s="61"/>
      <c r="J942" s="61"/>
      <c r="K942" s="6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</row>
    <row r="943" spans="2:60" ht="15.75" customHeight="1" x14ac:dyDescent="0.25">
      <c r="B943" s="61"/>
      <c r="C943" s="11"/>
      <c r="D943" s="61"/>
      <c r="E943" s="61"/>
      <c r="F943" s="61"/>
      <c r="G943" s="61"/>
      <c r="H943" s="61"/>
      <c r="I943" s="61"/>
      <c r="J943" s="61"/>
      <c r="K943" s="6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</row>
    <row r="944" spans="2:60" ht="15.75" customHeight="1" x14ac:dyDescent="0.25">
      <c r="B944" s="61"/>
      <c r="C944" s="11"/>
      <c r="D944" s="61"/>
      <c r="E944" s="61"/>
      <c r="F944" s="61"/>
      <c r="G944" s="61"/>
      <c r="H944" s="61"/>
      <c r="I944" s="61"/>
      <c r="J944" s="61"/>
      <c r="K944" s="6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</row>
    <row r="945" spans="2:60" ht="15.75" customHeight="1" x14ac:dyDescent="0.25">
      <c r="B945" s="61"/>
      <c r="C945" s="11"/>
      <c r="D945" s="61"/>
      <c r="E945" s="61"/>
      <c r="F945" s="61"/>
      <c r="G945" s="61"/>
      <c r="H945" s="61"/>
      <c r="I945" s="61"/>
      <c r="J945" s="61"/>
      <c r="K945" s="6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</row>
    <row r="946" spans="2:60" ht="15.75" customHeight="1" x14ac:dyDescent="0.25">
      <c r="B946" s="61"/>
      <c r="C946" s="11"/>
      <c r="D946" s="61"/>
      <c r="E946" s="61"/>
      <c r="F946" s="61"/>
      <c r="G946" s="61"/>
      <c r="H946" s="61"/>
      <c r="I946" s="61"/>
      <c r="J946" s="61"/>
      <c r="K946" s="6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</row>
    <row r="947" spans="2:60" ht="15.75" customHeight="1" x14ac:dyDescent="0.25">
      <c r="B947" s="61"/>
      <c r="C947" s="11"/>
      <c r="D947" s="61"/>
      <c r="E947" s="61"/>
      <c r="F947" s="61"/>
      <c r="G947" s="61"/>
      <c r="H947" s="61"/>
      <c r="I947" s="61"/>
      <c r="J947" s="61"/>
      <c r="K947" s="6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</row>
    <row r="948" spans="2:60" ht="15.75" customHeight="1" x14ac:dyDescent="0.25">
      <c r="B948" s="61"/>
      <c r="C948" s="11"/>
      <c r="D948" s="61"/>
      <c r="E948" s="61"/>
      <c r="F948" s="61"/>
      <c r="G948" s="61"/>
      <c r="H948" s="61"/>
      <c r="I948" s="61"/>
      <c r="J948" s="61"/>
      <c r="K948" s="6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</row>
    <row r="949" spans="2:60" ht="15.75" customHeight="1" x14ac:dyDescent="0.25">
      <c r="B949" s="61"/>
      <c r="C949" s="11"/>
      <c r="D949" s="61"/>
      <c r="E949" s="61"/>
      <c r="F949" s="61"/>
      <c r="G949" s="61"/>
      <c r="H949" s="61"/>
      <c r="I949" s="61"/>
      <c r="J949" s="61"/>
      <c r="K949" s="6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</row>
    <row r="950" spans="2:60" ht="15.75" customHeight="1" x14ac:dyDescent="0.25">
      <c r="B950" s="61"/>
      <c r="C950" s="11"/>
      <c r="D950" s="61"/>
      <c r="E950" s="61"/>
      <c r="F950" s="61"/>
      <c r="G950" s="61"/>
      <c r="H950" s="61"/>
      <c r="I950" s="61"/>
      <c r="J950" s="61"/>
      <c r="K950" s="6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</row>
    <row r="951" spans="2:60" ht="15.75" customHeight="1" x14ac:dyDescent="0.25">
      <c r="B951" s="61"/>
      <c r="C951" s="11"/>
      <c r="D951" s="61"/>
      <c r="E951" s="61"/>
      <c r="F951" s="61"/>
      <c r="G951" s="61"/>
      <c r="H951" s="61"/>
      <c r="I951" s="61"/>
      <c r="J951" s="61"/>
      <c r="K951" s="6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</row>
    <row r="952" spans="2:60" ht="15.75" customHeight="1" x14ac:dyDescent="0.25">
      <c r="B952" s="61"/>
      <c r="C952" s="11"/>
      <c r="D952" s="61"/>
      <c r="E952" s="61"/>
      <c r="F952" s="61"/>
      <c r="G952" s="61"/>
      <c r="H952" s="61"/>
      <c r="I952" s="61"/>
      <c r="J952" s="61"/>
      <c r="K952" s="6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</row>
    <row r="953" spans="2:60" ht="15.75" customHeight="1" x14ac:dyDescent="0.25">
      <c r="B953" s="61"/>
      <c r="C953" s="11"/>
      <c r="D953" s="61"/>
      <c r="E953" s="61"/>
      <c r="F953" s="61"/>
      <c r="G953" s="61"/>
      <c r="H953" s="61"/>
      <c r="I953" s="61"/>
      <c r="J953" s="61"/>
      <c r="K953" s="6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</row>
    <row r="954" spans="2:60" ht="15.75" customHeight="1" x14ac:dyDescent="0.25">
      <c r="B954" s="61"/>
      <c r="C954" s="11"/>
      <c r="D954" s="61"/>
      <c r="E954" s="61"/>
      <c r="F954" s="61"/>
      <c r="G954" s="61"/>
      <c r="H954" s="61"/>
      <c r="I954" s="61"/>
      <c r="J954" s="61"/>
      <c r="K954" s="6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</row>
    <row r="955" spans="2:60" ht="15.75" customHeight="1" x14ac:dyDescent="0.25">
      <c r="B955" s="61"/>
      <c r="C955" s="11"/>
      <c r="D955" s="61"/>
      <c r="E955" s="61"/>
      <c r="F955" s="61"/>
      <c r="G955" s="61"/>
      <c r="H955" s="61"/>
      <c r="I955" s="61"/>
      <c r="J955" s="61"/>
      <c r="K955" s="6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</row>
    <row r="956" spans="2:60" ht="15.75" customHeight="1" x14ac:dyDescent="0.25">
      <c r="B956" s="61"/>
      <c r="C956" s="11"/>
      <c r="D956" s="61"/>
      <c r="E956" s="61"/>
      <c r="F956" s="61"/>
      <c r="G956" s="61"/>
      <c r="H956" s="61"/>
      <c r="I956" s="61"/>
      <c r="J956" s="61"/>
      <c r="K956" s="6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</row>
    <row r="957" spans="2:60" ht="15.75" customHeight="1" x14ac:dyDescent="0.25">
      <c r="B957" s="61"/>
      <c r="C957" s="11"/>
      <c r="D957" s="61"/>
      <c r="E957" s="61"/>
      <c r="F957" s="61"/>
      <c r="G957" s="61"/>
      <c r="H957" s="61"/>
      <c r="I957" s="61"/>
      <c r="J957" s="61"/>
      <c r="K957" s="6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</row>
    <row r="958" spans="2:60" ht="15.75" customHeight="1" x14ac:dyDescent="0.25">
      <c r="B958" s="61"/>
      <c r="C958" s="11"/>
      <c r="D958" s="61"/>
      <c r="E958" s="61"/>
      <c r="F958" s="61"/>
      <c r="G958" s="61"/>
      <c r="H958" s="61"/>
      <c r="I958" s="61"/>
      <c r="J958" s="61"/>
      <c r="K958" s="6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</row>
    <row r="959" spans="2:60" ht="15.75" customHeight="1" x14ac:dyDescent="0.25">
      <c r="B959" s="61"/>
      <c r="C959" s="11"/>
      <c r="D959" s="61"/>
      <c r="E959" s="61"/>
      <c r="F959" s="61"/>
      <c r="G959" s="61"/>
      <c r="H959" s="61"/>
      <c r="I959" s="61"/>
      <c r="J959" s="61"/>
      <c r="K959" s="6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</row>
    <row r="960" spans="2:60" ht="15.75" customHeight="1" x14ac:dyDescent="0.25">
      <c r="B960" s="61"/>
      <c r="C960" s="11"/>
      <c r="D960" s="61"/>
      <c r="E960" s="61"/>
      <c r="F960" s="61"/>
      <c r="G960" s="61"/>
      <c r="H960" s="61"/>
      <c r="I960" s="61"/>
      <c r="J960" s="61"/>
      <c r="K960" s="6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</row>
    <row r="961" spans="2:60" ht="15.75" customHeight="1" x14ac:dyDescent="0.25">
      <c r="B961" s="61"/>
      <c r="C961" s="11"/>
      <c r="D961" s="61"/>
      <c r="E961" s="61"/>
      <c r="F961" s="61"/>
      <c r="G961" s="61"/>
      <c r="H961" s="61"/>
      <c r="I961" s="61"/>
      <c r="J961" s="61"/>
      <c r="K961" s="6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</row>
    <row r="962" spans="2:60" ht="15.75" customHeight="1" x14ac:dyDescent="0.25">
      <c r="B962" s="61"/>
      <c r="C962" s="11"/>
      <c r="D962" s="61"/>
      <c r="E962" s="61"/>
      <c r="F962" s="61"/>
      <c r="G962" s="61"/>
      <c r="H962" s="61"/>
      <c r="I962" s="61"/>
      <c r="J962" s="61"/>
      <c r="K962" s="6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</row>
    <row r="963" spans="2:60" ht="15.75" customHeight="1" x14ac:dyDescent="0.25">
      <c r="B963" s="61"/>
      <c r="C963" s="11"/>
      <c r="D963" s="61"/>
      <c r="E963" s="61"/>
      <c r="F963" s="61"/>
      <c r="G963" s="61"/>
      <c r="H963" s="61"/>
      <c r="I963" s="61"/>
      <c r="J963" s="61"/>
      <c r="K963" s="6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</row>
    <row r="964" spans="2:60" ht="15.75" customHeight="1" x14ac:dyDescent="0.25">
      <c r="B964" s="61"/>
      <c r="C964" s="11"/>
      <c r="D964" s="61"/>
      <c r="E964" s="61"/>
      <c r="F964" s="61"/>
      <c r="G964" s="61"/>
      <c r="H964" s="61"/>
      <c r="I964" s="61"/>
      <c r="J964" s="61"/>
      <c r="K964" s="6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</row>
    <row r="965" spans="2:60" ht="15.75" customHeight="1" x14ac:dyDescent="0.25">
      <c r="B965" s="61"/>
      <c r="C965" s="11"/>
      <c r="D965" s="61"/>
      <c r="E965" s="61"/>
      <c r="F965" s="61"/>
      <c r="G965" s="61"/>
      <c r="H965" s="61"/>
      <c r="I965" s="61"/>
      <c r="J965" s="61"/>
      <c r="K965" s="6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</row>
    <row r="966" spans="2:60" ht="15.75" customHeight="1" x14ac:dyDescent="0.25">
      <c r="B966" s="61"/>
      <c r="C966" s="11"/>
      <c r="D966" s="61"/>
      <c r="E966" s="61"/>
      <c r="F966" s="61"/>
      <c r="G966" s="61"/>
      <c r="H966" s="61"/>
      <c r="I966" s="61"/>
      <c r="J966" s="61"/>
      <c r="K966" s="6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</row>
    <row r="967" spans="2:60" ht="15.75" customHeight="1" x14ac:dyDescent="0.25">
      <c r="B967" s="61"/>
      <c r="C967" s="11"/>
      <c r="D967" s="61"/>
      <c r="E967" s="61"/>
      <c r="F967" s="61"/>
      <c r="G967" s="61"/>
      <c r="H967" s="61"/>
      <c r="I967" s="61"/>
      <c r="J967" s="61"/>
      <c r="K967" s="6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</row>
    <row r="968" spans="2:60" ht="15.75" customHeight="1" x14ac:dyDescent="0.25">
      <c r="B968" s="61"/>
      <c r="C968" s="11"/>
      <c r="D968" s="61"/>
      <c r="E968" s="61"/>
      <c r="F968" s="61"/>
      <c r="G968" s="61"/>
      <c r="H968" s="61"/>
      <c r="I968" s="61"/>
      <c r="J968" s="61"/>
      <c r="K968" s="6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</row>
    <row r="969" spans="2:60" ht="15.75" customHeight="1" x14ac:dyDescent="0.25">
      <c r="B969" s="61"/>
      <c r="C969" s="11"/>
      <c r="D969" s="61"/>
      <c r="E969" s="61"/>
      <c r="F969" s="61"/>
      <c r="G969" s="61"/>
      <c r="H969" s="61"/>
      <c r="I969" s="61"/>
      <c r="J969" s="61"/>
      <c r="K969" s="6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</row>
    <row r="970" spans="2:60" ht="15.75" customHeight="1" x14ac:dyDescent="0.25">
      <c r="B970" s="61"/>
      <c r="C970" s="11"/>
      <c r="D970" s="61"/>
      <c r="E970" s="61"/>
      <c r="F970" s="61"/>
      <c r="G970" s="61"/>
      <c r="H970" s="61"/>
      <c r="I970" s="61"/>
      <c r="J970" s="61"/>
      <c r="K970" s="6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</row>
    <row r="971" spans="2:60" ht="15.75" customHeight="1" x14ac:dyDescent="0.25">
      <c r="B971" s="61"/>
      <c r="C971" s="11"/>
      <c r="D971" s="61"/>
      <c r="E971" s="61"/>
      <c r="F971" s="61"/>
      <c r="G971" s="61"/>
      <c r="H971" s="61"/>
      <c r="I971" s="61"/>
      <c r="J971" s="61"/>
      <c r="K971" s="6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</row>
    <row r="972" spans="2:60" ht="15.75" customHeight="1" x14ac:dyDescent="0.25">
      <c r="B972" s="61"/>
      <c r="C972" s="11"/>
      <c r="D972" s="61"/>
      <c r="E972" s="61"/>
      <c r="F972" s="61"/>
      <c r="G972" s="61"/>
      <c r="H972" s="61"/>
      <c r="I972" s="61"/>
      <c r="J972" s="61"/>
      <c r="K972" s="6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</row>
    <row r="973" spans="2:60" ht="15.75" customHeight="1" x14ac:dyDescent="0.25">
      <c r="B973" s="61"/>
      <c r="C973" s="11"/>
      <c r="D973" s="61"/>
      <c r="E973" s="61"/>
      <c r="F973" s="61"/>
      <c r="G973" s="61"/>
      <c r="H973" s="61"/>
      <c r="I973" s="61"/>
      <c r="J973" s="61"/>
      <c r="K973" s="6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</row>
    <row r="974" spans="2:60" ht="15.75" customHeight="1" x14ac:dyDescent="0.25">
      <c r="B974" s="61"/>
      <c r="C974" s="11"/>
      <c r="D974" s="61"/>
      <c r="E974" s="61"/>
      <c r="F974" s="61"/>
      <c r="G974" s="61"/>
      <c r="H974" s="61"/>
      <c r="I974" s="61"/>
      <c r="J974" s="61"/>
      <c r="K974" s="6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</row>
    <row r="975" spans="2:60" ht="15.75" customHeight="1" x14ac:dyDescent="0.25">
      <c r="B975" s="61"/>
      <c r="C975" s="11"/>
      <c r="D975" s="61"/>
      <c r="E975" s="61"/>
      <c r="F975" s="61"/>
      <c r="G975" s="61"/>
      <c r="H975" s="61"/>
      <c r="I975" s="61"/>
      <c r="J975" s="61"/>
      <c r="K975" s="6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</row>
    <row r="976" spans="2:60" ht="15.75" customHeight="1" x14ac:dyDescent="0.25">
      <c r="B976" s="61"/>
      <c r="C976" s="11"/>
      <c r="D976" s="61"/>
      <c r="E976" s="61"/>
      <c r="F976" s="61"/>
      <c r="G976" s="61"/>
      <c r="H976" s="61"/>
      <c r="I976" s="61"/>
      <c r="J976" s="61"/>
      <c r="K976" s="6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</row>
    <row r="977" spans="2:60" ht="15.75" customHeight="1" x14ac:dyDescent="0.25">
      <c r="B977" s="61"/>
      <c r="C977" s="11"/>
      <c r="D977" s="61"/>
      <c r="E977" s="61"/>
      <c r="F977" s="61"/>
      <c r="G977" s="61"/>
      <c r="H977" s="61"/>
      <c r="I977" s="61"/>
      <c r="J977" s="61"/>
      <c r="K977" s="6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</row>
    <row r="978" spans="2:60" ht="15.75" customHeight="1" x14ac:dyDescent="0.25">
      <c r="B978" s="61"/>
      <c r="C978" s="11"/>
      <c r="D978" s="61"/>
      <c r="E978" s="61"/>
      <c r="F978" s="61"/>
      <c r="G978" s="61"/>
      <c r="H978" s="61"/>
      <c r="I978" s="61"/>
      <c r="J978" s="61"/>
      <c r="K978" s="6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</row>
    <row r="979" spans="2:60" ht="15.75" customHeight="1" x14ac:dyDescent="0.25">
      <c r="B979" s="61"/>
      <c r="C979" s="11"/>
      <c r="D979" s="61"/>
      <c r="E979" s="61"/>
      <c r="F979" s="61"/>
      <c r="G979" s="61"/>
      <c r="H979" s="61"/>
      <c r="I979" s="61"/>
      <c r="J979" s="61"/>
      <c r="K979" s="6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</row>
    <row r="980" spans="2:60" ht="15.75" customHeight="1" x14ac:dyDescent="0.25">
      <c r="B980" s="61"/>
      <c r="C980" s="11"/>
      <c r="D980" s="61"/>
      <c r="E980" s="61"/>
      <c r="F980" s="61"/>
      <c r="G980" s="61"/>
      <c r="H980" s="61"/>
      <c r="I980" s="61"/>
      <c r="J980" s="61"/>
      <c r="K980" s="6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</row>
    <row r="981" spans="2:60" ht="15.75" customHeight="1" x14ac:dyDescent="0.25">
      <c r="B981" s="61"/>
      <c r="C981" s="11"/>
      <c r="D981" s="61"/>
      <c r="E981" s="61"/>
      <c r="F981" s="61"/>
      <c r="G981" s="61"/>
      <c r="H981" s="61"/>
      <c r="I981" s="61"/>
      <c r="J981" s="61"/>
      <c r="K981" s="6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</row>
    <row r="982" spans="2:60" ht="15.75" customHeight="1" x14ac:dyDescent="0.25">
      <c r="B982" s="61"/>
      <c r="C982" s="11"/>
      <c r="D982" s="61"/>
      <c r="E982" s="61"/>
      <c r="F982" s="61"/>
      <c r="G982" s="61"/>
      <c r="H982" s="61"/>
      <c r="I982" s="61"/>
      <c r="J982" s="61"/>
      <c r="K982" s="6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</row>
    <row r="983" spans="2:60" ht="15.75" customHeight="1" x14ac:dyDescent="0.25">
      <c r="B983" s="61"/>
      <c r="C983" s="11"/>
      <c r="D983" s="61"/>
      <c r="E983" s="61"/>
      <c r="F983" s="61"/>
      <c r="G983" s="61"/>
      <c r="H983" s="61"/>
      <c r="I983" s="61"/>
      <c r="J983" s="61"/>
      <c r="K983" s="6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</row>
    <row r="984" spans="2:60" ht="15.75" customHeight="1" x14ac:dyDescent="0.25">
      <c r="B984" s="61"/>
      <c r="C984" s="11"/>
      <c r="D984" s="61"/>
      <c r="E984" s="61"/>
      <c r="F984" s="61"/>
      <c r="G984" s="61"/>
      <c r="H984" s="61"/>
      <c r="I984" s="61"/>
      <c r="J984" s="61"/>
      <c r="K984" s="6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</row>
    <row r="985" spans="2:60" ht="15.75" customHeight="1" x14ac:dyDescent="0.25">
      <c r="B985" s="61"/>
      <c r="C985" s="11"/>
      <c r="D985" s="61"/>
      <c r="E985" s="61"/>
      <c r="F985" s="61"/>
      <c r="G985" s="61"/>
      <c r="H985" s="61"/>
      <c r="I985" s="61"/>
      <c r="J985" s="61"/>
      <c r="K985" s="6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</row>
    <row r="986" spans="2:60" ht="15.75" customHeight="1" x14ac:dyDescent="0.25">
      <c r="B986" s="61"/>
      <c r="C986" s="11"/>
      <c r="D986" s="61"/>
      <c r="E986" s="61"/>
      <c r="F986" s="61"/>
      <c r="G986" s="61"/>
      <c r="H986" s="61"/>
      <c r="I986" s="61"/>
      <c r="J986" s="61"/>
      <c r="K986" s="6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</row>
    <row r="987" spans="2:60" ht="15.75" customHeight="1" x14ac:dyDescent="0.25">
      <c r="B987" s="61"/>
      <c r="C987" s="11"/>
      <c r="D987" s="61"/>
      <c r="E987" s="61"/>
      <c r="F987" s="61"/>
      <c r="G987" s="61"/>
      <c r="H987" s="61"/>
      <c r="I987" s="61"/>
      <c r="J987" s="61"/>
      <c r="K987" s="6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</row>
    <row r="988" spans="2:60" ht="15.75" customHeight="1" x14ac:dyDescent="0.25">
      <c r="B988" s="61"/>
      <c r="C988" s="11"/>
      <c r="D988" s="61"/>
      <c r="E988" s="61"/>
      <c r="F988" s="61"/>
      <c r="G988" s="61"/>
      <c r="H988" s="61"/>
      <c r="I988" s="61"/>
      <c r="J988" s="61"/>
      <c r="K988" s="6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</row>
    <row r="989" spans="2:60" ht="15.75" customHeight="1" x14ac:dyDescent="0.25">
      <c r="B989" s="61"/>
      <c r="C989" s="11"/>
      <c r="D989" s="61"/>
      <c r="E989" s="61"/>
      <c r="F989" s="61"/>
      <c r="G989" s="61"/>
      <c r="H989" s="61"/>
      <c r="I989" s="61"/>
      <c r="J989" s="61"/>
      <c r="K989" s="6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</row>
    <row r="990" spans="2:60" ht="15.75" customHeight="1" x14ac:dyDescent="0.25">
      <c r="B990" s="61"/>
      <c r="C990" s="11"/>
      <c r="D990" s="61"/>
      <c r="E990" s="61"/>
      <c r="F990" s="61"/>
      <c r="G990" s="61"/>
      <c r="H990" s="61"/>
      <c r="I990" s="61"/>
      <c r="J990" s="61"/>
      <c r="K990" s="6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</row>
    <row r="991" spans="2:60" ht="15.75" customHeight="1" x14ac:dyDescent="0.25">
      <c r="B991" s="61"/>
      <c r="C991" s="11"/>
      <c r="D991" s="61"/>
      <c r="E991" s="61"/>
      <c r="F991" s="61"/>
      <c r="G991" s="61"/>
      <c r="H991" s="61"/>
      <c r="I991" s="61"/>
      <c r="J991" s="61"/>
      <c r="K991" s="6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</row>
    <row r="992" spans="2:60" ht="15.75" customHeight="1" x14ac:dyDescent="0.25">
      <c r="B992" s="61"/>
      <c r="C992" s="11"/>
      <c r="D992" s="61"/>
      <c r="E992" s="61"/>
      <c r="F992" s="61"/>
      <c r="G992" s="61"/>
      <c r="H992" s="61"/>
      <c r="I992" s="61"/>
      <c r="J992" s="61"/>
      <c r="K992" s="6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</row>
    <row r="993" spans="2:60" ht="15.75" customHeight="1" x14ac:dyDescent="0.25">
      <c r="B993" s="61"/>
      <c r="C993" s="11"/>
      <c r="D993" s="61"/>
      <c r="E993" s="61"/>
      <c r="F993" s="61"/>
      <c r="G993" s="61"/>
      <c r="H993" s="61"/>
      <c r="I993" s="61"/>
      <c r="J993" s="61"/>
      <c r="K993" s="6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</row>
    <row r="994" spans="2:60" ht="15.75" customHeight="1" x14ac:dyDescent="0.25">
      <c r="B994" s="61"/>
      <c r="C994" s="11"/>
      <c r="D994" s="61"/>
      <c r="E994" s="61"/>
      <c r="F994" s="61"/>
      <c r="G994" s="61"/>
      <c r="H994" s="61"/>
      <c r="I994" s="61"/>
      <c r="J994" s="61"/>
      <c r="K994" s="6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</row>
    <row r="995" spans="2:60" ht="15.75" customHeight="1" x14ac:dyDescent="0.25">
      <c r="B995" s="61"/>
      <c r="C995" s="11"/>
      <c r="D995" s="61"/>
      <c r="E995" s="61"/>
      <c r="F995" s="61"/>
      <c r="G995" s="61"/>
      <c r="H995" s="61"/>
      <c r="I995" s="61"/>
      <c r="J995" s="61"/>
      <c r="K995" s="6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</row>
    <row r="996" spans="2:60" ht="15.75" customHeight="1" x14ac:dyDescent="0.25">
      <c r="B996" s="61"/>
      <c r="C996" s="11"/>
      <c r="D996" s="61"/>
      <c r="E996" s="61"/>
      <c r="F996" s="61"/>
      <c r="G996" s="61"/>
      <c r="H996" s="61"/>
      <c r="I996" s="61"/>
      <c r="J996" s="61"/>
      <c r="K996" s="6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</row>
    <row r="997" spans="2:60" ht="15.75" customHeight="1" x14ac:dyDescent="0.25">
      <c r="B997" s="61"/>
      <c r="C997" s="11"/>
      <c r="D997" s="61"/>
      <c r="E997" s="61"/>
      <c r="F997" s="61"/>
      <c r="G997" s="61"/>
      <c r="H997" s="61"/>
      <c r="I997" s="61"/>
      <c r="J997" s="61"/>
      <c r="K997" s="6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</row>
    <row r="998" spans="2:60" ht="15.75" customHeight="1" x14ac:dyDescent="0.25">
      <c r="B998" s="61"/>
      <c r="C998" s="11"/>
      <c r="D998" s="61"/>
      <c r="E998" s="61"/>
      <c r="F998" s="61"/>
      <c r="G998" s="61"/>
      <c r="H998" s="61"/>
      <c r="I998" s="61"/>
      <c r="J998" s="61"/>
      <c r="K998" s="6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</row>
    <row r="999" spans="2:60" ht="15.75" customHeight="1" x14ac:dyDescent="0.25">
      <c r="B999" s="61"/>
      <c r="C999" s="11"/>
      <c r="D999" s="61"/>
      <c r="E999" s="61"/>
      <c r="F999" s="61"/>
      <c r="G999" s="61"/>
      <c r="H999" s="61"/>
      <c r="I999" s="61"/>
      <c r="J999" s="61"/>
      <c r="K999" s="6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</row>
    <row r="1000" spans="2:60" ht="15.75" customHeight="1" x14ac:dyDescent="0.25">
      <c r="B1000" s="61"/>
      <c r="C1000" s="11"/>
      <c r="D1000" s="61"/>
      <c r="E1000" s="61"/>
      <c r="F1000" s="61"/>
      <c r="G1000" s="61"/>
      <c r="H1000" s="61"/>
      <c r="I1000" s="61"/>
      <c r="J1000" s="61"/>
      <c r="K1000" s="6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</row>
  </sheetData>
  <mergeCells count="11">
    <mergeCell ref="J8:L8"/>
    <mergeCell ref="C3:D3"/>
    <mergeCell ref="J5:L5"/>
    <mergeCell ref="R5:T5"/>
    <mergeCell ref="J6:L6"/>
    <mergeCell ref="J7:L7"/>
    <mergeCell ref="AW102:AX102"/>
    <mergeCell ref="S116:U116"/>
    <mergeCell ref="S117:U117"/>
    <mergeCell ref="S118:U118"/>
    <mergeCell ref="S119:U119"/>
  </mergeCells>
  <conditionalFormatting sqref="F15:AS16 F22:AS51 F56:AS92">
    <cfRule type="expression" dxfId="15" priority="1">
      <formula>NOT(_xludf.ISFORMULA(F15))</formula>
    </cfRule>
  </conditionalFormatting>
  <conditionalFormatting sqref="AA103:AA108">
    <cfRule type="expression" dxfId="14" priority="2">
      <formula>NOT(_xludf.ISFORMULA(AA103))</formula>
    </cfRule>
  </conditionalFormatting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BH1000"/>
  <sheetViews>
    <sheetView showGridLines="0" workbookViewId="0"/>
  </sheetViews>
  <sheetFormatPr defaultColWidth="12.6328125" defaultRowHeight="15" customHeight="1" x14ac:dyDescent="0.25"/>
  <cols>
    <col min="1" max="1" width="3.1796875" customWidth="1"/>
    <col min="2" max="2" width="0.36328125" customWidth="1"/>
    <col min="3" max="3" width="3.453125" customWidth="1"/>
    <col min="4" max="4" width="35.6328125" customWidth="1"/>
    <col min="5" max="5" width="15.36328125" customWidth="1"/>
    <col min="6" max="23" width="14.1796875" customWidth="1"/>
    <col min="48" max="48" width="4.1796875" customWidth="1"/>
    <col min="49" max="49" width="36.6328125" customWidth="1"/>
  </cols>
  <sheetData>
    <row r="1" spans="1:60" ht="18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AA1" s="4"/>
      <c r="AB1" s="4"/>
      <c r="AC1" s="4"/>
      <c r="AD1" s="4"/>
      <c r="AE1" s="4"/>
      <c r="AF1" s="4"/>
      <c r="AG1" s="2"/>
      <c r="AH1" s="2"/>
      <c r="AI1" s="2"/>
      <c r="AJ1" s="2"/>
      <c r="AK1" s="2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</row>
    <row r="2" spans="1:60" ht="25" x14ac:dyDescent="0.5">
      <c r="A2" s="2"/>
      <c r="B2" s="5"/>
      <c r="C2" s="53" t="s">
        <v>5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8"/>
      <c r="BC2" s="8"/>
      <c r="BD2" s="8"/>
      <c r="BE2" s="8"/>
      <c r="BF2" s="8"/>
      <c r="BG2" s="8"/>
      <c r="BH2" s="8"/>
    </row>
    <row r="3" spans="1:60" ht="20" x14ac:dyDescent="0.25">
      <c r="A3" s="2"/>
      <c r="B3" s="5"/>
      <c r="C3" s="185" t="str">
        <f>Information!F8</f>
        <v>Good Company</v>
      </c>
      <c r="D3" s="186"/>
      <c r="E3" s="9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8"/>
      <c r="BC3" s="8"/>
      <c r="BD3" s="8"/>
      <c r="BE3" s="8"/>
      <c r="BF3" s="8"/>
      <c r="BG3" s="8"/>
      <c r="BH3" s="8"/>
    </row>
    <row r="4" spans="1:60" ht="16.5" customHeight="1" x14ac:dyDescent="0.25">
      <c r="A4" s="2"/>
      <c r="B4" s="11"/>
      <c r="C4" s="11"/>
      <c r="D4" s="57"/>
      <c r="E4" s="57"/>
      <c r="F4" s="58"/>
      <c r="G4" s="11"/>
      <c r="H4" s="59"/>
      <c r="I4" s="60"/>
      <c r="J4" s="11"/>
      <c r="K4" s="6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2"/>
      <c r="Y4" s="2"/>
      <c r="Z4" s="2"/>
      <c r="AA4" s="2"/>
      <c r="AB4" s="2"/>
      <c r="AC4" s="2"/>
      <c r="AD4" s="2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</row>
    <row r="5" spans="1:60" ht="15.75" customHeight="1" x14ac:dyDescent="0.25">
      <c r="A5" s="2"/>
      <c r="B5" s="11"/>
      <c r="C5" s="11"/>
      <c r="D5" s="62" t="s">
        <v>45</v>
      </c>
      <c r="E5" s="20"/>
      <c r="F5" s="63" t="s">
        <v>46</v>
      </c>
      <c r="G5" s="15"/>
      <c r="H5" s="15"/>
      <c r="I5" s="2"/>
      <c r="J5" s="190" t="s">
        <v>8</v>
      </c>
      <c r="K5" s="191"/>
      <c r="L5" s="191"/>
      <c r="M5" s="2"/>
      <c r="N5" s="63" t="s">
        <v>147</v>
      </c>
      <c r="O5" s="15"/>
      <c r="P5" s="15"/>
      <c r="Q5" s="2"/>
      <c r="R5" s="190" t="s">
        <v>8</v>
      </c>
      <c r="S5" s="191"/>
      <c r="T5" s="191"/>
      <c r="U5" s="1"/>
      <c r="V5" s="1"/>
      <c r="W5" s="2"/>
      <c r="X5" s="2"/>
      <c r="Y5" s="2"/>
      <c r="Z5" s="2"/>
      <c r="AA5" s="2"/>
      <c r="AB5" s="2"/>
      <c r="AC5" s="2"/>
      <c r="AD5" s="2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</row>
    <row r="6" spans="1:60" ht="15.75" customHeight="1" x14ac:dyDescent="0.25">
      <c r="A6" s="2"/>
      <c r="B6" s="11"/>
      <c r="C6" s="11"/>
      <c r="D6" s="64" t="s">
        <v>5</v>
      </c>
      <c r="E6" s="64"/>
      <c r="F6" s="68" t="s">
        <v>47</v>
      </c>
      <c r="G6" s="2"/>
      <c r="H6" s="69">
        <v>0.3</v>
      </c>
      <c r="I6" s="2"/>
      <c r="J6" s="192" t="s">
        <v>48</v>
      </c>
      <c r="K6" s="193"/>
      <c r="L6" s="193"/>
      <c r="M6" s="2"/>
      <c r="N6" s="68" t="s">
        <v>148</v>
      </c>
      <c r="O6" s="2"/>
      <c r="P6" s="69">
        <v>0.03</v>
      </c>
      <c r="Q6" s="2"/>
      <c r="R6" s="2" t="s">
        <v>149</v>
      </c>
      <c r="S6" s="2"/>
      <c r="T6" s="2"/>
      <c r="U6" s="1"/>
      <c r="V6" s="1"/>
      <c r="W6" s="2"/>
      <c r="X6" s="2"/>
      <c r="Y6" s="2"/>
      <c r="Z6" s="2"/>
      <c r="AA6" s="2"/>
      <c r="AB6" s="2"/>
      <c r="AC6" s="2"/>
      <c r="AD6" s="2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</row>
    <row r="7" spans="1:60" ht="15.75" customHeight="1" x14ac:dyDescent="0.25">
      <c r="A7" s="2"/>
      <c r="B7" s="11"/>
      <c r="C7" s="11"/>
      <c r="D7" s="64"/>
      <c r="E7" s="64"/>
      <c r="F7" s="68" t="s">
        <v>150</v>
      </c>
      <c r="G7" s="2"/>
      <c r="H7" s="69">
        <v>0.1</v>
      </c>
      <c r="I7" s="2"/>
      <c r="J7" s="192" t="s">
        <v>50</v>
      </c>
      <c r="K7" s="193"/>
      <c r="L7" s="193"/>
      <c r="M7" s="2"/>
      <c r="N7" s="89" t="s">
        <v>151</v>
      </c>
      <c r="O7" s="2"/>
      <c r="P7" s="69">
        <v>0.4</v>
      </c>
      <c r="Q7" s="2"/>
      <c r="R7" s="2" t="s">
        <v>152</v>
      </c>
      <c r="S7" s="2"/>
      <c r="T7" s="2"/>
      <c r="U7" s="1"/>
      <c r="V7" s="1"/>
      <c r="W7" s="2"/>
      <c r="X7" s="2"/>
      <c r="Y7" s="2"/>
      <c r="Z7" s="2"/>
      <c r="AA7" s="2"/>
      <c r="AB7" s="2"/>
      <c r="AC7" s="2"/>
      <c r="AD7" s="2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</row>
    <row r="8" spans="1:60" ht="12.75" customHeight="1" x14ac:dyDescent="0.25">
      <c r="A8" s="2"/>
      <c r="B8" s="11"/>
      <c r="C8" s="11"/>
      <c r="D8" s="64"/>
      <c r="E8" s="64"/>
      <c r="F8" s="89" t="s">
        <v>51</v>
      </c>
      <c r="G8" s="2"/>
      <c r="H8" s="69">
        <v>0.7</v>
      </c>
      <c r="I8" s="2"/>
      <c r="J8" s="192" t="s">
        <v>52</v>
      </c>
      <c r="K8" s="193"/>
      <c r="L8" s="193"/>
      <c r="M8" s="2"/>
      <c r="N8" s="59" t="s">
        <v>153</v>
      </c>
      <c r="O8" s="2"/>
      <c r="P8" s="76">
        <v>30</v>
      </c>
      <c r="Q8" s="2"/>
      <c r="R8" s="2" t="s">
        <v>154</v>
      </c>
      <c r="S8" s="2"/>
      <c r="T8" s="2"/>
      <c r="U8" s="1"/>
      <c r="V8" s="1"/>
      <c r="W8" s="2"/>
      <c r="X8" s="2"/>
      <c r="Y8" s="2"/>
      <c r="Z8" s="2"/>
      <c r="AA8" s="2"/>
      <c r="AB8" s="2"/>
      <c r="AC8" s="2"/>
      <c r="AD8" s="2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</row>
    <row r="9" spans="1:60" ht="12.75" customHeight="1" x14ac:dyDescent="0.25">
      <c r="A9" s="2"/>
      <c r="B9" s="11"/>
      <c r="C9" s="11"/>
      <c r="D9" s="11"/>
      <c r="E9" s="11"/>
      <c r="F9" s="11"/>
      <c r="G9" s="2"/>
      <c r="H9" s="2"/>
      <c r="I9" s="89"/>
      <c r="J9" s="2"/>
      <c r="K9" s="69"/>
      <c r="L9" s="2"/>
      <c r="M9" s="11"/>
      <c r="N9" s="2"/>
      <c r="O9" s="11"/>
      <c r="P9" s="11"/>
      <c r="Q9" s="11"/>
      <c r="R9" s="11"/>
      <c r="S9" s="11"/>
      <c r="T9" s="11"/>
      <c r="U9" s="11"/>
      <c r="V9" s="11"/>
      <c r="W9" s="11"/>
      <c r="X9" s="2"/>
      <c r="Y9" s="2"/>
      <c r="Z9" s="2"/>
      <c r="AA9" s="2"/>
      <c r="AB9" s="2"/>
      <c r="AC9" s="2"/>
      <c r="AD9" s="2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</row>
    <row r="10" spans="1:60" ht="12.75" customHeight="1" x14ac:dyDescent="0.25">
      <c r="A10" s="2"/>
      <c r="B10" s="11"/>
      <c r="C10" s="11"/>
      <c r="D10" s="11"/>
      <c r="E10" s="11"/>
      <c r="F10" s="11"/>
      <c r="G10" s="11"/>
      <c r="H10" s="11"/>
      <c r="I10" s="59"/>
      <c r="J10" s="2"/>
      <c r="K10" s="90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2"/>
      <c r="Y10" s="2"/>
      <c r="Z10" s="2"/>
      <c r="AA10" s="2"/>
      <c r="AB10" s="2"/>
      <c r="AC10" s="2"/>
      <c r="AD10" s="2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</row>
    <row r="11" spans="1:60" ht="15.75" customHeight="1" x14ac:dyDescent="0.25">
      <c r="A11" s="2"/>
      <c r="B11" s="16"/>
      <c r="C11" s="2"/>
      <c r="D11" s="71" t="s">
        <v>107</v>
      </c>
      <c r="E11" s="71"/>
      <c r="F11" s="81">
        <f>Information!$F$30</f>
        <v>0</v>
      </c>
      <c r="G11" s="81">
        <f>Information!$F$30</f>
        <v>0</v>
      </c>
      <c r="H11" s="81">
        <f>Information!$F$30</f>
        <v>0</v>
      </c>
      <c r="I11" s="81">
        <f>Information!$F$30</f>
        <v>0</v>
      </c>
      <c r="J11" s="81">
        <f>Information!$G$30</f>
        <v>0.02</v>
      </c>
      <c r="K11" s="81">
        <f t="shared" ref="K11:M11" si="0">G11</f>
        <v>0</v>
      </c>
      <c r="L11" s="81">
        <f t="shared" si="0"/>
        <v>0</v>
      </c>
      <c r="M11" s="81">
        <f t="shared" si="0"/>
        <v>0</v>
      </c>
      <c r="N11" s="81">
        <f>Information!$H$30</f>
        <v>0.02</v>
      </c>
      <c r="O11" s="81">
        <f t="shared" ref="O11:Q11" si="1">K11</f>
        <v>0</v>
      </c>
      <c r="P11" s="81">
        <f t="shared" si="1"/>
        <v>0</v>
      </c>
      <c r="Q11" s="81">
        <f t="shared" si="1"/>
        <v>0</v>
      </c>
      <c r="R11" s="81">
        <f>Information!$I$30</f>
        <v>0.02</v>
      </c>
      <c r="S11" s="81">
        <f t="shared" ref="S11:U11" si="2">O11</f>
        <v>0</v>
      </c>
      <c r="T11" s="81">
        <f t="shared" si="2"/>
        <v>0</v>
      </c>
      <c r="U11" s="81">
        <f t="shared" si="2"/>
        <v>0</v>
      </c>
      <c r="V11" s="81">
        <f>Information!$K$30</f>
        <v>0.02</v>
      </c>
      <c r="W11" s="81">
        <f t="shared" ref="W11:Y11" si="3">S11</f>
        <v>0</v>
      </c>
      <c r="X11" s="81">
        <f t="shared" si="3"/>
        <v>0</v>
      </c>
      <c r="Y11" s="81">
        <f t="shared" si="3"/>
        <v>0</v>
      </c>
      <c r="Z11" s="81">
        <f>Information!$M$30</f>
        <v>0.02</v>
      </c>
      <c r="AA11" s="81">
        <f t="shared" ref="AA11:AC11" si="4">W11</f>
        <v>0</v>
      </c>
      <c r="AB11" s="81">
        <f t="shared" si="4"/>
        <v>0</v>
      </c>
      <c r="AC11" s="81">
        <f t="shared" si="4"/>
        <v>0</v>
      </c>
      <c r="AD11" s="81">
        <f>Information!$O$30</f>
        <v>0.02</v>
      </c>
      <c r="AE11" s="81">
        <f t="shared" ref="AE11:AG11" si="5">AA11</f>
        <v>0</v>
      </c>
      <c r="AF11" s="81">
        <f t="shared" si="5"/>
        <v>0</v>
      </c>
      <c r="AG11" s="81">
        <f t="shared" si="5"/>
        <v>0</v>
      </c>
      <c r="AH11" s="81">
        <f>Information!$P$30</f>
        <v>0.02</v>
      </c>
      <c r="AI11" s="81">
        <f t="shared" ref="AI11:AK11" si="6">AE11</f>
        <v>0</v>
      </c>
      <c r="AJ11" s="81">
        <f t="shared" si="6"/>
        <v>0</v>
      </c>
      <c r="AK11" s="81">
        <f t="shared" si="6"/>
        <v>0</v>
      </c>
      <c r="AL11" s="81">
        <f>Information!$R$30</f>
        <v>0.02</v>
      </c>
      <c r="AM11" s="81">
        <f t="shared" ref="AM11:AO11" si="7">AI11</f>
        <v>0</v>
      </c>
      <c r="AN11" s="81">
        <f t="shared" si="7"/>
        <v>0</v>
      </c>
      <c r="AO11" s="81">
        <f t="shared" si="7"/>
        <v>0</v>
      </c>
      <c r="AP11" s="81">
        <f>Information!$S$30</f>
        <v>0.02</v>
      </c>
      <c r="AQ11" s="81">
        <f t="shared" ref="AQ11:AS11" si="8">AM11</f>
        <v>0</v>
      </c>
      <c r="AR11" s="81">
        <f t="shared" si="8"/>
        <v>0</v>
      </c>
      <c r="AS11" s="81">
        <f t="shared" si="8"/>
        <v>0</v>
      </c>
      <c r="AT11" s="2"/>
      <c r="AU11" s="2"/>
      <c r="AV11" s="55"/>
      <c r="AW11" s="70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</row>
    <row r="12" spans="1:60" ht="12.75" customHeight="1" x14ac:dyDescent="0.25">
      <c r="A12" s="2"/>
      <c r="B12" s="16"/>
      <c r="C12" s="11"/>
      <c r="D12" s="11"/>
      <c r="E12" s="11"/>
      <c r="F12" s="11"/>
      <c r="G12" s="11"/>
      <c r="H12" s="11"/>
      <c r="I12" s="11"/>
      <c r="J12" s="11"/>
      <c r="K12" s="6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2"/>
      <c r="Y12" s="2"/>
      <c r="Z12" s="2"/>
      <c r="AA12" s="2"/>
      <c r="AB12" s="2"/>
      <c r="AC12" s="2"/>
      <c r="AD12" s="2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</row>
    <row r="13" spans="1:60" ht="15.75" customHeight="1" x14ac:dyDescent="0.25">
      <c r="A13" s="2"/>
      <c r="B13" s="16"/>
      <c r="C13" s="39"/>
      <c r="D13" s="2"/>
      <c r="E13" s="2"/>
      <c r="F13" s="72">
        <f>Information!$F$9</f>
        <v>2024</v>
      </c>
      <c r="G13" s="2"/>
      <c r="H13" s="2"/>
      <c r="I13" s="2"/>
      <c r="J13" s="72">
        <f>F13+1</f>
        <v>2025</v>
      </c>
      <c r="K13" s="2"/>
      <c r="L13" s="2"/>
      <c r="M13" s="2"/>
      <c r="N13" s="72">
        <f>J13+1</f>
        <v>2026</v>
      </c>
      <c r="O13" s="2"/>
      <c r="P13" s="2"/>
      <c r="Q13" s="2"/>
      <c r="R13" s="72">
        <f>N13+1</f>
        <v>2027</v>
      </c>
      <c r="S13" s="2"/>
      <c r="T13" s="2"/>
      <c r="U13" s="2"/>
      <c r="V13" s="72">
        <f>R13+1</f>
        <v>2028</v>
      </c>
      <c r="W13" s="2"/>
      <c r="X13" s="39"/>
      <c r="Y13" s="39"/>
      <c r="Z13" s="72">
        <f>V13+1</f>
        <v>2029</v>
      </c>
      <c r="AA13" s="39"/>
      <c r="AB13" s="39"/>
      <c r="AC13" s="39"/>
      <c r="AD13" s="72">
        <f>Z13+1</f>
        <v>2030</v>
      </c>
      <c r="AE13" s="39"/>
      <c r="AF13" s="39"/>
      <c r="AG13" s="39"/>
      <c r="AH13" s="72">
        <f>AD13+1</f>
        <v>2031</v>
      </c>
      <c r="AI13" s="39"/>
      <c r="AJ13" s="39"/>
      <c r="AK13" s="39"/>
      <c r="AL13" s="72">
        <f>AH13+1</f>
        <v>2032</v>
      </c>
      <c r="AM13" s="39"/>
      <c r="AN13" s="39"/>
      <c r="AO13" s="39"/>
      <c r="AP13" s="72">
        <f>AL13+1</f>
        <v>2033</v>
      </c>
      <c r="AQ13" s="39"/>
      <c r="AR13" s="39"/>
      <c r="AS13" s="39"/>
      <c r="AT13" s="39"/>
      <c r="AU13" s="39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</row>
    <row r="14" spans="1:60" ht="15.75" customHeight="1" x14ac:dyDescent="0.25">
      <c r="A14" s="2"/>
      <c r="B14" s="16"/>
      <c r="C14" s="39"/>
      <c r="D14" s="20" t="s">
        <v>155</v>
      </c>
      <c r="E14" s="20"/>
      <c r="F14" s="55" t="s">
        <v>55</v>
      </c>
      <c r="G14" s="55" t="s">
        <v>56</v>
      </c>
      <c r="H14" s="55" t="s">
        <v>57</v>
      </c>
      <c r="I14" s="55" t="s">
        <v>58</v>
      </c>
      <c r="J14" s="55" t="s">
        <v>55</v>
      </c>
      <c r="K14" s="55" t="s">
        <v>56</v>
      </c>
      <c r="L14" s="55" t="s">
        <v>57</v>
      </c>
      <c r="M14" s="55" t="s">
        <v>58</v>
      </c>
      <c r="N14" s="55" t="s">
        <v>55</v>
      </c>
      <c r="O14" s="55" t="s">
        <v>56</v>
      </c>
      <c r="P14" s="55" t="s">
        <v>57</v>
      </c>
      <c r="Q14" s="55" t="s">
        <v>58</v>
      </c>
      <c r="R14" s="55" t="s">
        <v>55</v>
      </c>
      <c r="S14" s="55" t="s">
        <v>56</v>
      </c>
      <c r="T14" s="55" t="s">
        <v>57</v>
      </c>
      <c r="U14" s="55" t="s">
        <v>58</v>
      </c>
      <c r="V14" s="55" t="s">
        <v>55</v>
      </c>
      <c r="W14" s="55" t="s">
        <v>56</v>
      </c>
      <c r="X14" s="55" t="s">
        <v>57</v>
      </c>
      <c r="Y14" s="55" t="s">
        <v>58</v>
      </c>
      <c r="Z14" s="55" t="s">
        <v>55</v>
      </c>
      <c r="AA14" s="55" t="s">
        <v>56</v>
      </c>
      <c r="AB14" s="55" t="s">
        <v>57</v>
      </c>
      <c r="AC14" s="55" t="s">
        <v>58</v>
      </c>
      <c r="AD14" s="55" t="s">
        <v>55</v>
      </c>
      <c r="AE14" s="55" t="s">
        <v>56</v>
      </c>
      <c r="AF14" s="55" t="s">
        <v>57</v>
      </c>
      <c r="AG14" s="55" t="s">
        <v>58</v>
      </c>
      <c r="AH14" s="55" t="s">
        <v>55</v>
      </c>
      <c r="AI14" s="55" t="s">
        <v>56</v>
      </c>
      <c r="AJ14" s="55" t="s">
        <v>57</v>
      </c>
      <c r="AK14" s="55" t="s">
        <v>58</v>
      </c>
      <c r="AL14" s="55" t="s">
        <v>55</v>
      </c>
      <c r="AM14" s="55" t="s">
        <v>56</v>
      </c>
      <c r="AN14" s="55" t="s">
        <v>57</v>
      </c>
      <c r="AO14" s="55" t="s">
        <v>58</v>
      </c>
      <c r="AP14" s="55" t="s">
        <v>55</v>
      </c>
      <c r="AQ14" s="55" t="s">
        <v>56</v>
      </c>
      <c r="AR14" s="55" t="s">
        <v>57</v>
      </c>
      <c r="AS14" s="55" t="s">
        <v>58</v>
      </c>
      <c r="AT14" s="37"/>
      <c r="AU14" s="37"/>
      <c r="AV14" s="8"/>
      <c r="AW14" s="91" t="s">
        <v>8</v>
      </c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</row>
    <row r="15" spans="1:60" ht="15.75" customHeight="1" x14ac:dyDescent="0.25">
      <c r="A15" s="2"/>
      <c r="B15" s="16"/>
      <c r="C15" s="39"/>
      <c r="D15" s="80" t="s">
        <v>156</v>
      </c>
      <c r="E15" s="76">
        <v>2000</v>
      </c>
      <c r="F15" s="77">
        <f>$E$15</f>
        <v>2000</v>
      </c>
      <c r="G15" s="77">
        <f t="shared" ref="G15:AS15" si="9">F15</f>
        <v>2000</v>
      </c>
      <c r="H15" s="77">
        <f t="shared" si="9"/>
        <v>2000</v>
      </c>
      <c r="I15" s="77">
        <f t="shared" si="9"/>
        <v>2000</v>
      </c>
      <c r="J15" s="77">
        <f t="shared" si="9"/>
        <v>2000</v>
      </c>
      <c r="K15" s="77">
        <f t="shared" si="9"/>
        <v>2000</v>
      </c>
      <c r="L15" s="77">
        <f t="shared" si="9"/>
        <v>2000</v>
      </c>
      <c r="M15" s="77">
        <f t="shared" si="9"/>
        <v>2000</v>
      </c>
      <c r="N15" s="77">
        <f t="shared" si="9"/>
        <v>2000</v>
      </c>
      <c r="O15" s="77">
        <f t="shared" si="9"/>
        <v>2000</v>
      </c>
      <c r="P15" s="77">
        <f t="shared" si="9"/>
        <v>2000</v>
      </c>
      <c r="Q15" s="77">
        <f t="shared" si="9"/>
        <v>2000</v>
      </c>
      <c r="R15" s="77">
        <f t="shared" si="9"/>
        <v>2000</v>
      </c>
      <c r="S15" s="77">
        <f t="shared" si="9"/>
        <v>2000</v>
      </c>
      <c r="T15" s="77">
        <f t="shared" si="9"/>
        <v>2000</v>
      </c>
      <c r="U15" s="77">
        <f t="shared" si="9"/>
        <v>2000</v>
      </c>
      <c r="V15" s="77">
        <f t="shared" si="9"/>
        <v>2000</v>
      </c>
      <c r="W15" s="77">
        <f t="shared" si="9"/>
        <v>2000</v>
      </c>
      <c r="X15" s="77">
        <f t="shared" si="9"/>
        <v>2000</v>
      </c>
      <c r="Y15" s="77">
        <f t="shared" si="9"/>
        <v>2000</v>
      </c>
      <c r="Z15" s="77">
        <f t="shared" si="9"/>
        <v>2000</v>
      </c>
      <c r="AA15" s="77">
        <f t="shared" si="9"/>
        <v>2000</v>
      </c>
      <c r="AB15" s="77">
        <f t="shared" si="9"/>
        <v>2000</v>
      </c>
      <c r="AC15" s="77">
        <f t="shared" si="9"/>
        <v>2000</v>
      </c>
      <c r="AD15" s="77">
        <f t="shared" si="9"/>
        <v>2000</v>
      </c>
      <c r="AE15" s="77">
        <f t="shared" si="9"/>
        <v>2000</v>
      </c>
      <c r="AF15" s="77">
        <f t="shared" si="9"/>
        <v>2000</v>
      </c>
      <c r="AG15" s="77">
        <f t="shared" si="9"/>
        <v>2000</v>
      </c>
      <c r="AH15" s="77">
        <f t="shared" si="9"/>
        <v>2000</v>
      </c>
      <c r="AI15" s="77">
        <f t="shared" si="9"/>
        <v>2000</v>
      </c>
      <c r="AJ15" s="77">
        <f t="shared" si="9"/>
        <v>2000</v>
      </c>
      <c r="AK15" s="77">
        <f t="shared" si="9"/>
        <v>2000</v>
      </c>
      <c r="AL15" s="77">
        <f t="shared" si="9"/>
        <v>2000</v>
      </c>
      <c r="AM15" s="77">
        <f t="shared" si="9"/>
        <v>2000</v>
      </c>
      <c r="AN15" s="77">
        <f t="shared" si="9"/>
        <v>2000</v>
      </c>
      <c r="AO15" s="77">
        <f t="shared" si="9"/>
        <v>2000</v>
      </c>
      <c r="AP15" s="77">
        <f t="shared" si="9"/>
        <v>2000</v>
      </c>
      <c r="AQ15" s="77">
        <f t="shared" si="9"/>
        <v>2000</v>
      </c>
      <c r="AR15" s="77">
        <f t="shared" si="9"/>
        <v>2000</v>
      </c>
      <c r="AS15" s="77">
        <f t="shared" si="9"/>
        <v>2000</v>
      </c>
      <c r="AT15" s="11"/>
      <c r="AU15" s="11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</row>
    <row r="16" spans="1:60" ht="15.75" customHeight="1" x14ac:dyDescent="0.25">
      <c r="A16" s="2"/>
      <c r="B16" s="16"/>
      <c r="C16" s="39"/>
      <c r="D16" s="80" t="s">
        <v>157</v>
      </c>
      <c r="E16" s="74">
        <v>1000</v>
      </c>
      <c r="F16" s="75">
        <f>$E$16</f>
        <v>1000</v>
      </c>
      <c r="G16" s="75">
        <f t="shared" ref="G16:AS16" si="10">F16</f>
        <v>1000</v>
      </c>
      <c r="H16" s="75">
        <f t="shared" si="10"/>
        <v>1000</v>
      </c>
      <c r="I16" s="75">
        <f t="shared" si="10"/>
        <v>1000</v>
      </c>
      <c r="J16" s="75">
        <f t="shared" si="10"/>
        <v>1000</v>
      </c>
      <c r="K16" s="75">
        <f t="shared" si="10"/>
        <v>1000</v>
      </c>
      <c r="L16" s="75">
        <f t="shared" si="10"/>
        <v>1000</v>
      </c>
      <c r="M16" s="75">
        <f t="shared" si="10"/>
        <v>1000</v>
      </c>
      <c r="N16" s="75">
        <f t="shared" si="10"/>
        <v>1000</v>
      </c>
      <c r="O16" s="75">
        <f t="shared" si="10"/>
        <v>1000</v>
      </c>
      <c r="P16" s="75">
        <f t="shared" si="10"/>
        <v>1000</v>
      </c>
      <c r="Q16" s="75">
        <f t="shared" si="10"/>
        <v>1000</v>
      </c>
      <c r="R16" s="75">
        <f t="shared" si="10"/>
        <v>1000</v>
      </c>
      <c r="S16" s="75">
        <f t="shared" si="10"/>
        <v>1000</v>
      </c>
      <c r="T16" s="75">
        <f t="shared" si="10"/>
        <v>1000</v>
      </c>
      <c r="U16" s="75">
        <f t="shared" si="10"/>
        <v>1000</v>
      </c>
      <c r="V16" s="75">
        <f t="shared" si="10"/>
        <v>1000</v>
      </c>
      <c r="W16" s="75">
        <f t="shared" si="10"/>
        <v>1000</v>
      </c>
      <c r="X16" s="75">
        <f t="shared" si="10"/>
        <v>1000</v>
      </c>
      <c r="Y16" s="75">
        <f t="shared" si="10"/>
        <v>1000</v>
      </c>
      <c r="Z16" s="75">
        <f t="shared" si="10"/>
        <v>1000</v>
      </c>
      <c r="AA16" s="75">
        <f t="shared" si="10"/>
        <v>1000</v>
      </c>
      <c r="AB16" s="75">
        <f t="shared" si="10"/>
        <v>1000</v>
      </c>
      <c r="AC16" s="75">
        <f t="shared" si="10"/>
        <v>1000</v>
      </c>
      <c r="AD16" s="75">
        <f t="shared" si="10"/>
        <v>1000</v>
      </c>
      <c r="AE16" s="75">
        <f t="shared" si="10"/>
        <v>1000</v>
      </c>
      <c r="AF16" s="75">
        <f t="shared" si="10"/>
        <v>1000</v>
      </c>
      <c r="AG16" s="75">
        <f t="shared" si="10"/>
        <v>1000</v>
      </c>
      <c r="AH16" s="75">
        <f t="shared" si="10"/>
        <v>1000</v>
      </c>
      <c r="AI16" s="75">
        <f t="shared" si="10"/>
        <v>1000</v>
      </c>
      <c r="AJ16" s="75">
        <f t="shared" si="10"/>
        <v>1000</v>
      </c>
      <c r="AK16" s="75">
        <f t="shared" si="10"/>
        <v>1000</v>
      </c>
      <c r="AL16" s="75">
        <f t="shared" si="10"/>
        <v>1000</v>
      </c>
      <c r="AM16" s="75">
        <f t="shared" si="10"/>
        <v>1000</v>
      </c>
      <c r="AN16" s="75">
        <f t="shared" si="10"/>
        <v>1000</v>
      </c>
      <c r="AO16" s="75">
        <f t="shared" si="10"/>
        <v>1000</v>
      </c>
      <c r="AP16" s="75">
        <f t="shared" si="10"/>
        <v>1000</v>
      </c>
      <c r="AQ16" s="75">
        <f t="shared" si="10"/>
        <v>1000</v>
      </c>
      <c r="AR16" s="75">
        <f t="shared" si="10"/>
        <v>1000</v>
      </c>
      <c r="AS16" s="75">
        <f t="shared" si="10"/>
        <v>1000</v>
      </c>
      <c r="AT16" s="11"/>
      <c r="AU16" s="11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</row>
    <row r="17" spans="1:60" ht="15.75" customHeight="1" x14ac:dyDescent="0.25">
      <c r="A17" s="2"/>
      <c r="B17" s="16"/>
      <c r="C17" s="39"/>
      <c r="D17" s="79" t="s">
        <v>24</v>
      </c>
      <c r="E17" s="79"/>
      <c r="F17" s="78">
        <f t="shared" ref="F17:AS17" si="11">F15*F16</f>
        <v>2000000</v>
      </c>
      <c r="G17" s="78">
        <f t="shared" si="11"/>
        <v>2000000</v>
      </c>
      <c r="H17" s="78">
        <f t="shared" si="11"/>
        <v>2000000</v>
      </c>
      <c r="I17" s="78">
        <f t="shared" si="11"/>
        <v>2000000</v>
      </c>
      <c r="J17" s="78">
        <f t="shared" si="11"/>
        <v>2000000</v>
      </c>
      <c r="K17" s="78">
        <f t="shared" si="11"/>
        <v>2000000</v>
      </c>
      <c r="L17" s="78">
        <f t="shared" si="11"/>
        <v>2000000</v>
      </c>
      <c r="M17" s="78">
        <f t="shared" si="11"/>
        <v>2000000</v>
      </c>
      <c r="N17" s="78">
        <f t="shared" si="11"/>
        <v>2000000</v>
      </c>
      <c r="O17" s="78">
        <f t="shared" si="11"/>
        <v>2000000</v>
      </c>
      <c r="P17" s="78">
        <f t="shared" si="11"/>
        <v>2000000</v>
      </c>
      <c r="Q17" s="78">
        <f t="shared" si="11"/>
        <v>2000000</v>
      </c>
      <c r="R17" s="78">
        <f t="shared" si="11"/>
        <v>2000000</v>
      </c>
      <c r="S17" s="78">
        <f t="shared" si="11"/>
        <v>2000000</v>
      </c>
      <c r="T17" s="78">
        <f t="shared" si="11"/>
        <v>2000000</v>
      </c>
      <c r="U17" s="78">
        <f t="shared" si="11"/>
        <v>2000000</v>
      </c>
      <c r="V17" s="78">
        <f t="shared" si="11"/>
        <v>2000000</v>
      </c>
      <c r="W17" s="78">
        <f t="shared" si="11"/>
        <v>2000000</v>
      </c>
      <c r="X17" s="78">
        <f t="shared" si="11"/>
        <v>2000000</v>
      </c>
      <c r="Y17" s="78">
        <f t="shared" si="11"/>
        <v>2000000</v>
      </c>
      <c r="Z17" s="78">
        <f t="shared" si="11"/>
        <v>2000000</v>
      </c>
      <c r="AA17" s="78">
        <f t="shared" si="11"/>
        <v>2000000</v>
      </c>
      <c r="AB17" s="78">
        <f t="shared" si="11"/>
        <v>2000000</v>
      </c>
      <c r="AC17" s="78">
        <f t="shared" si="11"/>
        <v>2000000</v>
      </c>
      <c r="AD17" s="78">
        <f t="shared" si="11"/>
        <v>2000000</v>
      </c>
      <c r="AE17" s="78">
        <f t="shared" si="11"/>
        <v>2000000</v>
      </c>
      <c r="AF17" s="78">
        <f t="shared" si="11"/>
        <v>2000000</v>
      </c>
      <c r="AG17" s="78">
        <f t="shared" si="11"/>
        <v>2000000</v>
      </c>
      <c r="AH17" s="78">
        <f t="shared" si="11"/>
        <v>2000000</v>
      </c>
      <c r="AI17" s="78">
        <f t="shared" si="11"/>
        <v>2000000</v>
      </c>
      <c r="AJ17" s="78">
        <f t="shared" si="11"/>
        <v>2000000</v>
      </c>
      <c r="AK17" s="78">
        <f t="shared" si="11"/>
        <v>2000000</v>
      </c>
      <c r="AL17" s="78">
        <f t="shared" si="11"/>
        <v>2000000</v>
      </c>
      <c r="AM17" s="78">
        <f t="shared" si="11"/>
        <v>2000000</v>
      </c>
      <c r="AN17" s="78">
        <f t="shared" si="11"/>
        <v>2000000</v>
      </c>
      <c r="AO17" s="78">
        <f t="shared" si="11"/>
        <v>2000000</v>
      </c>
      <c r="AP17" s="78">
        <f t="shared" si="11"/>
        <v>2000000</v>
      </c>
      <c r="AQ17" s="78">
        <f t="shared" si="11"/>
        <v>2000000</v>
      </c>
      <c r="AR17" s="78">
        <f t="shared" si="11"/>
        <v>2000000</v>
      </c>
      <c r="AS17" s="78">
        <f t="shared" si="11"/>
        <v>2000000</v>
      </c>
      <c r="AT17" s="11"/>
      <c r="AU17" s="11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</row>
    <row r="18" spans="1:60" ht="15.75" customHeight="1" x14ac:dyDescent="0.25">
      <c r="A18" s="2"/>
      <c r="B18" s="11"/>
      <c r="C18" s="11"/>
      <c r="D18" s="20"/>
      <c r="E18" s="20"/>
      <c r="F18" s="61"/>
      <c r="G18" s="61"/>
      <c r="H18" s="61"/>
      <c r="I18" s="61"/>
      <c r="J18" s="61"/>
      <c r="K18" s="61"/>
      <c r="L18" s="61"/>
      <c r="M18" s="61"/>
      <c r="N18" s="11"/>
      <c r="O18" s="11"/>
      <c r="P18" s="61"/>
      <c r="Q18" s="61"/>
      <c r="R18" s="61"/>
      <c r="S18" s="61"/>
      <c r="T18" s="61"/>
      <c r="U18" s="61"/>
      <c r="V18" s="61"/>
      <c r="W18" s="61"/>
      <c r="X18" s="57"/>
      <c r="Y18" s="57"/>
      <c r="Z18" s="57"/>
      <c r="AA18" s="57"/>
      <c r="AB18" s="57"/>
      <c r="AC18" s="57"/>
      <c r="AD18" s="57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</row>
    <row r="19" spans="1:60" ht="15.75" customHeight="1" x14ac:dyDescent="0.25">
      <c r="A19" s="2"/>
      <c r="B19" s="57"/>
      <c r="C19" s="2"/>
      <c r="D19" s="20"/>
      <c r="E19" s="20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</row>
    <row r="20" spans="1:60" ht="15.75" customHeight="1" x14ac:dyDescent="0.25">
      <c r="A20" s="2"/>
      <c r="B20" s="16"/>
      <c r="C20" s="2"/>
      <c r="D20" s="20" t="s">
        <v>108</v>
      </c>
      <c r="E20" s="20"/>
      <c r="F20" s="72">
        <f>Information!$F$9</f>
        <v>2024</v>
      </c>
      <c r="G20" s="2"/>
      <c r="H20" s="2"/>
      <c r="I20" s="2"/>
      <c r="J20" s="72">
        <f>F20+1</f>
        <v>2025</v>
      </c>
      <c r="K20" s="2"/>
      <c r="L20" s="2"/>
      <c r="M20" s="2"/>
      <c r="N20" s="72">
        <f>J20+1</f>
        <v>2026</v>
      </c>
      <c r="O20" s="2"/>
      <c r="P20" s="2"/>
      <c r="Q20" s="2"/>
      <c r="R20" s="72">
        <f>N20+1</f>
        <v>2027</v>
      </c>
      <c r="S20" s="2"/>
      <c r="T20" s="2"/>
      <c r="U20" s="2"/>
      <c r="V20" s="72">
        <f>R20+1</f>
        <v>2028</v>
      </c>
      <c r="W20" s="2"/>
      <c r="X20" s="39"/>
      <c r="Y20" s="39"/>
      <c r="Z20" s="72">
        <f>V20+1</f>
        <v>2029</v>
      </c>
      <c r="AA20" s="39"/>
      <c r="AB20" s="39"/>
      <c r="AC20" s="39"/>
      <c r="AD20" s="72">
        <f>Z20+1</f>
        <v>2030</v>
      </c>
      <c r="AE20" s="39"/>
      <c r="AF20" s="39"/>
      <c r="AG20" s="39"/>
      <c r="AH20" s="72">
        <f>AD20+1</f>
        <v>2031</v>
      </c>
      <c r="AI20" s="39"/>
      <c r="AJ20" s="39"/>
      <c r="AK20" s="39"/>
      <c r="AL20" s="72">
        <f>AH20+1</f>
        <v>2032</v>
      </c>
      <c r="AM20" s="39"/>
      <c r="AN20" s="39"/>
      <c r="AO20" s="39"/>
      <c r="AP20" s="72">
        <f>AL20+1</f>
        <v>2033</v>
      </c>
      <c r="AQ20" s="39"/>
      <c r="AR20" s="39"/>
      <c r="AS20" s="39"/>
      <c r="AT20" s="57"/>
      <c r="AU20" s="57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</row>
    <row r="21" spans="1:60" ht="15.75" customHeight="1" x14ac:dyDescent="0.25">
      <c r="A21" s="2"/>
      <c r="B21" s="16"/>
      <c r="C21" s="39"/>
      <c r="D21" s="20" t="s">
        <v>158</v>
      </c>
      <c r="E21" s="34" t="s">
        <v>159</v>
      </c>
      <c r="F21" s="55" t="s">
        <v>55</v>
      </c>
      <c r="G21" s="55" t="s">
        <v>56</v>
      </c>
      <c r="H21" s="55" t="s">
        <v>57</v>
      </c>
      <c r="I21" s="55" t="s">
        <v>58</v>
      </c>
      <c r="J21" s="55" t="s">
        <v>55</v>
      </c>
      <c r="K21" s="55" t="s">
        <v>56</v>
      </c>
      <c r="L21" s="55" t="s">
        <v>57</v>
      </c>
      <c r="M21" s="55" t="s">
        <v>58</v>
      </c>
      <c r="N21" s="55" t="s">
        <v>55</v>
      </c>
      <c r="O21" s="55" t="s">
        <v>56</v>
      </c>
      <c r="P21" s="55" t="s">
        <v>57</v>
      </c>
      <c r="Q21" s="55" t="s">
        <v>58</v>
      </c>
      <c r="R21" s="55" t="s">
        <v>55</v>
      </c>
      <c r="S21" s="55" t="s">
        <v>56</v>
      </c>
      <c r="T21" s="55" t="s">
        <v>57</v>
      </c>
      <c r="U21" s="55" t="s">
        <v>58</v>
      </c>
      <c r="V21" s="55" t="s">
        <v>55</v>
      </c>
      <c r="W21" s="55" t="s">
        <v>56</v>
      </c>
      <c r="X21" s="55" t="s">
        <v>57</v>
      </c>
      <c r="Y21" s="55" t="s">
        <v>58</v>
      </c>
      <c r="Z21" s="55" t="s">
        <v>55</v>
      </c>
      <c r="AA21" s="55" t="s">
        <v>56</v>
      </c>
      <c r="AB21" s="55" t="s">
        <v>57</v>
      </c>
      <c r="AC21" s="55" t="s">
        <v>58</v>
      </c>
      <c r="AD21" s="55" t="s">
        <v>55</v>
      </c>
      <c r="AE21" s="55" t="s">
        <v>56</v>
      </c>
      <c r="AF21" s="55" t="s">
        <v>57</v>
      </c>
      <c r="AG21" s="55" t="s">
        <v>58</v>
      </c>
      <c r="AH21" s="55" t="s">
        <v>55</v>
      </c>
      <c r="AI21" s="55" t="s">
        <v>56</v>
      </c>
      <c r="AJ21" s="55" t="s">
        <v>57</v>
      </c>
      <c r="AK21" s="55" t="s">
        <v>58</v>
      </c>
      <c r="AL21" s="55" t="s">
        <v>55</v>
      </c>
      <c r="AM21" s="55" t="s">
        <v>56</v>
      </c>
      <c r="AN21" s="55" t="s">
        <v>57</v>
      </c>
      <c r="AO21" s="55" t="s">
        <v>58</v>
      </c>
      <c r="AP21" s="55" t="s">
        <v>55</v>
      </c>
      <c r="AQ21" s="55" t="s">
        <v>56</v>
      </c>
      <c r="AR21" s="55" t="s">
        <v>57</v>
      </c>
      <c r="AS21" s="55" t="s">
        <v>58</v>
      </c>
      <c r="AT21" s="57"/>
      <c r="AU21" s="57"/>
      <c r="AV21" s="8"/>
      <c r="AW21" s="73" t="s">
        <v>8</v>
      </c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</row>
    <row r="22" spans="1:60" ht="15.75" customHeight="1" x14ac:dyDescent="0.25">
      <c r="A22" s="2"/>
      <c r="B22" s="16"/>
      <c r="C22" s="39"/>
      <c r="D22" s="83" t="s">
        <v>160</v>
      </c>
      <c r="E22" s="45">
        <v>1</v>
      </c>
      <c r="F22" s="23">
        <f t="shared" ref="F22:AS22" si="12">E22*(1+F$11)</f>
        <v>1</v>
      </c>
      <c r="G22" s="23">
        <f t="shared" si="12"/>
        <v>1</v>
      </c>
      <c r="H22" s="23">
        <f t="shared" si="12"/>
        <v>1</v>
      </c>
      <c r="I22" s="23">
        <f t="shared" si="12"/>
        <v>1</v>
      </c>
      <c r="J22" s="23">
        <f t="shared" si="12"/>
        <v>1.02</v>
      </c>
      <c r="K22" s="23">
        <f t="shared" si="12"/>
        <v>1.02</v>
      </c>
      <c r="L22" s="23">
        <f t="shared" si="12"/>
        <v>1.02</v>
      </c>
      <c r="M22" s="23">
        <f t="shared" si="12"/>
        <v>1.02</v>
      </c>
      <c r="N22" s="23">
        <f t="shared" si="12"/>
        <v>1.0404</v>
      </c>
      <c r="O22" s="23">
        <f t="shared" si="12"/>
        <v>1.0404</v>
      </c>
      <c r="P22" s="23">
        <f t="shared" si="12"/>
        <v>1.0404</v>
      </c>
      <c r="Q22" s="23">
        <f t="shared" si="12"/>
        <v>1.0404</v>
      </c>
      <c r="R22" s="23">
        <f t="shared" si="12"/>
        <v>1.0612079999999999</v>
      </c>
      <c r="S22" s="23">
        <f t="shared" si="12"/>
        <v>1.0612079999999999</v>
      </c>
      <c r="T22" s="23">
        <f t="shared" si="12"/>
        <v>1.0612079999999999</v>
      </c>
      <c r="U22" s="23">
        <f t="shared" si="12"/>
        <v>1.0612079999999999</v>
      </c>
      <c r="V22" s="23">
        <f t="shared" si="12"/>
        <v>1.08243216</v>
      </c>
      <c r="W22" s="23">
        <f t="shared" si="12"/>
        <v>1.08243216</v>
      </c>
      <c r="X22" s="23">
        <f t="shared" si="12"/>
        <v>1.08243216</v>
      </c>
      <c r="Y22" s="23">
        <f t="shared" si="12"/>
        <v>1.08243216</v>
      </c>
      <c r="Z22" s="23">
        <f t="shared" si="12"/>
        <v>1.1040808032</v>
      </c>
      <c r="AA22" s="23">
        <f t="shared" si="12"/>
        <v>1.1040808032</v>
      </c>
      <c r="AB22" s="23">
        <f t="shared" si="12"/>
        <v>1.1040808032</v>
      </c>
      <c r="AC22" s="23">
        <f t="shared" si="12"/>
        <v>1.1040808032</v>
      </c>
      <c r="AD22" s="23">
        <f t="shared" si="12"/>
        <v>1.1261624192640001</v>
      </c>
      <c r="AE22" s="23">
        <f t="shared" si="12"/>
        <v>1.1261624192640001</v>
      </c>
      <c r="AF22" s="23">
        <f t="shared" si="12"/>
        <v>1.1261624192640001</v>
      </c>
      <c r="AG22" s="23">
        <f t="shared" si="12"/>
        <v>1.1261624192640001</v>
      </c>
      <c r="AH22" s="23">
        <f t="shared" si="12"/>
        <v>1.14868566764928</v>
      </c>
      <c r="AI22" s="23">
        <f t="shared" si="12"/>
        <v>1.14868566764928</v>
      </c>
      <c r="AJ22" s="23">
        <f t="shared" si="12"/>
        <v>1.14868566764928</v>
      </c>
      <c r="AK22" s="23">
        <f t="shared" si="12"/>
        <v>1.14868566764928</v>
      </c>
      <c r="AL22" s="23">
        <f t="shared" si="12"/>
        <v>1.1716593810022657</v>
      </c>
      <c r="AM22" s="23">
        <f t="shared" si="12"/>
        <v>1.1716593810022657</v>
      </c>
      <c r="AN22" s="23">
        <f t="shared" si="12"/>
        <v>1.1716593810022657</v>
      </c>
      <c r="AO22" s="23">
        <f t="shared" si="12"/>
        <v>1.1716593810022657</v>
      </c>
      <c r="AP22" s="23">
        <f t="shared" si="12"/>
        <v>1.1950925686223111</v>
      </c>
      <c r="AQ22" s="23">
        <f t="shared" si="12"/>
        <v>1.1950925686223111</v>
      </c>
      <c r="AR22" s="23">
        <f t="shared" si="12"/>
        <v>1.1950925686223111</v>
      </c>
      <c r="AS22" s="23">
        <f t="shared" si="12"/>
        <v>1.1950925686223111</v>
      </c>
      <c r="AT22" s="11"/>
      <c r="AU22" s="11"/>
      <c r="AV22" s="8"/>
      <c r="AW22" s="70" t="s">
        <v>112</v>
      </c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</row>
    <row r="23" spans="1:60" ht="15.75" customHeight="1" x14ac:dyDescent="0.25">
      <c r="A23" s="2"/>
      <c r="B23" s="16"/>
      <c r="C23" s="39"/>
      <c r="D23" s="83" t="s">
        <v>161</v>
      </c>
      <c r="E23" s="45">
        <v>4</v>
      </c>
      <c r="F23" s="23">
        <f t="shared" ref="F23:AS23" si="13">E23*(1+F$11)</f>
        <v>4</v>
      </c>
      <c r="G23" s="23">
        <f t="shared" si="13"/>
        <v>4</v>
      </c>
      <c r="H23" s="23">
        <f t="shared" si="13"/>
        <v>4</v>
      </c>
      <c r="I23" s="23">
        <f t="shared" si="13"/>
        <v>4</v>
      </c>
      <c r="J23" s="23">
        <f t="shared" si="13"/>
        <v>4.08</v>
      </c>
      <c r="K23" s="23">
        <f t="shared" si="13"/>
        <v>4.08</v>
      </c>
      <c r="L23" s="23">
        <f t="shared" si="13"/>
        <v>4.08</v>
      </c>
      <c r="M23" s="23">
        <f t="shared" si="13"/>
        <v>4.08</v>
      </c>
      <c r="N23" s="23">
        <f t="shared" si="13"/>
        <v>4.1616</v>
      </c>
      <c r="O23" s="23">
        <f t="shared" si="13"/>
        <v>4.1616</v>
      </c>
      <c r="P23" s="23">
        <f t="shared" si="13"/>
        <v>4.1616</v>
      </c>
      <c r="Q23" s="23">
        <f t="shared" si="13"/>
        <v>4.1616</v>
      </c>
      <c r="R23" s="23">
        <f t="shared" si="13"/>
        <v>4.2448319999999997</v>
      </c>
      <c r="S23" s="23">
        <f t="shared" si="13"/>
        <v>4.2448319999999997</v>
      </c>
      <c r="T23" s="23">
        <f t="shared" si="13"/>
        <v>4.2448319999999997</v>
      </c>
      <c r="U23" s="23">
        <f t="shared" si="13"/>
        <v>4.2448319999999997</v>
      </c>
      <c r="V23" s="23">
        <f t="shared" si="13"/>
        <v>4.3297286399999999</v>
      </c>
      <c r="W23" s="23">
        <f t="shared" si="13"/>
        <v>4.3297286399999999</v>
      </c>
      <c r="X23" s="23">
        <f t="shared" si="13"/>
        <v>4.3297286399999999</v>
      </c>
      <c r="Y23" s="23">
        <f t="shared" si="13"/>
        <v>4.3297286399999999</v>
      </c>
      <c r="Z23" s="23">
        <f t="shared" si="13"/>
        <v>4.4163232128000001</v>
      </c>
      <c r="AA23" s="23">
        <f t="shared" si="13"/>
        <v>4.4163232128000001</v>
      </c>
      <c r="AB23" s="23">
        <f t="shared" si="13"/>
        <v>4.4163232128000001</v>
      </c>
      <c r="AC23" s="23">
        <f t="shared" si="13"/>
        <v>4.4163232128000001</v>
      </c>
      <c r="AD23" s="23">
        <f t="shared" si="13"/>
        <v>4.5046496770560003</v>
      </c>
      <c r="AE23" s="23">
        <f t="shared" si="13"/>
        <v>4.5046496770560003</v>
      </c>
      <c r="AF23" s="23">
        <f t="shared" si="13"/>
        <v>4.5046496770560003</v>
      </c>
      <c r="AG23" s="23">
        <f t="shared" si="13"/>
        <v>4.5046496770560003</v>
      </c>
      <c r="AH23" s="23">
        <f t="shared" si="13"/>
        <v>4.5947426705971202</v>
      </c>
      <c r="AI23" s="23">
        <f t="shared" si="13"/>
        <v>4.5947426705971202</v>
      </c>
      <c r="AJ23" s="23">
        <f t="shared" si="13"/>
        <v>4.5947426705971202</v>
      </c>
      <c r="AK23" s="23">
        <f t="shared" si="13"/>
        <v>4.5947426705971202</v>
      </c>
      <c r="AL23" s="23">
        <f t="shared" si="13"/>
        <v>4.686637524009063</v>
      </c>
      <c r="AM23" s="23">
        <f t="shared" si="13"/>
        <v>4.686637524009063</v>
      </c>
      <c r="AN23" s="23">
        <f t="shared" si="13"/>
        <v>4.686637524009063</v>
      </c>
      <c r="AO23" s="23">
        <f t="shared" si="13"/>
        <v>4.686637524009063</v>
      </c>
      <c r="AP23" s="23">
        <f t="shared" si="13"/>
        <v>4.7803702744892442</v>
      </c>
      <c r="AQ23" s="23">
        <f t="shared" si="13"/>
        <v>4.7803702744892442</v>
      </c>
      <c r="AR23" s="23">
        <f t="shared" si="13"/>
        <v>4.7803702744892442</v>
      </c>
      <c r="AS23" s="23">
        <f t="shared" si="13"/>
        <v>4.7803702744892442</v>
      </c>
      <c r="AT23" s="11"/>
      <c r="AU23" s="11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</row>
    <row r="24" spans="1:60" ht="15.75" customHeight="1" x14ac:dyDescent="0.25">
      <c r="A24" s="2"/>
      <c r="B24" s="16"/>
      <c r="C24" s="39"/>
      <c r="D24" s="83" t="s">
        <v>162</v>
      </c>
      <c r="E24" s="45">
        <v>1</v>
      </c>
      <c r="F24" s="23">
        <f t="shared" ref="F24:AS24" si="14">E24*(1+F$11)</f>
        <v>1</v>
      </c>
      <c r="G24" s="23">
        <f t="shared" si="14"/>
        <v>1</v>
      </c>
      <c r="H24" s="23">
        <f t="shared" si="14"/>
        <v>1</v>
      </c>
      <c r="I24" s="23">
        <f t="shared" si="14"/>
        <v>1</v>
      </c>
      <c r="J24" s="23">
        <f t="shared" si="14"/>
        <v>1.02</v>
      </c>
      <c r="K24" s="23">
        <f t="shared" si="14"/>
        <v>1.02</v>
      </c>
      <c r="L24" s="23">
        <f t="shared" si="14"/>
        <v>1.02</v>
      </c>
      <c r="M24" s="23">
        <f t="shared" si="14"/>
        <v>1.02</v>
      </c>
      <c r="N24" s="23">
        <f t="shared" si="14"/>
        <v>1.0404</v>
      </c>
      <c r="O24" s="23">
        <f t="shared" si="14"/>
        <v>1.0404</v>
      </c>
      <c r="P24" s="23">
        <f t="shared" si="14"/>
        <v>1.0404</v>
      </c>
      <c r="Q24" s="23">
        <f t="shared" si="14"/>
        <v>1.0404</v>
      </c>
      <c r="R24" s="23">
        <f t="shared" si="14"/>
        <v>1.0612079999999999</v>
      </c>
      <c r="S24" s="23">
        <f t="shared" si="14"/>
        <v>1.0612079999999999</v>
      </c>
      <c r="T24" s="23">
        <f t="shared" si="14"/>
        <v>1.0612079999999999</v>
      </c>
      <c r="U24" s="23">
        <f t="shared" si="14"/>
        <v>1.0612079999999999</v>
      </c>
      <c r="V24" s="23">
        <f t="shared" si="14"/>
        <v>1.08243216</v>
      </c>
      <c r="W24" s="23">
        <f t="shared" si="14"/>
        <v>1.08243216</v>
      </c>
      <c r="X24" s="23">
        <f t="shared" si="14"/>
        <v>1.08243216</v>
      </c>
      <c r="Y24" s="23">
        <f t="shared" si="14"/>
        <v>1.08243216</v>
      </c>
      <c r="Z24" s="23">
        <f t="shared" si="14"/>
        <v>1.1040808032</v>
      </c>
      <c r="AA24" s="23">
        <f t="shared" si="14"/>
        <v>1.1040808032</v>
      </c>
      <c r="AB24" s="23">
        <f t="shared" si="14"/>
        <v>1.1040808032</v>
      </c>
      <c r="AC24" s="23">
        <f t="shared" si="14"/>
        <v>1.1040808032</v>
      </c>
      <c r="AD24" s="23">
        <f t="shared" si="14"/>
        <v>1.1261624192640001</v>
      </c>
      <c r="AE24" s="23">
        <f t="shared" si="14"/>
        <v>1.1261624192640001</v>
      </c>
      <c r="AF24" s="23">
        <f t="shared" si="14"/>
        <v>1.1261624192640001</v>
      </c>
      <c r="AG24" s="23">
        <f t="shared" si="14"/>
        <v>1.1261624192640001</v>
      </c>
      <c r="AH24" s="23">
        <f t="shared" si="14"/>
        <v>1.14868566764928</v>
      </c>
      <c r="AI24" s="23">
        <f t="shared" si="14"/>
        <v>1.14868566764928</v>
      </c>
      <c r="AJ24" s="23">
        <f t="shared" si="14"/>
        <v>1.14868566764928</v>
      </c>
      <c r="AK24" s="23">
        <f t="shared" si="14"/>
        <v>1.14868566764928</v>
      </c>
      <c r="AL24" s="23">
        <f t="shared" si="14"/>
        <v>1.1716593810022657</v>
      </c>
      <c r="AM24" s="23">
        <f t="shared" si="14"/>
        <v>1.1716593810022657</v>
      </c>
      <c r="AN24" s="23">
        <f t="shared" si="14"/>
        <v>1.1716593810022657</v>
      </c>
      <c r="AO24" s="23">
        <f t="shared" si="14"/>
        <v>1.1716593810022657</v>
      </c>
      <c r="AP24" s="23">
        <f t="shared" si="14"/>
        <v>1.1950925686223111</v>
      </c>
      <c r="AQ24" s="23">
        <f t="shared" si="14"/>
        <v>1.1950925686223111</v>
      </c>
      <c r="AR24" s="23">
        <f t="shared" si="14"/>
        <v>1.1950925686223111</v>
      </c>
      <c r="AS24" s="23">
        <f t="shared" si="14"/>
        <v>1.1950925686223111</v>
      </c>
      <c r="AT24" s="11"/>
      <c r="AU24" s="11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</row>
    <row r="25" spans="1:60" ht="15.75" customHeight="1" x14ac:dyDescent="0.25">
      <c r="A25" s="2"/>
      <c r="B25" s="16"/>
      <c r="C25" s="39"/>
      <c r="D25" s="79" t="s">
        <v>115</v>
      </c>
      <c r="E25" s="79"/>
      <c r="F25" s="84">
        <f t="shared" ref="F25:AS25" si="15">SUM(F22:F24)</f>
        <v>6</v>
      </c>
      <c r="G25" s="84">
        <f t="shared" si="15"/>
        <v>6</v>
      </c>
      <c r="H25" s="84">
        <f t="shared" si="15"/>
        <v>6</v>
      </c>
      <c r="I25" s="84">
        <f t="shared" si="15"/>
        <v>6</v>
      </c>
      <c r="J25" s="84">
        <f t="shared" si="15"/>
        <v>6.1199999999999992</v>
      </c>
      <c r="K25" s="84">
        <f t="shared" si="15"/>
        <v>6.1199999999999992</v>
      </c>
      <c r="L25" s="84">
        <f t="shared" si="15"/>
        <v>6.1199999999999992</v>
      </c>
      <c r="M25" s="84">
        <f t="shared" si="15"/>
        <v>6.1199999999999992</v>
      </c>
      <c r="N25" s="84">
        <f t="shared" si="15"/>
        <v>6.2423999999999999</v>
      </c>
      <c r="O25" s="84">
        <f t="shared" si="15"/>
        <v>6.2423999999999999</v>
      </c>
      <c r="P25" s="84">
        <f t="shared" si="15"/>
        <v>6.2423999999999999</v>
      </c>
      <c r="Q25" s="84">
        <f t="shared" si="15"/>
        <v>6.2423999999999999</v>
      </c>
      <c r="R25" s="84">
        <f t="shared" si="15"/>
        <v>6.3672479999999991</v>
      </c>
      <c r="S25" s="84">
        <f t="shared" si="15"/>
        <v>6.3672479999999991</v>
      </c>
      <c r="T25" s="84">
        <f t="shared" si="15"/>
        <v>6.3672479999999991</v>
      </c>
      <c r="U25" s="84">
        <f t="shared" si="15"/>
        <v>6.3672479999999991</v>
      </c>
      <c r="V25" s="84">
        <f t="shared" si="15"/>
        <v>6.4945929599999994</v>
      </c>
      <c r="W25" s="84">
        <f t="shared" si="15"/>
        <v>6.4945929599999994</v>
      </c>
      <c r="X25" s="84">
        <f t="shared" si="15"/>
        <v>6.4945929599999994</v>
      </c>
      <c r="Y25" s="84">
        <f t="shared" si="15"/>
        <v>6.4945929599999994</v>
      </c>
      <c r="Z25" s="84">
        <f t="shared" si="15"/>
        <v>6.624484819200001</v>
      </c>
      <c r="AA25" s="84">
        <f t="shared" si="15"/>
        <v>6.624484819200001</v>
      </c>
      <c r="AB25" s="84">
        <f t="shared" si="15"/>
        <v>6.624484819200001</v>
      </c>
      <c r="AC25" s="84">
        <f t="shared" si="15"/>
        <v>6.624484819200001</v>
      </c>
      <c r="AD25" s="84">
        <f t="shared" si="15"/>
        <v>6.7569745155840009</v>
      </c>
      <c r="AE25" s="84">
        <f t="shared" si="15"/>
        <v>6.7569745155840009</v>
      </c>
      <c r="AF25" s="84">
        <f t="shared" si="15"/>
        <v>6.7569745155840009</v>
      </c>
      <c r="AG25" s="84">
        <f t="shared" si="15"/>
        <v>6.7569745155840009</v>
      </c>
      <c r="AH25" s="84">
        <f t="shared" si="15"/>
        <v>6.8921140058956807</v>
      </c>
      <c r="AI25" s="84">
        <f t="shared" si="15"/>
        <v>6.8921140058956807</v>
      </c>
      <c r="AJ25" s="84">
        <f t="shared" si="15"/>
        <v>6.8921140058956807</v>
      </c>
      <c r="AK25" s="84">
        <f t="shared" si="15"/>
        <v>6.8921140058956807</v>
      </c>
      <c r="AL25" s="84">
        <f t="shared" si="15"/>
        <v>7.0299562860135953</v>
      </c>
      <c r="AM25" s="84">
        <f t="shared" si="15"/>
        <v>7.0299562860135953</v>
      </c>
      <c r="AN25" s="84">
        <f t="shared" si="15"/>
        <v>7.0299562860135953</v>
      </c>
      <c r="AO25" s="84">
        <f t="shared" si="15"/>
        <v>7.0299562860135953</v>
      </c>
      <c r="AP25" s="84">
        <f t="shared" si="15"/>
        <v>7.1705554117338659</v>
      </c>
      <c r="AQ25" s="84">
        <f t="shared" si="15"/>
        <v>7.1705554117338659</v>
      </c>
      <c r="AR25" s="84">
        <f t="shared" si="15"/>
        <v>7.1705554117338659</v>
      </c>
      <c r="AS25" s="84">
        <f t="shared" si="15"/>
        <v>7.1705554117338659</v>
      </c>
      <c r="AT25" s="11"/>
      <c r="AU25" s="11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</row>
    <row r="26" spans="1:60" ht="15.75" customHeight="1" x14ac:dyDescent="0.25">
      <c r="A26" s="2"/>
      <c r="B26" s="16"/>
      <c r="C26" s="39"/>
      <c r="D26" s="61"/>
      <c r="E26" s="61"/>
      <c r="F26" s="23"/>
      <c r="G26" s="23"/>
      <c r="H26" s="23"/>
      <c r="I26" s="23"/>
      <c r="J26" s="23"/>
      <c r="K26" s="23"/>
      <c r="L26" s="23"/>
      <c r="M26" s="23"/>
      <c r="N26" s="28"/>
      <c r="O26" s="28"/>
      <c r="P26" s="23"/>
      <c r="Q26" s="23"/>
      <c r="R26" s="23"/>
      <c r="S26" s="23"/>
      <c r="T26" s="23"/>
      <c r="U26" s="23"/>
      <c r="V26" s="23"/>
      <c r="W26" s="23"/>
      <c r="X26" s="93"/>
      <c r="Y26" s="93"/>
      <c r="Z26" s="93"/>
      <c r="AA26" s="93"/>
      <c r="AB26" s="93"/>
      <c r="AC26" s="93"/>
      <c r="AD26" s="93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11"/>
      <c r="AU26" s="11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</row>
    <row r="27" spans="1:60" ht="15.75" customHeight="1" x14ac:dyDescent="0.25">
      <c r="A27" s="2"/>
      <c r="B27" s="16"/>
      <c r="C27" s="39"/>
      <c r="D27" s="79" t="s">
        <v>163</v>
      </c>
      <c r="E27" s="34" t="s">
        <v>159</v>
      </c>
      <c r="F27" s="23"/>
      <c r="G27" s="23"/>
      <c r="H27" s="23"/>
      <c r="I27" s="23"/>
      <c r="J27" s="23"/>
      <c r="K27" s="23"/>
      <c r="L27" s="23"/>
      <c r="M27" s="23"/>
      <c r="N27" s="28"/>
      <c r="O27" s="28"/>
      <c r="P27" s="23"/>
      <c r="Q27" s="23"/>
      <c r="R27" s="23"/>
      <c r="S27" s="23"/>
      <c r="T27" s="23"/>
      <c r="U27" s="23"/>
      <c r="V27" s="23"/>
      <c r="W27" s="23"/>
      <c r="X27" s="93"/>
      <c r="Y27" s="93"/>
      <c r="Z27" s="93"/>
      <c r="AA27" s="93"/>
      <c r="AB27" s="93"/>
      <c r="AC27" s="93"/>
      <c r="AD27" s="93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11"/>
      <c r="AU27" s="11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</row>
    <row r="28" spans="1:60" ht="15.75" customHeight="1" x14ac:dyDescent="0.25">
      <c r="A28" s="2"/>
      <c r="B28" s="16"/>
      <c r="C28" s="39"/>
      <c r="D28" s="83" t="s">
        <v>164</v>
      </c>
      <c r="E28" s="45">
        <v>5</v>
      </c>
      <c r="F28" s="23">
        <f t="shared" ref="F28:AS28" si="16">E28*(1+F$11)</f>
        <v>5</v>
      </c>
      <c r="G28" s="23">
        <f t="shared" si="16"/>
        <v>5</v>
      </c>
      <c r="H28" s="23">
        <f t="shared" si="16"/>
        <v>5</v>
      </c>
      <c r="I28" s="23">
        <f t="shared" si="16"/>
        <v>5</v>
      </c>
      <c r="J28" s="23">
        <f t="shared" si="16"/>
        <v>5.0999999999999996</v>
      </c>
      <c r="K28" s="23">
        <f t="shared" si="16"/>
        <v>5.0999999999999996</v>
      </c>
      <c r="L28" s="23">
        <f t="shared" si="16"/>
        <v>5.0999999999999996</v>
      </c>
      <c r="M28" s="23">
        <f t="shared" si="16"/>
        <v>5.0999999999999996</v>
      </c>
      <c r="N28" s="23">
        <f t="shared" si="16"/>
        <v>5.202</v>
      </c>
      <c r="O28" s="23">
        <f t="shared" si="16"/>
        <v>5.202</v>
      </c>
      <c r="P28" s="23">
        <f t="shared" si="16"/>
        <v>5.202</v>
      </c>
      <c r="Q28" s="23">
        <f t="shared" si="16"/>
        <v>5.202</v>
      </c>
      <c r="R28" s="23">
        <f t="shared" si="16"/>
        <v>5.3060400000000003</v>
      </c>
      <c r="S28" s="23">
        <f t="shared" si="16"/>
        <v>5.3060400000000003</v>
      </c>
      <c r="T28" s="23">
        <f t="shared" si="16"/>
        <v>5.3060400000000003</v>
      </c>
      <c r="U28" s="23">
        <f t="shared" si="16"/>
        <v>5.3060400000000003</v>
      </c>
      <c r="V28" s="23">
        <f t="shared" si="16"/>
        <v>5.4121608000000005</v>
      </c>
      <c r="W28" s="23">
        <f t="shared" si="16"/>
        <v>5.4121608000000005</v>
      </c>
      <c r="X28" s="23">
        <f t="shared" si="16"/>
        <v>5.4121608000000005</v>
      </c>
      <c r="Y28" s="23">
        <f t="shared" si="16"/>
        <v>5.4121608000000005</v>
      </c>
      <c r="Z28" s="23">
        <f t="shared" si="16"/>
        <v>5.5204040160000005</v>
      </c>
      <c r="AA28" s="23">
        <f t="shared" si="16"/>
        <v>5.5204040160000005</v>
      </c>
      <c r="AB28" s="23">
        <f t="shared" si="16"/>
        <v>5.5204040160000005</v>
      </c>
      <c r="AC28" s="23">
        <f t="shared" si="16"/>
        <v>5.5204040160000005</v>
      </c>
      <c r="AD28" s="23">
        <f t="shared" si="16"/>
        <v>5.6308120963200006</v>
      </c>
      <c r="AE28" s="23">
        <f t="shared" si="16"/>
        <v>5.6308120963200006</v>
      </c>
      <c r="AF28" s="23">
        <f t="shared" si="16"/>
        <v>5.6308120963200006</v>
      </c>
      <c r="AG28" s="23">
        <f t="shared" si="16"/>
        <v>5.6308120963200006</v>
      </c>
      <c r="AH28" s="23">
        <f t="shared" si="16"/>
        <v>5.7434283382464004</v>
      </c>
      <c r="AI28" s="23">
        <f t="shared" si="16"/>
        <v>5.7434283382464004</v>
      </c>
      <c r="AJ28" s="23">
        <f t="shared" si="16"/>
        <v>5.7434283382464004</v>
      </c>
      <c r="AK28" s="23">
        <f t="shared" si="16"/>
        <v>5.7434283382464004</v>
      </c>
      <c r="AL28" s="23">
        <f t="shared" si="16"/>
        <v>5.8582969050113283</v>
      </c>
      <c r="AM28" s="23">
        <f t="shared" si="16"/>
        <v>5.8582969050113283</v>
      </c>
      <c r="AN28" s="23">
        <f t="shared" si="16"/>
        <v>5.8582969050113283</v>
      </c>
      <c r="AO28" s="23">
        <f t="shared" si="16"/>
        <v>5.8582969050113283</v>
      </c>
      <c r="AP28" s="23">
        <f t="shared" si="16"/>
        <v>5.9754628431115551</v>
      </c>
      <c r="AQ28" s="23">
        <f t="shared" si="16"/>
        <v>5.9754628431115551</v>
      </c>
      <c r="AR28" s="23">
        <f t="shared" si="16"/>
        <v>5.9754628431115551</v>
      </c>
      <c r="AS28" s="23">
        <f t="shared" si="16"/>
        <v>5.9754628431115551</v>
      </c>
      <c r="AT28" s="11"/>
      <c r="AU28" s="11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</row>
    <row r="29" spans="1:60" ht="15.75" customHeight="1" x14ac:dyDescent="0.25">
      <c r="A29" s="2"/>
      <c r="B29" s="16"/>
      <c r="C29" s="39"/>
      <c r="D29" s="83" t="s">
        <v>165</v>
      </c>
      <c r="E29" s="45">
        <v>3</v>
      </c>
      <c r="F29" s="23">
        <f t="shared" ref="F29:AS29" si="17">E29*(1+F$11)</f>
        <v>3</v>
      </c>
      <c r="G29" s="23">
        <f t="shared" si="17"/>
        <v>3</v>
      </c>
      <c r="H29" s="23">
        <f t="shared" si="17"/>
        <v>3</v>
      </c>
      <c r="I29" s="23">
        <f t="shared" si="17"/>
        <v>3</v>
      </c>
      <c r="J29" s="23">
        <f t="shared" si="17"/>
        <v>3.06</v>
      </c>
      <c r="K29" s="23">
        <f t="shared" si="17"/>
        <v>3.06</v>
      </c>
      <c r="L29" s="23">
        <f t="shared" si="17"/>
        <v>3.06</v>
      </c>
      <c r="M29" s="23">
        <f t="shared" si="17"/>
        <v>3.06</v>
      </c>
      <c r="N29" s="23">
        <f t="shared" si="17"/>
        <v>3.1212</v>
      </c>
      <c r="O29" s="23">
        <f t="shared" si="17"/>
        <v>3.1212</v>
      </c>
      <c r="P29" s="23">
        <f t="shared" si="17"/>
        <v>3.1212</v>
      </c>
      <c r="Q29" s="23">
        <f t="shared" si="17"/>
        <v>3.1212</v>
      </c>
      <c r="R29" s="23">
        <f t="shared" si="17"/>
        <v>3.183624</v>
      </c>
      <c r="S29" s="23">
        <f t="shared" si="17"/>
        <v>3.183624</v>
      </c>
      <c r="T29" s="23">
        <f t="shared" si="17"/>
        <v>3.183624</v>
      </c>
      <c r="U29" s="23">
        <f t="shared" si="17"/>
        <v>3.183624</v>
      </c>
      <c r="V29" s="23">
        <f t="shared" si="17"/>
        <v>3.2472964800000002</v>
      </c>
      <c r="W29" s="23">
        <f t="shared" si="17"/>
        <v>3.2472964800000002</v>
      </c>
      <c r="X29" s="23">
        <f t="shared" si="17"/>
        <v>3.2472964800000002</v>
      </c>
      <c r="Y29" s="23">
        <f t="shared" si="17"/>
        <v>3.2472964800000002</v>
      </c>
      <c r="Z29" s="23">
        <f t="shared" si="17"/>
        <v>3.3122424096</v>
      </c>
      <c r="AA29" s="23">
        <f t="shared" si="17"/>
        <v>3.3122424096</v>
      </c>
      <c r="AB29" s="23">
        <f t="shared" si="17"/>
        <v>3.3122424096</v>
      </c>
      <c r="AC29" s="23">
        <f t="shared" si="17"/>
        <v>3.3122424096</v>
      </c>
      <c r="AD29" s="23">
        <f t="shared" si="17"/>
        <v>3.378487257792</v>
      </c>
      <c r="AE29" s="23">
        <f t="shared" si="17"/>
        <v>3.378487257792</v>
      </c>
      <c r="AF29" s="23">
        <f t="shared" si="17"/>
        <v>3.378487257792</v>
      </c>
      <c r="AG29" s="23">
        <f t="shared" si="17"/>
        <v>3.378487257792</v>
      </c>
      <c r="AH29" s="23">
        <f t="shared" si="17"/>
        <v>3.4460570029478399</v>
      </c>
      <c r="AI29" s="23">
        <f t="shared" si="17"/>
        <v>3.4460570029478399</v>
      </c>
      <c r="AJ29" s="23">
        <f t="shared" si="17"/>
        <v>3.4460570029478399</v>
      </c>
      <c r="AK29" s="23">
        <f t="shared" si="17"/>
        <v>3.4460570029478399</v>
      </c>
      <c r="AL29" s="23">
        <f t="shared" si="17"/>
        <v>3.5149781430067968</v>
      </c>
      <c r="AM29" s="23">
        <f t="shared" si="17"/>
        <v>3.5149781430067968</v>
      </c>
      <c r="AN29" s="23">
        <f t="shared" si="17"/>
        <v>3.5149781430067968</v>
      </c>
      <c r="AO29" s="23">
        <f t="shared" si="17"/>
        <v>3.5149781430067968</v>
      </c>
      <c r="AP29" s="23">
        <f t="shared" si="17"/>
        <v>3.585277705866933</v>
      </c>
      <c r="AQ29" s="23">
        <f t="shared" si="17"/>
        <v>3.585277705866933</v>
      </c>
      <c r="AR29" s="23">
        <f t="shared" si="17"/>
        <v>3.585277705866933</v>
      </c>
      <c r="AS29" s="23">
        <f t="shared" si="17"/>
        <v>3.585277705866933</v>
      </c>
      <c r="AT29" s="11"/>
      <c r="AU29" s="11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</row>
    <row r="30" spans="1:60" ht="15.75" customHeight="1" x14ac:dyDescent="0.25">
      <c r="A30" s="2"/>
      <c r="B30" s="16"/>
      <c r="C30" s="39"/>
      <c r="D30" s="83" t="s">
        <v>166</v>
      </c>
      <c r="E30" s="45">
        <v>8</v>
      </c>
      <c r="F30" s="23">
        <f t="shared" ref="F30:AS30" si="18">E30*(1+F$11)</f>
        <v>8</v>
      </c>
      <c r="G30" s="23">
        <f t="shared" si="18"/>
        <v>8</v>
      </c>
      <c r="H30" s="23">
        <f t="shared" si="18"/>
        <v>8</v>
      </c>
      <c r="I30" s="23">
        <f t="shared" si="18"/>
        <v>8</v>
      </c>
      <c r="J30" s="23">
        <f t="shared" si="18"/>
        <v>8.16</v>
      </c>
      <c r="K30" s="23">
        <f t="shared" si="18"/>
        <v>8.16</v>
      </c>
      <c r="L30" s="23">
        <f t="shared" si="18"/>
        <v>8.16</v>
      </c>
      <c r="M30" s="23">
        <f t="shared" si="18"/>
        <v>8.16</v>
      </c>
      <c r="N30" s="23">
        <f t="shared" si="18"/>
        <v>8.3231999999999999</v>
      </c>
      <c r="O30" s="23">
        <f t="shared" si="18"/>
        <v>8.3231999999999999</v>
      </c>
      <c r="P30" s="23">
        <f t="shared" si="18"/>
        <v>8.3231999999999999</v>
      </c>
      <c r="Q30" s="23">
        <f t="shared" si="18"/>
        <v>8.3231999999999999</v>
      </c>
      <c r="R30" s="23">
        <f t="shared" si="18"/>
        <v>8.4896639999999994</v>
      </c>
      <c r="S30" s="23">
        <f t="shared" si="18"/>
        <v>8.4896639999999994</v>
      </c>
      <c r="T30" s="23">
        <f t="shared" si="18"/>
        <v>8.4896639999999994</v>
      </c>
      <c r="U30" s="23">
        <f t="shared" si="18"/>
        <v>8.4896639999999994</v>
      </c>
      <c r="V30" s="23">
        <f t="shared" si="18"/>
        <v>8.6594572799999998</v>
      </c>
      <c r="W30" s="23">
        <f t="shared" si="18"/>
        <v>8.6594572799999998</v>
      </c>
      <c r="X30" s="23">
        <f t="shared" si="18"/>
        <v>8.6594572799999998</v>
      </c>
      <c r="Y30" s="23">
        <f t="shared" si="18"/>
        <v>8.6594572799999998</v>
      </c>
      <c r="Z30" s="23">
        <f t="shared" si="18"/>
        <v>8.8326464256000001</v>
      </c>
      <c r="AA30" s="23">
        <f t="shared" si="18"/>
        <v>8.8326464256000001</v>
      </c>
      <c r="AB30" s="23">
        <f t="shared" si="18"/>
        <v>8.8326464256000001</v>
      </c>
      <c r="AC30" s="23">
        <f t="shared" si="18"/>
        <v>8.8326464256000001</v>
      </c>
      <c r="AD30" s="23">
        <f t="shared" si="18"/>
        <v>9.0092993541120006</v>
      </c>
      <c r="AE30" s="23">
        <f t="shared" si="18"/>
        <v>9.0092993541120006</v>
      </c>
      <c r="AF30" s="23">
        <f t="shared" si="18"/>
        <v>9.0092993541120006</v>
      </c>
      <c r="AG30" s="23">
        <f t="shared" si="18"/>
        <v>9.0092993541120006</v>
      </c>
      <c r="AH30" s="23">
        <f t="shared" si="18"/>
        <v>9.1894853411942403</v>
      </c>
      <c r="AI30" s="23">
        <f t="shared" si="18"/>
        <v>9.1894853411942403</v>
      </c>
      <c r="AJ30" s="23">
        <f t="shared" si="18"/>
        <v>9.1894853411942403</v>
      </c>
      <c r="AK30" s="23">
        <f t="shared" si="18"/>
        <v>9.1894853411942403</v>
      </c>
      <c r="AL30" s="23">
        <f t="shared" si="18"/>
        <v>9.3732750480181259</v>
      </c>
      <c r="AM30" s="23">
        <f t="shared" si="18"/>
        <v>9.3732750480181259</v>
      </c>
      <c r="AN30" s="23">
        <f t="shared" si="18"/>
        <v>9.3732750480181259</v>
      </c>
      <c r="AO30" s="23">
        <f t="shared" si="18"/>
        <v>9.3732750480181259</v>
      </c>
      <c r="AP30" s="23">
        <f t="shared" si="18"/>
        <v>9.5607405489784885</v>
      </c>
      <c r="AQ30" s="23">
        <f t="shared" si="18"/>
        <v>9.5607405489784885</v>
      </c>
      <c r="AR30" s="23">
        <f t="shared" si="18"/>
        <v>9.5607405489784885</v>
      </c>
      <c r="AS30" s="23">
        <f t="shared" si="18"/>
        <v>9.5607405489784885</v>
      </c>
      <c r="AT30" s="11"/>
      <c r="AU30" s="11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</row>
    <row r="31" spans="1:60" ht="15.75" customHeight="1" x14ac:dyDescent="0.25">
      <c r="A31" s="2"/>
      <c r="B31" s="16"/>
      <c r="C31" s="39"/>
      <c r="D31" s="79" t="s">
        <v>24</v>
      </c>
      <c r="E31" s="79"/>
      <c r="F31" s="84">
        <f t="shared" ref="F31:AS31" si="19">SUM(F28:F30)</f>
        <v>16</v>
      </c>
      <c r="G31" s="84">
        <f t="shared" si="19"/>
        <v>16</v>
      </c>
      <c r="H31" s="84">
        <f t="shared" si="19"/>
        <v>16</v>
      </c>
      <c r="I31" s="84">
        <f t="shared" si="19"/>
        <v>16</v>
      </c>
      <c r="J31" s="84">
        <f t="shared" si="19"/>
        <v>16.32</v>
      </c>
      <c r="K31" s="84">
        <f t="shared" si="19"/>
        <v>16.32</v>
      </c>
      <c r="L31" s="84">
        <f t="shared" si="19"/>
        <v>16.32</v>
      </c>
      <c r="M31" s="84">
        <f t="shared" si="19"/>
        <v>16.32</v>
      </c>
      <c r="N31" s="84">
        <f t="shared" si="19"/>
        <v>16.6464</v>
      </c>
      <c r="O31" s="84">
        <f t="shared" si="19"/>
        <v>16.6464</v>
      </c>
      <c r="P31" s="84">
        <f t="shared" si="19"/>
        <v>16.6464</v>
      </c>
      <c r="Q31" s="84">
        <f t="shared" si="19"/>
        <v>16.6464</v>
      </c>
      <c r="R31" s="84">
        <f t="shared" si="19"/>
        <v>16.979328000000002</v>
      </c>
      <c r="S31" s="84">
        <f t="shared" si="19"/>
        <v>16.979328000000002</v>
      </c>
      <c r="T31" s="84">
        <f t="shared" si="19"/>
        <v>16.979328000000002</v>
      </c>
      <c r="U31" s="84">
        <f t="shared" si="19"/>
        <v>16.979328000000002</v>
      </c>
      <c r="V31" s="84">
        <f t="shared" si="19"/>
        <v>17.318914560000003</v>
      </c>
      <c r="W31" s="84">
        <f t="shared" si="19"/>
        <v>17.318914560000003</v>
      </c>
      <c r="X31" s="84">
        <f t="shared" si="19"/>
        <v>17.318914560000003</v>
      </c>
      <c r="Y31" s="84">
        <f t="shared" si="19"/>
        <v>17.318914560000003</v>
      </c>
      <c r="Z31" s="84">
        <f t="shared" si="19"/>
        <v>17.6652928512</v>
      </c>
      <c r="AA31" s="84">
        <f t="shared" si="19"/>
        <v>17.6652928512</v>
      </c>
      <c r="AB31" s="84">
        <f t="shared" si="19"/>
        <v>17.6652928512</v>
      </c>
      <c r="AC31" s="84">
        <f t="shared" si="19"/>
        <v>17.6652928512</v>
      </c>
      <c r="AD31" s="84">
        <f t="shared" si="19"/>
        <v>18.018598708224001</v>
      </c>
      <c r="AE31" s="84">
        <f t="shared" si="19"/>
        <v>18.018598708224001</v>
      </c>
      <c r="AF31" s="84">
        <f t="shared" si="19"/>
        <v>18.018598708224001</v>
      </c>
      <c r="AG31" s="84">
        <f t="shared" si="19"/>
        <v>18.018598708224001</v>
      </c>
      <c r="AH31" s="84">
        <f t="shared" si="19"/>
        <v>18.378970682388481</v>
      </c>
      <c r="AI31" s="84">
        <f t="shared" si="19"/>
        <v>18.378970682388481</v>
      </c>
      <c r="AJ31" s="84">
        <f t="shared" si="19"/>
        <v>18.378970682388481</v>
      </c>
      <c r="AK31" s="84">
        <f t="shared" si="19"/>
        <v>18.378970682388481</v>
      </c>
      <c r="AL31" s="84">
        <f t="shared" si="19"/>
        <v>18.746550096036252</v>
      </c>
      <c r="AM31" s="84">
        <f t="shared" si="19"/>
        <v>18.746550096036252</v>
      </c>
      <c r="AN31" s="84">
        <f t="shared" si="19"/>
        <v>18.746550096036252</v>
      </c>
      <c r="AO31" s="84">
        <f t="shared" si="19"/>
        <v>18.746550096036252</v>
      </c>
      <c r="AP31" s="84">
        <f t="shared" si="19"/>
        <v>19.121481097956977</v>
      </c>
      <c r="AQ31" s="84">
        <f t="shared" si="19"/>
        <v>19.121481097956977</v>
      </c>
      <c r="AR31" s="84">
        <f t="shared" si="19"/>
        <v>19.121481097956977</v>
      </c>
      <c r="AS31" s="84">
        <f t="shared" si="19"/>
        <v>19.121481097956977</v>
      </c>
      <c r="AT31" s="11"/>
      <c r="AU31" s="11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</row>
    <row r="32" spans="1:60" ht="15.75" customHeight="1" x14ac:dyDescent="0.25">
      <c r="A32" s="2"/>
      <c r="B32" s="16"/>
      <c r="C32" s="39"/>
      <c r="D32" s="20"/>
      <c r="E32" s="20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57"/>
      <c r="AU32" s="57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</row>
    <row r="33" spans="1:60" ht="15.75" customHeight="1" x14ac:dyDescent="0.25">
      <c r="A33" s="2"/>
      <c r="B33" s="16"/>
      <c r="C33" s="39"/>
      <c r="D33" s="79" t="s">
        <v>167</v>
      </c>
      <c r="E33" s="34" t="s">
        <v>159</v>
      </c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57"/>
      <c r="AU33" s="57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</row>
    <row r="34" spans="1:60" ht="15.75" customHeight="1" x14ac:dyDescent="0.25">
      <c r="A34" s="2"/>
      <c r="B34" s="16"/>
      <c r="C34" s="39"/>
      <c r="D34" s="83" t="s">
        <v>168</v>
      </c>
      <c r="E34" s="45">
        <v>10</v>
      </c>
      <c r="F34" s="23">
        <f t="shared" ref="F34:AS34" si="20">E34*(1+F$11)</f>
        <v>10</v>
      </c>
      <c r="G34" s="23">
        <f t="shared" si="20"/>
        <v>10</v>
      </c>
      <c r="H34" s="23">
        <f t="shared" si="20"/>
        <v>10</v>
      </c>
      <c r="I34" s="23">
        <f t="shared" si="20"/>
        <v>10</v>
      </c>
      <c r="J34" s="23">
        <f t="shared" si="20"/>
        <v>10.199999999999999</v>
      </c>
      <c r="K34" s="23">
        <f t="shared" si="20"/>
        <v>10.199999999999999</v>
      </c>
      <c r="L34" s="23">
        <f t="shared" si="20"/>
        <v>10.199999999999999</v>
      </c>
      <c r="M34" s="23">
        <f t="shared" si="20"/>
        <v>10.199999999999999</v>
      </c>
      <c r="N34" s="23">
        <f t="shared" si="20"/>
        <v>10.404</v>
      </c>
      <c r="O34" s="23">
        <f t="shared" si="20"/>
        <v>10.404</v>
      </c>
      <c r="P34" s="23">
        <f t="shared" si="20"/>
        <v>10.404</v>
      </c>
      <c r="Q34" s="23">
        <f t="shared" si="20"/>
        <v>10.404</v>
      </c>
      <c r="R34" s="23">
        <f t="shared" si="20"/>
        <v>10.612080000000001</v>
      </c>
      <c r="S34" s="23">
        <f t="shared" si="20"/>
        <v>10.612080000000001</v>
      </c>
      <c r="T34" s="23">
        <f t="shared" si="20"/>
        <v>10.612080000000001</v>
      </c>
      <c r="U34" s="23">
        <f t="shared" si="20"/>
        <v>10.612080000000001</v>
      </c>
      <c r="V34" s="23">
        <f t="shared" si="20"/>
        <v>10.824321600000001</v>
      </c>
      <c r="W34" s="23">
        <f t="shared" si="20"/>
        <v>10.824321600000001</v>
      </c>
      <c r="X34" s="23">
        <f t="shared" si="20"/>
        <v>10.824321600000001</v>
      </c>
      <c r="Y34" s="23">
        <f t="shared" si="20"/>
        <v>10.824321600000001</v>
      </c>
      <c r="Z34" s="23">
        <f t="shared" si="20"/>
        <v>11.040808032000001</v>
      </c>
      <c r="AA34" s="23">
        <f t="shared" si="20"/>
        <v>11.040808032000001</v>
      </c>
      <c r="AB34" s="23">
        <f t="shared" si="20"/>
        <v>11.040808032000001</v>
      </c>
      <c r="AC34" s="23">
        <f t="shared" si="20"/>
        <v>11.040808032000001</v>
      </c>
      <c r="AD34" s="23">
        <f t="shared" si="20"/>
        <v>11.261624192640001</v>
      </c>
      <c r="AE34" s="23">
        <f t="shared" si="20"/>
        <v>11.261624192640001</v>
      </c>
      <c r="AF34" s="23">
        <f t="shared" si="20"/>
        <v>11.261624192640001</v>
      </c>
      <c r="AG34" s="23">
        <f t="shared" si="20"/>
        <v>11.261624192640001</v>
      </c>
      <c r="AH34" s="23">
        <f t="shared" si="20"/>
        <v>11.486856676492801</v>
      </c>
      <c r="AI34" s="23">
        <f t="shared" si="20"/>
        <v>11.486856676492801</v>
      </c>
      <c r="AJ34" s="23">
        <f t="shared" si="20"/>
        <v>11.486856676492801</v>
      </c>
      <c r="AK34" s="23">
        <f t="shared" si="20"/>
        <v>11.486856676492801</v>
      </c>
      <c r="AL34" s="23">
        <f t="shared" si="20"/>
        <v>11.716593810022657</v>
      </c>
      <c r="AM34" s="23">
        <f t="shared" si="20"/>
        <v>11.716593810022657</v>
      </c>
      <c r="AN34" s="23">
        <f t="shared" si="20"/>
        <v>11.716593810022657</v>
      </c>
      <c r="AO34" s="23">
        <f t="shared" si="20"/>
        <v>11.716593810022657</v>
      </c>
      <c r="AP34" s="23">
        <f t="shared" si="20"/>
        <v>11.95092568622311</v>
      </c>
      <c r="AQ34" s="23">
        <f t="shared" si="20"/>
        <v>11.95092568622311</v>
      </c>
      <c r="AR34" s="23">
        <f t="shared" si="20"/>
        <v>11.95092568622311</v>
      </c>
      <c r="AS34" s="23">
        <f t="shared" si="20"/>
        <v>11.95092568622311</v>
      </c>
      <c r="AT34" s="11"/>
      <c r="AU34" s="11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</row>
    <row r="35" spans="1:60" ht="15.75" customHeight="1" x14ac:dyDescent="0.25">
      <c r="A35" s="2"/>
      <c r="B35" s="16"/>
      <c r="C35" s="39"/>
      <c r="D35" s="83" t="s">
        <v>169</v>
      </c>
      <c r="E35" s="45">
        <v>11</v>
      </c>
      <c r="F35" s="23">
        <f t="shared" ref="F35:AS35" si="21">E35*(1+F$11)</f>
        <v>11</v>
      </c>
      <c r="G35" s="23">
        <f t="shared" si="21"/>
        <v>11</v>
      </c>
      <c r="H35" s="23">
        <f t="shared" si="21"/>
        <v>11</v>
      </c>
      <c r="I35" s="23">
        <f t="shared" si="21"/>
        <v>11</v>
      </c>
      <c r="J35" s="23">
        <f t="shared" si="21"/>
        <v>11.22</v>
      </c>
      <c r="K35" s="23">
        <f t="shared" si="21"/>
        <v>11.22</v>
      </c>
      <c r="L35" s="23">
        <f t="shared" si="21"/>
        <v>11.22</v>
      </c>
      <c r="M35" s="23">
        <f t="shared" si="21"/>
        <v>11.22</v>
      </c>
      <c r="N35" s="23">
        <f t="shared" si="21"/>
        <v>11.444400000000002</v>
      </c>
      <c r="O35" s="23">
        <f t="shared" si="21"/>
        <v>11.444400000000002</v>
      </c>
      <c r="P35" s="23">
        <f t="shared" si="21"/>
        <v>11.444400000000002</v>
      </c>
      <c r="Q35" s="23">
        <f t="shared" si="21"/>
        <v>11.444400000000002</v>
      </c>
      <c r="R35" s="23">
        <f t="shared" si="21"/>
        <v>11.673288000000001</v>
      </c>
      <c r="S35" s="23">
        <f t="shared" si="21"/>
        <v>11.673288000000001</v>
      </c>
      <c r="T35" s="23">
        <f t="shared" si="21"/>
        <v>11.673288000000001</v>
      </c>
      <c r="U35" s="23">
        <f t="shared" si="21"/>
        <v>11.673288000000001</v>
      </c>
      <c r="V35" s="23">
        <f t="shared" si="21"/>
        <v>11.906753760000001</v>
      </c>
      <c r="W35" s="23">
        <f t="shared" si="21"/>
        <v>11.906753760000001</v>
      </c>
      <c r="X35" s="23">
        <f t="shared" si="21"/>
        <v>11.906753760000001</v>
      </c>
      <c r="Y35" s="23">
        <f t="shared" si="21"/>
        <v>11.906753760000001</v>
      </c>
      <c r="Z35" s="23">
        <f t="shared" si="21"/>
        <v>12.144888835200002</v>
      </c>
      <c r="AA35" s="23">
        <f t="shared" si="21"/>
        <v>12.144888835200002</v>
      </c>
      <c r="AB35" s="23">
        <f t="shared" si="21"/>
        <v>12.144888835200002</v>
      </c>
      <c r="AC35" s="23">
        <f t="shared" si="21"/>
        <v>12.144888835200002</v>
      </c>
      <c r="AD35" s="23">
        <f t="shared" si="21"/>
        <v>12.387786611904001</v>
      </c>
      <c r="AE35" s="23">
        <f t="shared" si="21"/>
        <v>12.387786611904001</v>
      </c>
      <c r="AF35" s="23">
        <f t="shared" si="21"/>
        <v>12.387786611904001</v>
      </c>
      <c r="AG35" s="23">
        <f t="shared" si="21"/>
        <v>12.387786611904001</v>
      </c>
      <c r="AH35" s="23">
        <f t="shared" si="21"/>
        <v>12.635542344142081</v>
      </c>
      <c r="AI35" s="23">
        <f t="shared" si="21"/>
        <v>12.635542344142081</v>
      </c>
      <c r="AJ35" s="23">
        <f t="shared" si="21"/>
        <v>12.635542344142081</v>
      </c>
      <c r="AK35" s="23">
        <f t="shared" si="21"/>
        <v>12.635542344142081</v>
      </c>
      <c r="AL35" s="23">
        <f t="shared" si="21"/>
        <v>12.888253191024923</v>
      </c>
      <c r="AM35" s="23">
        <f t="shared" si="21"/>
        <v>12.888253191024923</v>
      </c>
      <c r="AN35" s="23">
        <f t="shared" si="21"/>
        <v>12.888253191024923</v>
      </c>
      <c r="AO35" s="23">
        <f t="shared" si="21"/>
        <v>12.888253191024923</v>
      </c>
      <c r="AP35" s="23">
        <f t="shared" si="21"/>
        <v>13.146018254845421</v>
      </c>
      <c r="AQ35" s="23">
        <f t="shared" si="21"/>
        <v>13.146018254845421</v>
      </c>
      <c r="AR35" s="23">
        <f t="shared" si="21"/>
        <v>13.146018254845421</v>
      </c>
      <c r="AS35" s="23">
        <f t="shared" si="21"/>
        <v>13.146018254845421</v>
      </c>
      <c r="AT35" s="11"/>
      <c r="AU35" s="11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</row>
    <row r="36" spans="1:60" ht="15.75" customHeight="1" x14ac:dyDescent="0.25">
      <c r="A36" s="2"/>
      <c r="B36" s="16"/>
      <c r="C36" s="39"/>
      <c r="D36" s="83" t="s">
        <v>114</v>
      </c>
      <c r="E36" s="45">
        <v>12</v>
      </c>
      <c r="F36" s="23">
        <f t="shared" ref="F36:AS36" si="22">E36*(1+F$11)</f>
        <v>12</v>
      </c>
      <c r="G36" s="23">
        <f t="shared" si="22"/>
        <v>12</v>
      </c>
      <c r="H36" s="23">
        <f t="shared" si="22"/>
        <v>12</v>
      </c>
      <c r="I36" s="23">
        <f t="shared" si="22"/>
        <v>12</v>
      </c>
      <c r="J36" s="23">
        <f t="shared" si="22"/>
        <v>12.24</v>
      </c>
      <c r="K36" s="23">
        <f t="shared" si="22"/>
        <v>12.24</v>
      </c>
      <c r="L36" s="23">
        <f t="shared" si="22"/>
        <v>12.24</v>
      </c>
      <c r="M36" s="23">
        <f t="shared" si="22"/>
        <v>12.24</v>
      </c>
      <c r="N36" s="23">
        <f t="shared" si="22"/>
        <v>12.4848</v>
      </c>
      <c r="O36" s="23">
        <f t="shared" si="22"/>
        <v>12.4848</v>
      </c>
      <c r="P36" s="23">
        <f t="shared" si="22"/>
        <v>12.4848</v>
      </c>
      <c r="Q36" s="23">
        <f t="shared" si="22"/>
        <v>12.4848</v>
      </c>
      <c r="R36" s="23">
        <f t="shared" si="22"/>
        <v>12.734496</v>
      </c>
      <c r="S36" s="23">
        <f t="shared" si="22"/>
        <v>12.734496</v>
      </c>
      <c r="T36" s="23">
        <f t="shared" si="22"/>
        <v>12.734496</v>
      </c>
      <c r="U36" s="23">
        <f t="shared" si="22"/>
        <v>12.734496</v>
      </c>
      <c r="V36" s="23">
        <f t="shared" si="22"/>
        <v>12.989185920000001</v>
      </c>
      <c r="W36" s="23">
        <f t="shared" si="22"/>
        <v>12.989185920000001</v>
      </c>
      <c r="X36" s="23">
        <f t="shared" si="22"/>
        <v>12.989185920000001</v>
      </c>
      <c r="Y36" s="23">
        <f t="shared" si="22"/>
        <v>12.989185920000001</v>
      </c>
      <c r="Z36" s="23">
        <f t="shared" si="22"/>
        <v>13.2489696384</v>
      </c>
      <c r="AA36" s="23">
        <f t="shared" si="22"/>
        <v>13.2489696384</v>
      </c>
      <c r="AB36" s="23">
        <f t="shared" si="22"/>
        <v>13.2489696384</v>
      </c>
      <c r="AC36" s="23">
        <f t="shared" si="22"/>
        <v>13.2489696384</v>
      </c>
      <c r="AD36" s="23">
        <f t="shared" si="22"/>
        <v>13.513949031168</v>
      </c>
      <c r="AE36" s="23">
        <f t="shared" si="22"/>
        <v>13.513949031168</v>
      </c>
      <c r="AF36" s="23">
        <f t="shared" si="22"/>
        <v>13.513949031168</v>
      </c>
      <c r="AG36" s="23">
        <f t="shared" si="22"/>
        <v>13.513949031168</v>
      </c>
      <c r="AH36" s="23">
        <f t="shared" si="22"/>
        <v>13.78422801179136</v>
      </c>
      <c r="AI36" s="23">
        <f t="shared" si="22"/>
        <v>13.78422801179136</v>
      </c>
      <c r="AJ36" s="23">
        <f t="shared" si="22"/>
        <v>13.78422801179136</v>
      </c>
      <c r="AK36" s="23">
        <f t="shared" si="22"/>
        <v>13.78422801179136</v>
      </c>
      <c r="AL36" s="23">
        <f t="shared" si="22"/>
        <v>14.059912572027187</v>
      </c>
      <c r="AM36" s="23">
        <f t="shared" si="22"/>
        <v>14.059912572027187</v>
      </c>
      <c r="AN36" s="23">
        <f t="shared" si="22"/>
        <v>14.059912572027187</v>
      </c>
      <c r="AO36" s="23">
        <f t="shared" si="22"/>
        <v>14.059912572027187</v>
      </c>
      <c r="AP36" s="23">
        <f t="shared" si="22"/>
        <v>14.341110823467732</v>
      </c>
      <c r="AQ36" s="23">
        <f t="shared" si="22"/>
        <v>14.341110823467732</v>
      </c>
      <c r="AR36" s="23">
        <f t="shared" si="22"/>
        <v>14.341110823467732</v>
      </c>
      <c r="AS36" s="23">
        <f t="shared" si="22"/>
        <v>14.341110823467732</v>
      </c>
      <c r="AT36" s="11"/>
      <c r="AU36" s="11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</row>
    <row r="37" spans="1:60" ht="15.75" customHeight="1" x14ac:dyDescent="0.25">
      <c r="A37" s="2"/>
      <c r="B37" s="16"/>
      <c r="C37" s="39"/>
      <c r="D37" s="79" t="s">
        <v>115</v>
      </c>
      <c r="E37" s="79"/>
      <c r="F37" s="84">
        <f t="shared" ref="F37:AS37" si="23">SUM(F34:F36)</f>
        <v>33</v>
      </c>
      <c r="G37" s="84">
        <f t="shared" si="23"/>
        <v>33</v>
      </c>
      <c r="H37" s="84">
        <f t="shared" si="23"/>
        <v>33</v>
      </c>
      <c r="I37" s="84">
        <f t="shared" si="23"/>
        <v>33</v>
      </c>
      <c r="J37" s="84">
        <f t="shared" si="23"/>
        <v>33.660000000000004</v>
      </c>
      <c r="K37" s="84">
        <f t="shared" si="23"/>
        <v>33.660000000000004</v>
      </c>
      <c r="L37" s="84">
        <f t="shared" si="23"/>
        <v>33.660000000000004</v>
      </c>
      <c r="M37" s="84">
        <f t="shared" si="23"/>
        <v>33.660000000000004</v>
      </c>
      <c r="N37" s="84">
        <f t="shared" si="23"/>
        <v>34.333200000000005</v>
      </c>
      <c r="O37" s="84">
        <f t="shared" si="23"/>
        <v>34.333200000000005</v>
      </c>
      <c r="P37" s="84">
        <f t="shared" si="23"/>
        <v>34.333200000000005</v>
      </c>
      <c r="Q37" s="84">
        <f t="shared" si="23"/>
        <v>34.333200000000005</v>
      </c>
      <c r="R37" s="84">
        <f t="shared" si="23"/>
        <v>35.019863999999998</v>
      </c>
      <c r="S37" s="84">
        <f t="shared" si="23"/>
        <v>35.019863999999998</v>
      </c>
      <c r="T37" s="84">
        <f t="shared" si="23"/>
        <v>35.019863999999998</v>
      </c>
      <c r="U37" s="84">
        <f t="shared" si="23"/>
        <v>35.019863999999998</v>
      </c>
      <c r="V37" s="84">
        <f t="shared" si="23"/>
        <v>35.720261280000003</v>
      </c>
      <c r="W37" s="84">
        <f t="shared" si="23"/>
        <v>35.720261280000003</v>
      </c>
      <c r="X37" s="84">
        <f t="shared" si="23"/>
        <v>35.720261280000003</v>
      </c>
      <c r="Y37" s="84">
        <f t="shared" si="23"/>
        <v>35.720261280000003</v>
      </c>
      <c r="Z37" s="84">
        <f t="shared" si="23"/>
        <v>36.434666505599999</v>
      </c>
      <c r="AA37" s="84">
        <f t="shared" si="23"/>
        <v>36.434666505599999</v>
      </c>
      <c r="AB37" s="84">
        <f t="shared" si="23"/>
        <v>36.434666505599999</v>
      </c>
      <c r="AC37" s="84">
        <f t="shared" si="23"/>
        <v>36.434666505599999</v>
      </c>
      <c r="AD37" s="84">
        <f t="shared" si="23"/>
        <v>37.163359835712001</v>
      </c>
      <c r="AE37" s="84">
        <f t="shared" si="23"/>
        <v>37.163359835712001</v>
      </c>
      <c r="AF37" s="84">
        <f t="shared" si="23"/>
        <v>37.163359835712001</v>
      </c>
      <c r="AG37" s="84">
        <f t="shared" si="23"/>
        <v>37.163359835712001</v>
      </c>
      <c r="AH37" s="84">
        <f t="shared" si="23"/>
        <v>37.906627032426243</v>
      </c>
      <c r="AI37" s="84">
        <f t="shared" si="23"/>
        <v>37.906627032426243</v>
      </c>
      <c r="AJ37" s="84">
        <f t="shared" si="23"/>
        <v>37.906627032426243</v>
      </c>
      <c r="AK37" s="84">
        <f t="shared" si="23"/>
        <v>37.906627032426243</v>
      </c>
      <c r="AL37" s="84">
        <f t="shared" si="23"/>
        <v>38.664759573074768</v>
      </c>
      <c r="AM37" s="84">
        <f t="shared" si="23"/>
        <v>38.664759573074768</v>
      </c>
      <c r="AN37" s="84">
        <f t="shared" si="23"/>
        <v>38.664759573074768</v>
      </c>
      <c r="AO37" s="84">
        <f t="shared" si="23"/>
        <v>38.664759573074768</v>
      </c>
      <c r="AP37" s="84">
        <f t="shared" si="23"/>
        <v>39.438054764536261</v>
      </c>
      <c r="AQ37" s="84">
        <f t="shared" si="23"/>
        <v>39.438054764536261</v>
      </c>
      <c r="AR37" s="84">
        <f t="shared" si="23"/>
        <v>39.438054764536261</v>
      </c>
      <c r="AS37" s="84">
        <f t="shared" si="23"/>
        <v>39.438054764536261</v>
      </c>
      <c r="AT37" s="11"/>
      <c r="AU37" s="11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</row>
    <row r="38" spans="1:60" ht="15.75" customHeight="1" x14ac:dyDescent="0.25">
      <c r="A38" s="2"/>
      <c r="B38" s="16"/>
      <c r="C38" s="39"/>
      <c r="D38" s="80"/>
      <c r="E38" s="80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</row>
    <row r="39" spans="1:60" ht="15.75" customHeight="1" x14ac:dyDescent="0.25">
      <c r="A39" s="2"/>
      <c r="B39" s="16"/>
      <c r="C39" s="39"/>
      <c r="D39" s="79" t="s">
        <v>121</v>
      </c>
      <c r="E39" s="34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</row>
    <row r="40" spans="1:60" ht="15.75" customHeight="1" x14ac:dyDescent="0.25">
      <c r="A40" s="2"/>
      <c r="B40" s="16"/>
      <c r="C40" s="39"/>
      <c r="D40" s="83" t="s">
        <v>122</v>
      </c>
      <c r="E40" s="80"/>
      <c r="F40" s="77">
        <f t="shared" ref="F40:AS40" si="24">F15*$H$6</f>
        <v>600</v>
      </c>
      <c r="G40" s="77">
        <f t="shared" si="24"/>
        <v>600</v>
      </c>
      <c r="H40" s="77">
        <f t="shared" si="24"/>
        <v>600</v>
      </c>
      <c r="I40" s="77">
        <f t="shared" si="24"/>
        <v>600</v>
      </c>
      <c r="J40" s="77">
        <f t="shared" si="24"/>
        <v>600</v>
      </c>
      <c r="K40" s="77">
        <f t="shared" si="24"/>
        <v>600</v>
      </c>
      <c r="L40" s="77">
        <f t="shared" si="24"/>
        <v>600</v>
      </c>
      <c r="M40" s="77">
        <f t="shared" si="24"/>
        <v>600</v>
      </c>
      <c r="N40" s="77">
        <f t="shared" si="24"/>
        <v>600</v>
      </c>
      <c r="O40" s="77">
        <f t="shared" si="24"/>
        <v>600</v>
      </c>
      <c r="P40" s="77">
        <f t="shared" si="24"/>
        <v>600</v>
      </c>
      <c r="Q40" s="77">
        <f t="shared" si="24"/>
        <v>600</v>
      </c>
      <c r="R40" s="77">
        <f t="shared" si="24"/>
        <v>600</v>
      </c>
      <c r="S40" s="77">
        <f t="shared" si="24"/>
        <v>600</v>
      </c>
      <c r="T40" s="77">
        <f t="shared" si="24"/>
        <v>600</v>
      </c>
      <c r="U40" s="77">
        <f t="shared" si="24"/>
        <v>600</v>
      </c>
      <c r="V40" s="77">
        <f t="shared" si="24"/>
        <v>600</v>
      </c>
      <c r="W40" s="77">
        <f t="shared" si="24"/>
        <v>600</v>
      </c>
      <c r="X40" s="77">
        <f t="shared" si="24"/>
        <v>600</v>
      </c>
      <c r="Y40" s="77">
        <f t="shared" si="24"/>
        <v>600</v>
      </c>
      <c r="Z40" s="77">
        <f t="shared" si="24"/>
        <v>600</v>
      </c>
      <c r="AA40" s="77">
        <f t="shared" si="24"/>
        <v>600</v>
      </c>
      <c r="AB40" s="77">
        <f t="shared" si="24"/>
        <v>600</v>
      </c>
      <c r="AC40" s="77">
        <f t="shared" si="24"/>
        <v>600</v>
      </c>
      <c r="AD40" s="77">
        <f t="shared" si="24"/>
        <v>600</v>
      </c>
      <c r="AE40" s="77">
        <f t="shared" si="24"/>
        <v>600</v>
      </c>
      <c r="AF40" s="77">
        <f t="shared" si="24"/>
        <v>600</v>
      </c>
      <c r="AG40" s="77">
        <f t="shared" si="24"/>
        <v>600</v>
      </c>
      <c r="AH40" s="77">
        <f t="shared" si="24"/>
        <v>600</v>
      </c>
      <c r="AI40" s="77">
        <f t="shared" si="24"/>
        <v>600</v>
      </c>
      <c r="AJ40" s="77">
        <f t="shared" si="24"/>
        <v>600</v>
      </c>
      <c r="AK40" s="77">
        <f t="shared" si="24"/>
        <v>600</v>
      </c>
      <c r="AL40" s="77">
        <f t="shared" si="24"/>
        <v>600</v>
      </c>
      <c r="AM40" s="77">
        <f t="shared" si="24"/>
        <v>600</v>
      </c>
      <c r="AN40" s="77">
        <f t="shared" si="24"/>
        <v>600</v>
      </c>
      <c r="AO40" s="77">
        <f t="shared" si="24"/>
        <v>600</v>
      </c>
      <c r="AP40" s="77">
        <f t="shared" si="24"/>
        <v>600</v>
      </c>
      <c r="AQ40" s="77">
        <f t="shared" si="24"/>
        <v>600</v>
      </c>
      <c r="AR40" s="77">
        <f t="shared" si="24"/>
        <v>600</v>
      </c>
      <c r="AS40" s="77">
        <f t="shared" si="24"/>
        <v>600</v>
      </c>
      <c r="AT40" s="57"/>
      <c r="AU40" s="57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</row>
    <row r="41" spans="1:60" ht="15.75" customHeight="1" x14ac:dyDescent="0.25">
      <c r="A41" s="2"/>
      <c r="B41" s="16"/>
      <c r="C41" s="39"/>
      <c r="D41" s="83" t="s">
        <v>123</v>
      </c>
      <c r="E41" s="80"/>
      <c r="F41" s="77">
        <f t="shared" ref="F41:AS41" si="25">F15*$H$7</f>
        <v>200</v>
      </c>
      <c r="G41" s="77">
        <f t="shared" si="25"/>
        <v>200</v>
      </c>
      <c r="H41" s="77">
        <f t="shared" si="25"/>
        <v>200</v>
      </c>
      <c r="I41" s="77">
        <f t="shared" si="25"/>
        <v>200</v>
      </c>
      <c r="J41" s="77">
        <f t="shared" si="25"/>
        <v>200</v>
      </c>
      <c r="K41" s="77">
        <f t="shared" si="25"/>
        <v>200</v>
      </c>
      <c r="L41" s="77">
        <f t="shared" si="25"/>
        <v>200</v>
      </c>
      <c r="M41" s="77">
        <f t="shared" si="25"/>
        <v>200</v>
      </c>
      <c r="N41" s="77">
        <f t="shared" si="25"/>
        <v>200</v>
      </c>
      <c r="O41" s="77">
        <f t="shared" si="25"/>
        <v>200</v>
      </c>
      <c r="P41" s="77">
        <f t="shared" si="25"/>
        <v>200</v>
      </c>
      <c r="Q41" s="77">
        <f t="shared" si="25"/>
        <v>200</v>
      </c>
      <c r="R41" s="77">
        <f t="shared" si="25"/>
        <v>200</v>
      </c>
      <c r="S41" s="77">
        <f t="shared" si="25"/>
        <v>200</v>
      </c>
      <c r="T41" s="77">
        <f t="shared" si="25"/>
        <v>200</v>
      </c>
      <c r="U41" s="77">
        <f t="shared" si="25"/>
        <v>200</v>
      </c>
      <c r="V41" s="77">
        <f t="shared" si="25"/>
        <v>200</v>
      </c>
      <c r="W41" s="77">
        <f t="shared" si="25"/>
        <v>200</v>
      </c>
      <c r="X41" s="77">
        <f t="shared" si="25"/>
        <v>200</v>
      </c>
      <c r="Y41" s="77">
        <f t="shared" si="25"/>
        <v>200</v>
      </c>
      <c r="Z41" s="77">
        <f t="shared" si="25"/>
        <v>200</v>
      </c>
      <c r="AA41" s="77">
        <f t="shared" si="25"/>
        <v>200</v>
      </c>
      <c r="AB41" s="77">
        <f t="shared" si="25"/>
        <v>200</v>
      </c>
      <c r="AC41" s="77">
        <f t="shared" si="25"/>
        <v>200</v>
      </c>
      <c r="AD41" s="77">
        <f t="shared" si="25"/>
        <v>200</v>
      </c>
      <c r="AE41" s="77">
        <f t="shared" si="25"/>
        <v>200</v>
      </c>
      <c r="AF41" s="77">
        <f t="shared" si="25"/>
        <v>200</v>
      </c>
      <c r="AG41" s="77">
        <f t="shared" si="25"/>
        <v>200</v>
      </c>
      <c r="AH41" s="77">
        <f t="shared" si="25"/>
        <v>200</v>
      </c>
      <c r="AI41" s="77">
        <f t="shared" si="25"/>
        <v>200</v>
      </c>
      <c r="AJ41" s="77">
        <f t="shared" si="25"/>
        <v>200</v>
      </c>
      <c r="AK41" s="77">
        <f t="shared" si="25"/>
        <v>200</v>
      </c>
      <c r="AL41" s="77">
        <f t="shared" si="25"/>
        <v>200</v>
      </c>
      <c r="AM41" s="77">
        <f t="shared" si="25"/>
        <v>200</v>
      </c>
      <c r="AN41" s="77">
        <f t="shared" si="25"/>
        <v>200</v>
      </c>
      <c r="AO41" s="77">
        <f t="shared" si="25"/>
        <v>200</v>
      </c>
      <c r="AP41" s="77">
        <f t="shared" si="25"/>
        <v>200</v>
      </c>
      <c r="AQ41" s="77">
        <f t="shared" si="25"/>
        <v>200</v>
      </c>
      <c r="AR41" s="77">
        <f t="shared" si="25"/>
        <v>200</v>
      </c>
      <c r="AS41" s="77">
        <f t="shared" si="25"/>
        <v>200</v>
      </c>
      <c r="AT41" s="57"/>
      <c r="AU41" s="57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</row>
    <row r="42" spans="1:60" ht="15.75" customHeight="1" x14ac:dyDescent="0.25">
      <c r="A42" s="2"/>
      <c r="B42" s="16"/>
      <c r="C42" s="39"/>
      <c r="D42" s="83" t="s">
        <v>170</v>
      </c>
      <c r="E42" s="80"/>
      <c r="F42" s="77">
        <f t="shared" ref="F42:AS42" si="26">F15*$P$6</f>
        <v>60</v>
      </c>
      <c r="G42" s="77">
        <f t="shared" si="26"/>
        <v>60</v>
      </c>
      <c r="H42" s="77">
        <f t="shared" si="26"/>
        <v>60</v>
      </c>
      <c r="I42" s="77">
        <f t="shared" si="26"/>
        <v>60</v>
      </c>
      <c r="J42" s="77">
        <f t="shared" si="26"/>
        <v>60</v>
      </c>
      <c r="K42" s="77">
        <f t="shared" si="26"/>
        <v>60</v>
      </c>
      <c r="L42" s="77">
        <f t="shared" si="26"/>
        <v>60</v>
      </c>
      <c r="M42" s="77">
        <f t="shared" si="26"/>
        <v>60</v>
      </c>
      <c r="N42" s="77">
        <f t="shared" si="26"/>
        <v>60</v>
      </c>
      <c r="O42" s="77">
        <f t="shared" si="26"/>
        <v>60</v>
      </c>
      <c r="P42" s="77">
        <f t="shared" si="26"/>
        <v>60</v>
      </c>
      <c r="Q42" s="77">
        <f t="shared" si="26"/>
        <v>60</v>
      </c>
      <c r="R42" s="77">
        <f t="shared" si="26"/>
        <v>60</v>
      </c>
      <c r="S42" s="77">
        <f t="shared" si="26"/>
        <v>60</v>
      </c>
      <c r="T42" s="77">
        <f t="shared" si="26"/>
        <v>60</v>
      </c>
      <c r="U42" s="77">
        <f t="shared" si="26"/>
        <v>60</v>
      </c>
      <c r="V42" s="77">
        <f t="shared" si="26"/>
        <v>60</v>
      </c>
      <c r="W42" s="77">
        <f t="shared" si="26"/>
        <v>60</v>
      </c>
      <c r="X42" s="77">
        <f t="shared" si="26"/>
        <v>60</v>
      </c>
      <c r="Y42" s="77">
        <f t="shared" si="26"/>
        <v>60</v>
      </c>
      <c r="Z42" s="77">
        <f t="shared" si="26"/>
        <v>60</v>
      </c>
      <c r="AA42" s="77">
        <f t="shared" si="26"/>
        <v>60</v>
      </c>
      <c r="AB42" s="77">
        <f t="shared" si="26"/>
        <v>60</v>
      </c>
      <c r="AC42" s="77">
        <f t="shared" si="26"/>
        <v>60</v>
      </c>
      <c r="AD42" s="77">
        <f t="shared" si="26"/>
        <v>60</v>
      </c>
      <c r="AE42" s="77">
        <f t="shared" si="26"/>
        <v>60</v>
      </c>
      <c r="AF42" s="77">
        <f t="shared" si="26"/>
        <v>60</v>
      </c>
      <c r="AG42" s="77">
        <f t="shared" si="26"/>
        <v>60</v>
      </c>
      <c r="AH42" s="77">
        <f t="shared" si="26"/>
        <v>60</v>
      </c>
      <c r="AI42" s="77">
        <f t="shared" si="26"/>
        <v>60</v>
      </c>
      <c r="AJ42" s="77">
        <f t="shared" si="26"/>
        <v>60</v>
      </c>
      <c r="AK42" s="77">
        <f t="shared" si="26"/>
        <v>60</v>
      </c>
      <c r="AL42" s="77">
        <f t="shared" si="26"/>
        <v>60</v>
      </c>
      <c r="AM42" s="77">
        <f t="shared" si="26"/>
        <v>60</v>
      </c>
      <c r="AN42" s="77">
        <f t="shared" si="26"/>
        <v>60</v>
      </c>
      <c r="AO42" s="77">
        <f t="shared" si="26"/>
        <v>60</v>
      </c>
      <c r="AP42" s="77">
        <f t="shared" si="26"/>
        <v>60</v>
      </c>
      <c r="AQ42" s="77">
        <f t="shared" si="26"/>
        <v>60</v>
      </c>
      <c r="AR42" s="77">
        <f t="shared" si="26"/>
        <v>60</v>
      </c>
      <c r="AS42" s="77">
        <f t="shared" si="26"/>
        <v>60</v>
      </c>
      <c r="AT42" s="57"/>
      <c r="AU42" s="57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</row>
    <row r="43" spans="1:60" ht="15.75" customHeight="1" x14ac:dyDescent="0.25">
      <c r="A43" s="2"/>
      <c r="B43" s="16"/>
      <c r="C43" s="39"/>
      <c r="D43" s="83" t="s">
        <v>124</v>
      </c>
      <c r="E43" s="80"/>
      <c r="F43" s="77">
        <f>( (F$15 * (1 + Information!$F$25) ) * $H$8) * Information!$F$31</f>
        <v>45.045000000000002</v>
      </c>
      <c r="G43" s="77">
        <f>( (G$15 * (1 + Information!$F$25) ) * $H$8) * Information!$F$31</f>
        <v>45.045000000000002</v>
      </c>
      <c r="H43" s="77">
        <f>( (H$15 * (1 + Information!$F$25) ) * $H$8) * Information!$F$31</f>
        <v>45.045000000000002</v>
      </c>
      <c r="I43" s="77">
        <f>( (I$15 * (1 + Information!$F$25) ) * $H$8) * Information!$F$31</f>
        <v>45.045000000000002</v>
      </c>
      <c r="J43" s="77">
        <f>( (J$15 * (1 + Information!$F$25) ) * $H$8) * Information!$G$31</f>
        <v>45.045000000000002</v>
      </c>
      <c r="K43" s="77">
        <f>( (K$15 * (1 + Information!$F$25) ) * $H$8) * Information!$G$31</f>
        <v>45.045000000000002</v>
      </c>
      <c r="L43" s="77">
        <f>( (L$15 * (1 + Information!$F$25) ) * $H$8) * Information!$G$31</f>
        <v>45.045000000000002</v>
      </c>
      <c r="M43" s="77">
        <f>( (M$15 * (1 + Information!$F$25) ) * $H$8) * Information!$G$31</f>
        <v>45.045000000000002</v>
      </c>
      <c r="N43" s="77">
        <f>( (N$15 * (1 + Information!$F$25) ) * $H$8) * Information!$H$31</f>
        <v>45.045000000000002</v>
      </c>
      <c r="O43" s="77">
        <f>( (O$15 * (1 + Information!$F$25) ) * $H$8) * Information!$H$31</f>
        <v>45.045000000000002</v>
      </c>
      <c r="P43" s="77">
        <f>( (P$15 * (1 + Information!$F$25) ) * $H$8) * Information!$H$31</f>
        <v>45.045000000000002</v>
      </c>
      <c r="Q43" s="77">
        <f>( (Q$15 * (1 + Information!$F$25) ) * $H$8) * Information!$H$31</f>
        <v>45.045000000000002</v>
      </c>
      <c r="R43" s="77">
        <f>( (R$15 * (1 + Information!$F$25) ) * $H$8) * Information!$I$31</f>
        <v>45.045000000000002</v>
      </c>
      <c r="S43" s="77">
        <f>( (S$15 * (1 + Information!$F$25) ) * $H$8) * Information!$I$31</f>
        <v>45.045000000000002</v>
      </c>
      <c r="T43" s="77">
        <f>( (T$15 * (1 + Information!$F$25) ) * $H$8) * Information!$I$31</f>
        <v>45.045000000000002</v>
      </c>
      <c r="U43" s="77">
        <f>( (U$15 * (1 + Information!$F$25) ) * $H$8) * Information!$I$31</f>
        <v>45.045000000000002</v>
      </c>
      <c r="V43" s="77">
        <f>( (V$15 * (1 + Information!$F$25) ) * $H$8) * Information!$K$31</f>
        <v>45.045000000000002</v>
      </c>
      <c r="W43" s="77">
        <f>( (W$15 * (1 + Information!$F$25) ) * $H$8) * Information!$K$31</f>
        <v>45.045000000000002</v>
      </c>
      <c r="X43" s="77">
        <f>( (X$15 * (1 + Information!$F$25) ) * $H$8) * Information!$K$31</f>
        <v>45.045000000000002</v>
      </c>
      <c r="Y43" s="77">
        <f>( (Y$15 * (1 + Information!$F$25) ) * $H$8) * Information!$K$31</f>
        <v>45.045000000000002</v>
      </c>
      <c r="Z43" s="77">
        <f>( (Z$15 * (1 + Information!$F$25) ) * $H$8) * Information!$M$31</f>
        <v>45.045000000000002</v>
      </c>
      <c r="AA43" s="77">
        <f>( (AA$15 * (1 + Information!$F$25) ) * $H$8) * Information!$M$31</f>
        <v>45.045000000000002</v>
      </c>
      <c r="AB43" s="77">
        <f>( (AB$15 * (1 + Information!$F$25) ) * $H$8) * Information!$M$31</f>
        <v>45.045000000000002</v>
      </c>
      <c r="AC43" s="77">
        <f>( (AC$15 * (1 + Information!$F$25) ) * $H$8) * Information!$M$31</f>
        <v>45.045000000000002</v>
      </c>
      <c r="AD43" s="77">
        <f>( (AD$15 * (1 + Information!$F$25) ) * $H$8) * Information!$O$31</f>
        <v>45.045000000000002</v>
      </c>
      <c r="AE43" s="77">
        <f>( (AE$15 * (1 + Information!$F$25) ) * $H$8) * Information!$O$31</f>
        <v>45.045000000000002</v>
      </c>
      <c r="AF43" s="77">
        <f>( (AF$15 * (1 + Information!$F$25) ) * $H$8) * Information!$O$31</f>
        <v>45.045000000000002</v>
      </c>
      <c r="AG43" s="77">
        <f>( (AG$15 * (1 + Information!$F$25) ) * $H$8) * Information!$O$31</f>
        <v>45.045000000000002</v>
      </c>
      <c r="AH43" s="77">
        <f>( (AH$15 * (1 + Information!$F$25) ) * $H$8) * Information!$P$31</f>
        <v>45.045000000000002</v>
      </c>
      <c r="AI43" s="77">
        <f>( (AI$15 * (1 + Information!$F$25) ) * $H$8) * Information!$P$31</f>
        <v>45.045000000000002</v>
      </c>
      <c r="AJ43" s="77">
        <f>( (AJ$15 * (1 + Information!$F$25) ) * $H$8) * Information!$P$31</f>
        <v>45.045000000000002</v>
      </c>
      <c r="AK43" s="77">
        <f>( (AK$15 * (1 + Information!$F$25) ) * $H$8) * Information!$P$31</f>
        <v>45.045000000000002</v>
      </c>
      <c r="AL43" s="77">
        <f>( (AL$15 * (1 + Information!$F$25) ) * $H$8) * Information!$R$31</f>
        <v>45.045000000000002</v>
      </c>
      <c r="AM43" s="77">
        <f>( (AM$15 * (1 + Information!$F$25) ) * $H$8) * Information!$R$31</f>
        <v>45.045000000000002</v>
      </c>
      <c r="AN43" s="77">
        <f>( (AN$15 * (1 + Information!$F$25) ) * $H$8) * Information!$R$31</f>
        <v>45.045000000000002</v>
      </c>
      <c r="AO43" s="77">
        <f>( (AO$15 * (1 + Information!$F$25) ) * $H$8) * Information!$R$31</f>
        <v>45.045000000000002</v>
      </c>
      <c r="AP43" s="77">
        <f>( (AP$15 * (1 + Information!$F$25) ) * $H$8) * Information!$S$31</f>
        <v>45.045000000000002</v>
      </c>
      <c r="AQ43" s="77">
        <f>( (AQ$15 * (1 + Information!$F$25) ) * $H$8) * Information!$S$31</f>
        <v>45.045000000000002</v>
      </c>
      <c r="AR43" s="77">
        <f>( (AR$15 * (1 + Information!$F$25) ) * $H$8) * Information!$S$31</f>
        <v>45.045000000000002</v>
      </c>
      <c r="AS43" s="77">
        <f>( (AS$15 * (1 + Information!$F$25) ) * $H$8) * Information!$S$31</f>
        <v>45.045000000000002</v>
      </c>
      <c r="AT43" s="57"/>
      <c r="AU43" s="57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</row>
    <row r="44" spans="1:60" ht="15.75" customHeight="1" x14ac:dyDescent="0.25">
      <c r="A44" s="2"/>
      <c r="B44" s="16"/>
      <c r="C44" s="39"/>
      <c r="D44" s="79" t="s">
        <v>115</v>
      </c>
      <c r="E44" s="80"/>
      <c r="F44" s="78">
        <f t="shared" ref="F44:AS44" si="27">SUM(F40:F43)</f>
        <v>905.04499999999996</v>
      </c>
      <c r="G44" s="78">
        <f t="shared" si="27"/>
        <v>905.04499999999996</v>
      </c>
      <c r="H44" s="78">
        <f t="shared" si="27"/>
        <v>905.04499999999996</v>
      </c>
      <c r="I44" s="78">
        <f t="shared" si="27"/>
        <v>905.04499999999996</v>
      </c>
      <c r="J44" s="78">
        <f t="shared" si="27"/>
        <v>905.04499999999996</v>
      </c>
      <c r="K44" s="78">
        <f t="shared" si="27"/>
        <v>905.04499999999996</v>
      </c>
      <c r="L44" s="78">
        <f t="shared" si="27"/>
        <v>905.04499999999996</v>
      </c>
      <c r="M44" s="78">
        <f t="shared" si="27"/>
        <v>905.04499999999996</v>
      </c>
      <c r="N44" s="78">
        <f t="shared" si="27"/>
        <v>905.04499999999996</v>
      </c>
      <c r="O44" s="78">
        <f t="shared" si="27"/>
        <v>905.04499999999996</v>
      </c>
      <c r="P44" s="78">
        <f t="shared" si="27"/>
        <v>905.04499999999996</v>
      </c>
      <c r="Q44" s="78">
        <f t="shared" si="27"/>
        <v>905.04499999999996</v>
      </c>
      <c r="R44" s="78">
        <f t="shared" si="27"/>
        <v>905.04499999999996</v>
      </c>
      <c r="S44" s="78">
        <f t="shared" si="27"/>
        <v>905.04499999999996</v>
      </c>
      <c r="T44" s="78">
        <f t="shared" si="27"/>
        <v>905.04499999999996</v>
      </c>
      <c r="U44" s="78">
        <f t="shared" si="27"/>
        <v>905.04499999999996</v>
      </c>
      <c r="V44" s="78">
        <f t="shared" si="27"/>
        <v>905.04499999999996</v>
      </c>
      <c r="W44" s="78">
        <f t="shared" si="27"/>
        <v>905.04499999999996</v>
      </c>
      <c r="X44" s="78">
        <f t="shared" si="27"/>
        <v>905.04499999999996</v>
      </c>
      <c r="Y44" s="78">
        <f t="shared" si="27"/>
        <v>905.04499999999996</v>
      </c>
      <c r="Z44" s="78">
        <f t="shared" si="27"/>
        <v>905.04499999999996</v>
      </c>
      <c r="AA44" s="78">
        <f t="shared" si="27"/>
        <v>905.04499999999996</v>
      </c>
      <c r="AB44" s="78">
        <f t="shared" si="27"/>
        <v>905.04499999999996</v>
      </c>
      <c r="AC44" s="78">
        <f t="shared" si="27"/>
        <v>905.04499999999996</v>
      </c>
      <c r="AD44" s="78">
        <f t="shared" si="27"/>
        <v>905.04499999999996</v>
      </c>
      <c r="AE44" s="78">
        <f t="shared" si="27"/>
        <v>905.04499999999996</v>
      </c>
      <c r="AF44" s="78">
        <f t="shared" si="27"/>
        <v>905.04499999999996</v>
      </c>
      <c r="AG44" s="78">
        <f t="shared" si="27"/>
        <v>905.04499999999996</v>
      </c>
      <c r="AH44" s="78">
        <f t="shared" si="27"/>
        <v>905.04499999999996</v>
      </c>
      <c r="AI44" s="78">
        <f t="shared" si="27"/>
        <v>905.04499999999996</v>
      </c>
      <c r="AJ44" s="78">
        <f t="shared" si="27"/>
        <v>905.04499999999996</v>
      </c>
      <c r="AK44" s="78">
        <f t="shared" si="27"/>
        <v>905.04499999999996</v>
      </c>
      <c r="AL44" s="78">
        <f t="shared" si="27"/>
        <v>905.04499999999996</v>
      </c>
      <c r="AM44" s="78">
        <f t="shared" si="27"/>
        <v>905.04499999999996</v>
      </c>
      <c r="AN44" s="78">
        <f t="shared" si="27"/>
        <v>905.04499999999996</v>
      </c>
      <c r="AO44" s="78">
        <f t="shared" si="27"/>
        <v>905.04499999999996</v>
      </c>
      <c r="AP44" s="78">
        <f t="shared" si="27"/>
        <v>905.04499999999996</v>
      </c>
      <c r="AQ44" s="78">
        <f t="shared" si="27"/>
        <v>905.04499999999996</v>
      </c>
      <c r="AR44" s="78">
        <f t="shared" si="27"/>
        <v>905.04499999999996</v>
      </c>
      <c r="AS44" s="78">
        <f t="shared" si="27"/>
        <v>905.04499999999996</v>
      </c>
      <c r="AT44" s="57"/>
      <c r="AU44" s="57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</row>
    <row r="45" spans="1:60" ht="15.75" customHeight="1" x14ac:dyDescent="0.25">
      <c r="A45" s="2"/>
      <c r="B45" s="16"/>
      <c r="C45" s="39"/>
      <c r="D45" s="20"/>
      <c r="E45" s="20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</row>
    <row r="46" spans="1:60" ht="15.75" customHeight="1" x14ac:dyDescent="0.25">
      <c r="A46" s="2"/>
      <c r="B46" s="16"/>
      <c r="C46" s="39"/>
      <c r="D46" s="79" t="s">
        <v>125</v>
      </c>
      <c r="E46" s="80"/>
      <c r="F46" s="94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</row>
    <row r="47" spans="1:60" ht="15.75" customHeight="1" x14ac:dyDescent="0.25">
      <c r="A47" s="2"/>
      <c r="B47" s="16"/>
      <c r="C47" s="39"/>
      <c r="D47" s="80" t="str">
        <f>CONCATENATE("  ", D21)</f>
        <v xml:space="preserve">  Cost of Goods Sold (COGS)</v>
      </c>
      <c r="E47" s="80"/>
      <c r="F47" s="77">
        <f t="shared" ref="F47:AS47" si="28">F25</f>
        <v>6</v>
      </c>
      <c r="G47" s="77">
        <f t="shared" si="28"/>
        <v>6</v>
      </c>
      <c r="H47" s="77">
        <f t="shared" si="28"/>
        <v>6</v>
      </c>
      <c r="I47" s="77">
        <f t="shared" si="28"/>
        <v>6</v>
      </c>
      <c r="J47" s="77">
        <f t="shared" si="28"/>
        <v>6.1199999999999992</v>
      </c>
      <c r="K47" s="77">
        <f t="shared" si="28"/>
        <v>6.1199999999999992</v>
      </c>
      <c r="L47" s="77">
        <f t="shared" si="28"/>
        <v>6.1199999999999992</v>
      </c>
      <c r="M47" s="77">
        <f t="shared" si="28"/>
        <v>6.1199999999999992</v>
      </c>
      <c r="N47" s="77">
        <f t="shared" si="28"/>
        <v>6.2423999999999999</v>
      </c>
      <c r="O47" s="77">
        <f t="shared" si="28"/>
        <v>6.2423999999999999</v>
      </c>
      <c r="P47" s="77">
        <f t="shared" si="28"/>
        <v>6.2423999999999999</v>
      </c>
      <c r="Q47" s="77">
        <f t="shared" si="28"/>
        <v>6.2423999999999999</v>
      </c>
      <c r="R47" s="77">
        <f t="shared" si="28"/>
        <v>6.3672479999999991</v>
      </c>
      <c r="S47" s="77">
        <f t="shared" si="28"/>
        <v>6.3672479999999991</v>
      </c>
      <c r="T47" s="77">
        <f t="shared" si="28"/>
        <v>6.3672479999999991</v>
      </c>
      <c r="U47" s="77">
        <f t="shared" si="28"/>
        <v>6.3672479999999991</v>
      </c>
      <c r="V47" s="77">
        <f t="shared" si="28"/>
        <v>6.4945929599999994</v>
      </c>
      <c r="W47" s="77">
        <f t="shared" si="28"/>
        <v>6.4945929599999994</v>
      </c>
      <c r="X47" s="77">
        <f t="shared" si="28"/>
        <v>6.4945929599999994</v>
      </c>
      <c r="Y47" s="77">
        <f t="shared" si="28"/>
        <v>6.4945929599999994</v>
      </c>
      <c r="Z47" s="77">
        <f t="shared" si="28"/>
        <v>6.624484819200001</v>
      </c>
      <c r="AA47" s="77">
        <f t="shared" si="28"/>
        <v>6.624484819200001</v>
      </c>
      <c r="AB47" s="77">
        <f t="shared" si="28"/>
        <v>6.624484819200001</v>
      </c>
      <c r="AC47" s="77">
        <f t="shared" si="28"/>
        <v>6.624484819200001</v>
      </c>
      <c r="AD47" s="77">
        <f t="shared" si="28"/>
        <v>6.7569745155840009</v>
      </c>
      <c r="AE47" s="77">
        <f t="shared" si="28"/>
        <v>6.7569745155840009</v>
      </c>
      <c r="AF47" s="77">
        <f t="shared" si="28"/>
        <v>6.7569745155840009</v>
      </c>
      <c r="AG47" s="77">
        <f t="shared" si="28"/>
        <v>6.7569745155840009</v>
      </c>
      <c r="AH47" s="77">
        <f t="shared" si="28"/>
        <v>6.8921140058956807</v>
      </c>
      <c r="AI47" s="77">
        <f t="shared" si="28"/>
        <v>6.8921140058956807</v>
      </c>
      <c r="AJ47" s="77">
        <f t="shared" si="28"/>
        <v>6.8921140058956807</v>
      </c>
      <c r="AK47" s="77">
        <f t="shared" si="28"/>
        <v>6.8921140058956807</v>
      </c>
      <c r="AL47" s="77">
        <f t="shared" si="28"/>
        <v>7.0299562860135953</v>
      </c>
      <c r="AM47" s="77">
        <f t="shared" si="28"/>
        <v>7.0299562860135953</v>
      </c>
      <c r="AN47" s="77">
        <f t="shared" si="28"/>
        <v>7.0299562860135953</v>
      </c>
      <c r="AO47" s="77">
        <f t="shared" si="28"/>
        <v>7.0299562860135953</v>
      </c>
      <c r="AP47" s="77">
        <f t="shared" si="28"/>
        <v>7.1705554117338659</v>
      </c>
      <c r="AQ47" s="77">
        <f t="shared" si="28"/>
        <v>7.1705554117338659</v>
      </c>
      <c r="AR47" s="77">
        <f t="shared" si="28"/>
        <v>7.1705554117338659</v>
      </c>
      <c r="AS47" s="77">
        <f t="shared" si="28"/>
        <v>7.1705554117338659</v>
      </c>
      <c r="AT47" s="11"/>
      <c r="AU47" s="11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</row>
    <row r="48" spans="1:60" ht="15.75" customHeight="1" x14ac:dyDescent="0.25">
      <c r="A48" s="2"/>
      <c r="B48" s="16"/>
      <c r="C48" s="39"/>
      <c r="D48" s="80" t="str">
        <f>CONCATENATE("  ", D27)</f>
        <v xml:space="preserve">  Operations </v>
      </c>
      <c r="E48" s="80"/>
      <c r="F48" s="77">
        <f t="shared" ref="F48:AS48" si="29">F31</f>
        <v>16</v>
      </c>
      <c r="G48" s="77">
        <f t="shared" si="29"/>
        <v>16</v>
      </c>
      <c r="H48" s="77">
        <f t="shared" si="29"/>
        <v>16</v>
      </c>
      <c r="I48" s="77">
        <f t="shared" si="29"/>
        <v>16</v>
      </c>
      <c r="J48" s="77">
        <f t="shared" si="29"/>
        <v>16.32</v>
      </c>
      <c r="K48" s="77">
        <f t="shared" si="29"/>
        <v>16.32</v>
      </c>
      <c r="L48" s="77">
        <f t="shared" si="29"/>
        <v>16.32</v>
      </c>
      <c r="M48" s="77">
        <f t="shared" si="29"/>
        <v>16.32</v>
      </c>
      <c r="N48" s="77">
        <f t="shared" si="29"/>
        <v>16.6464</v>
      </c>
      <c r="O48" s="77">
        <f t="shared" si="29"/>
        <v>16.6464</v>
      </c>
      <c r="P48" s="77">
        <f t="shared" si="29"/>
        <v>16.6464</v>
      </c>
      <c r="Q48" s="77">
        <f t="shared" si="29"/>
        <v>16.6464</v>
      </c>
      <c r="R48" s="77">
        <f t="shared" si="29"/>
        <v>16.979328000000002</v>
      </c>
      <c r="S48" s="77">
        <f t="shared" si="29"/>
        <v>16.979328000000002</v>
      </c>
      <c r="T48" s="77">
        <f t="shared" si="29"/>
        <v>16.979328000000002</v>
      </c>
      <c r="U48" s="77">
        <f t="shared" si="29"/>
        <v>16.979328000000002</v>
      </c>
      <c r="V48" s="77">
        <f t="shared" si="29"/>
        <v>17.318914560000003</v>
      </c>
      <c r="W48" s="77">
        <f t="shared" si="29"/>
        <v>17.318914560000003</v>
      </c>
      <c r="X48" s="77">
        <f t="shared" si="29"/>
        <v>17.318914560000003</v>
      </c>
      <c r="Y48" s="77">
        <f t="shared" si="29"/>
        <v>17.318914560000003</v>
      </c>
      <c r="Z48" s="77">
        <f t="shared" si="29"/>
        <v>17.6652928512</v>
      </c>
      <c r="AA48" s="77">
        <f t="shared" si="29"/>
        <v>17.6652928512</v>
      </c>
      <c r="AB48" s="77">
        <f t="shared" si="29"/>
        <v>17.6652928512</v>
      </c>
      <c r="AC48" s="77">
        <f t="shared" si="29"/>
        <v>17.6652928512</v>
      </c>
      <c r="AD48" s="77">
        <f t="shared" si="29"/>
        <v>18.018598708224001</v>
      </c>
      <c r="AE48" s="77">
        <f t="shared" si="29"/>
        <v>18.018598708224001</v>
      </c>
      <c r="AF48" s="77">
        <f t="shared" si="29"/>
        <v>18.018598708224001</v>
      </c>
      <c r="AG48" s="77">
        <f t="shared" si="29"/>
        <v>18.018598708224001</v>
      </c>
      <c r="AH48" s="77">
        <f t="shared" si="29"/>
        <v>18.378970682388481</v>
      </c>
      <c r="AI48" s="77">
        <f t="shared" si="29"/>
        <v>18.378970682388481</v>
      </c>
      <c r="AJ48" s="77">
        <f t="shared" si="29"/>
        <v>18.378970682388481</v>
      </c>
      <c r="AK48" s="77">
        <f t="shared" si="29"/>
        <v>18.378970682388481</v>
      </c>
      <c r="AL48" s="77">
        <f t="shared" si="29"/>
        <v>18.746550096036252</v>
      </c>
      <c r="AM48" s="77">
        <f t="shared" si="29"/>
        <v>18.746550096036252</v>
      </c>
      <c r="AN48" s="77">
        <f t="shared" si="29"/>
        <v>18.746550096036252</v>
      </c>
      <c r="AO48" s="77">
        <f t="shared" si="29"/>
        <v>18.746550096036252</v>
      </c>
      <c r="AP48" s="77">
        <f t="shared" si="29"/>
        <v>19.121481097956977</v>
      </c>
      <c r="AQ48" s="77">
        <f t="shared" si="29"/>
        <v>19.121481097956977</v>
      </c>
      <c r="AR48" s="77">
        <f t="shared" si="29"/>
        <v>19.121481097956977</v>
      </c>
      <c r="AS48" s="77">
        <f t="shared" si="29"/>
        <v>19.121481097956977</v>
      </c>
      <c r="AT48" s="11"/>
      <c r="AU48" s="11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</row>
    <row r="49" spans="1:60" ht="15.75" customHeight="1" x14ac:dyDescent="0.25">
      <c r="A49" s="2"/>
      <c r="B49" s="16"/>
      <c r="C49" s="39"/>
      <c r="D49" s="80" t="str">
        <f>CONCATENATE("  ", D33)</f>
        <v xml:space="preserve">  Marketing </v>
      </c>
      <c r="E49" s="80"/>
      <c r="F49" s="77">
        <f t="shared" ref="F49:AS49" si="30">F37</f>
        <v>33</v>
      </c>
      <c r="G49" s="77">
        <f t="shared" si="30"/>
        <v>33</v>
      </c>
      <c r="H49" s="77">
        <f t="shared" si="30"/>
        <v>33</v>
      </c>
      <c r="I49" s="77">
        <f t="shared" si="30"/>
        <v>33</v>
      </c>
      <c r="J49" s="77">
        <f t="shared" si="30"/>
        <v>33.660000000000004</v>
      </c>
      <c r="K49" s="77">
        <f t="shared" si="30"/>
        <v>33.660000000000004</v>
      </c>
      <c r="L49" s="77">
        <f t="shared" si="30"/>
        <v>33.660000000000004</v>
      </c>
      <c r="M49" s="77">
        <f t="shared" si="30"/>
        <v>33.660000000000004</v>
      </c>
      <c r="N49" s="77">
        <f t="shared" si="30"/>
        <v>34.333200000000005</v>
      </c>
      <c r="O49" s="77">
        <f t="shared" si="30"/>
        <v>34.333200000000005</v>
      </c>
      <c r="P49" s="77">
        <f t="shared" si="30"/>
        <v>34.333200000000005</v>
      </c>
      <c r="Q49" s="77">
        <f t="shared" si="30"/>
        <v>34.333200000000005</v>
      </c>
      <c r="R49" s="77">
        <f t="shared" si="30"/>
        <v>35.019863999999998</v>
      </c>
      <c r="S49" s="77">
        <f t="shared" si="30"/>
        <v>35.019863999999998</v>
      </c>
      <c r="T49" s="77">
        <f t="shared" si="30"/>
        <v>35.019863999999998</v>
      </c>
      <c r="U49" s="77">
        <f t="shared" si="30"/>
        <v>35.019863999999998</v>
      </c>
      <c r="V49" s="77">
        <f t="shared" si="30"/>
        <v>35.720261280000003</v>
      </c>
      <c r="W49" s="77">
        <f t="shared" si="30"/>
        <v>35.720261280000003</v>
      </c>
      <c r="X49" s="77">
        <f t="shared" si="30"/>
        <v>35.720261280000003</v>
      </c>
      <c r="Y49" s="77">
        <f t="shared" si="30"/>
        <v>35.720261280000003</v>
      </c>
      <c r="Z49" s="77">
        <f t="shared" si="30"/>
        <v>36.434666505599999</v>
      </c>
      <c r="AA49" s="77">
        <f t="shared" si="30"/>
        <v>36.434666505599999</v>
      </c>
      <c r="AB49" s="77">
        <f t="shared" si="30"/>
        <v>36.434666505599999</v>
      </c>
      <c r="AC49" s="77">
        <f t="shared" si="30"/>
        <v>36.434666505599999</v>
      </c>
      <c r="AD49" s="77">
        <f t="shared" si="30"/>
        <v>37.163359835712001</v>
      </c>
      <c r="AE49" s="77">
        <f t="shared" si="30"/>
        <v>37.163359835712001</v>
      </c>
      <c r="AF49" s="77">
        <f t="shared" si="30"/>
        <v>37.163359835712001</v>
      </c>
      <c r="AG49" s="77">
        <f t="shared" si="30"/>
        <v>37.163359835712001</v>
      </c>
      <c r="AH49" s="77">
        <f t="shared" si="30"/>
        <v>37.906627032426243</v>
      </c>
      <c r="AI49" s="77">
        <f t="shared" si="30"/>
        <v>37.906627032426243</v>
      </c>
      <c r="AJ49" s="77">
        <f t="shared" si="30"/>
        <v>37.906627032426243</v>
      </c>
      <c r="AK49" s="77">
        <f t="shared" si="30"/>
        <v>37.906627032426243</v>
      </c>
      <c r="AL49" s="77">
        <f t="shared" si="30"/>
        <v>38.664759573074768</v>
      </c>
      <c r="AM49" s="77">
        <f t="shared" si="30"/>
        <v>38.664759573074768</v>
      </c>
      <c r="AN49" s="77">
        <f t="shared" si="30"/>
        <v>38.664759573074768</v>
      </c>
      <c r="AO49" s="77">
        <f t="shared" si="30"/>
        <v>38.664759573074768</v>
      </c>
      <c r="AP49" s="77">
        <f t="shared" si="30"/>
        <v>39.438054764536261</v>
      </c>
      <c r="AQ49" s="77">
        <f t="shared" si="30"/>
        <v>39.438054764536261</v>
      </c>
      <c r="AR49" s="77">
        <f t="shared" si="30"/>
        <v>39.438054764536261</v>
      </c>
      <c r="AS49" s="77">
        <f t="shared" si="30"/>
        <v>39.438054764536261</v>
      </c>
      <c r="AT49" s="11"/>
      <c r="AU49" s="11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</row>
    <row r="50" spans="1:60" ht="15.75" customHeight="1" x14ac:dyDescent="0.25">
      <c r="A50" s="2"/>
      <c r="B50" s="16"/>
      <c r="C50" s="39"/>
      <c r="D50" s="80" t="str">
        <f>CONCATENATE("  ", D39)</f>
        <v xml:space="preserve">  Fees</v>
      </c>
      <c r="E50" s="79"/>
      <c r="F50" s="77">
        <f t="shared" ref="F50:AS50" si="31">F44</f>
        <v>905.04499999999996</v>
      </c>
      <c r="G50" s="77">
        <f t="shared" si="31"/>
        <v>905.04499999999996</v>
      </c>
      <c r="H50" s="77">
        <f t="shared" si="31"/>
        <v>905.04499999999996</v>
      </c>
      <c r="I50" s="77">
        <f t="shared" si="31"/>
        <v>905.04499999999996</v>
      </c>
      <c r="J50" s="77">
        <f t="shared" si="31"/>
        <v>905.04499999999996</v>
      </c>
      <c r="K50" s="77">
        <f t="shared" si="31"/>
        <v>905.04499999999996</v>
      </c>
      <c r="L50" s="77">
        <f t="shared" si="31"/>
        <v>905.04499999999996</v>
      </c>
      <c r="M50" s="77">
        <f t="shared" si="31"/>
        <v>905.04499999999996</v>
      </c>
      <c r="N50" s="77">
        <f t="shared" si="31"/>
        <v>905.04499999999996</v>
      </c>
      <c r="O50" s="77">
        <f t="shared" si="31"/>
        <v>905.04499999999996</v>
      </c>
      <c r="P50" s="77">
        <f t="shared" si="31"/>
        <v>905.04499999999996</v>
      </c>
      <c r="Q50" s="77">
        <f t="shared" si="31"/>
        <v>905.04499999999996</v>
      </c>
      <c r="R50" s="77">
        <f t="shared" si="31"/>
        <v>905.04499999999996</v>
      </c>
      <c r="S50" s="77">
        <f t="shared" si="31"/>
        <v>905.04499999999996</v>
      </c>
      <c r="T50" s="77">
        <f t="shared" si="31"/>
        <v>905.04499999999996</v>
      </c>
      <c r="U50" s="77">
        <f t="shared" si="31"/>
        <v>905.04499999999996</v>
      </c>
      <c r="V50" s="77">
        <f t="shared" si="31"/>
        <v>905.04499999999996</v>
      </c>
      <c r="W50" s="77">
        <f t="shared" si="31"/>
        <v>905.04499999999996</v>
      </c>
      <c r="X50" s="77">
        <f t="shared" si="31"/>
        <v>905.04499999999996</v>
      </c>
      <c r="Y50" s="77">
        <f t="shared" si="31"/>
        <v>905.04499999999996</v>
      </c>
      <c r="Z50" s="77">
        <f t="shared" si="31"/>
        <v>905.04499999999996</v>
      </c>
      <c r="AA50" s="77">
        <f t="shared" si="31"/>
        <v>905.04499999999996</v>
      </c>
      <c r="AB50" s="77">
        <f t="shared" si="31"/>
        <v>905.04499999999996</v>
      </c>
      <c r="AC50" s="77">
        <f t="shared" si="31"/>
        <v>905.04499999999996</v>
      </c>
      <c r="AD50" s="77">
        <f t="shared" si="31"/>
        <v>905.04499999999996</v>
      </c>
      <c r="AE50" s="77">
        <f t="shared" si="31"/>
        <v>905.04499999999996</v>
      </c>
      <c r="AF50" s="77">
        <f t="shared" si="31"/>
        <v>905.04499999999996</v>
      </c>
      <c r="AG50" s="77">
        <f t="shared" si="31"/>
        <v>905.04499999999996</v>
      </c>
      <c r="AH50" s="77">
        <f t="shared" si="31"/>
        <v>905.04499999999996</v>
      </c>
      <c r="AI50" s="77">
        <f t="shared" si="31"/>
        <v>905.04499999999996</v>
      </c>
      <c r="AJ50" s="77">
        <f t="shared" si="31"/>
        <v>905.04499999999996</v>
      </c>
      <c r="AK50" s="77">
        <f t="shared" si="31"/>
        <v>905.04499999999996</v>
      </c>
      <c r="AL50" s="77">
        <f t="shared" si="31"/>
        <v>905.04499999999996</v>
      </c>
      <c r="AM50" s="77">
        <f t="shared" si="31"/>
        <v>905.04499999999996</v>
      </c>
      <c r="AN50" s="77">
        <f t="shared" si="31"/>
        <v>905.04499999999996</v>
      </c>
      <c r="AO50" s="77">
        <f t="shared" si="31"/>
        <v>905.04499999999996</v>
      </c>
      <c r="AP50" s="77">
        <f t="shared" si="31"/>
        <v>905.04499999999996</v>
      </c>
      <c r="AQ50" s="77">
        <f t="shared" si="31"/>
        <v>905.04499999999996</v>
      </c>
      <c r="AR50" s="77">
        <f t="shared" si="31"/>
        <v>905.04499999999996</v>
      </c>
      <c r="AS50" s="77">
        <f t="shared" si="31"/>
        <v>905.04499999999996</v>
      </c>
      <c r="AT50" s="57"/>
      <c r="AU50" s="57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</row>
    <row r="51" spans="1:60" ht="15.75" customHeight="1" x14ac:dyDescent="0.25">
      <c r="A51" s="2"/>
      <c r="B51" s="16"/>
      <c r="C51" s="39"/>
      <c r="D51" s="79" t="s">
        <v>24</v>
      </c>
      <c r="E51" s="79"/>
      <c r="F51" s="78">
        <f t="shared" ref="F51:AS51" si="32">SUM(F47:F50)</f>
        <v>960.04499999999996</v>
      </c>
      <c r="G51" s="78">
        <f t="shared" si="32"/>
        <v>960.04499999999996</v>
      </c>
      <c r="H51" s="78">
        <f t="shared" si="32"/>
        <v>960.04499999999996</v>
      </c>
      <c r="I51" s="78">
        <f t="shared" si="32"/>
        <v>960.04499999999996</v>
      </c>
      <c r="J51" s="78">
        <f t="shared" si="32"/>
        <v>961.14499999999998</v>
      </c>
      <c r="K51" s="78">
        <f t="shared" si="32"/>
        <v>961.14499999999998</v>
      </c>
      <c r="L51" s="78">
        <f t="shared" si="32"/>
        <v>961.14499999999998</v>
      </c>
      <c r="M51" s="78">
        <f t="shared" si="32"/>
        <v>961.14499999999998</v>
      </c>
      <c r="N51" s="78">
        <f t="shared" si="32"/>
        <v>962.26699999999994</v>
      </c>
      <c r="O51" s="78">
        <f t="shared" si="32"/>
        <v>962.26699999999994</v>
      </c>
      <c r="P51" s="78">
        <f t="shared" si="32"/>
        <v>962.26699999999994</v>
      </c>
      <c r="Q51" s="78">
        <f t="shared" si="32"/>
        <v>962.26699999999994</v>
      </c>
      <c r="R51" s="78">
        <f t="shared" si="32"/>
        <v>963.41143999999997</v>
      </c>
      <c r="S51" s="78">
        <f t="shared" si="32"/>
        <v>963.41143999999997</v>
      </c>
      <c r="T51" s="78">
        <f t="shared" si="32"/>
        <v>963.41143999999997</v>
      </c>
      <c r="U51" s="78">
        <f t="shared" si="32"/>
        <v>963.41143999999997</v>
      </c>
      <c r="V51" s="78">
        <f t="shared" si="32"/>
        <v>964.57876879999992</v>
      </c>
      <c r="W51" s="78">
        <f t="shared" si="32"/>
        <v>964.57876879999992</v>
      </c>
      <c r="X51" s="78">
        <f t="shared" si="32"/>
        <v>964.57876879999992</v>
      </c>
      <c r="Y51" s="78">
        <f t="shared" si="32"/>
        <v>964.57876879999992</v>
      </c>
      <c r="Z51" s="78">
        <f t="shared" si="32"/>
        <v>965.76944417599998</v>
      </c>
      <c r="AA51" s="78">
        <f t="shared" si="32"/>
        <v>965.76944417599998</v>
      </c>
      <c r="AB51" s="78">
        <f t="shared" si="32"/>
        <v>965.76944417599998</v>
      </c>
      <c r="AC51" s="78">
        <f t="shared" si="32"/>
        <v>965.76944417599998</v>
      </c>
      <c r="AD51" s="78">
        <f t="shared" si="32"/>
        <v>966.98393305951993</v>
      </c>
      <c r="AE51" s="78">
        <f t="shared" si="32"/>
        <v>966.98393305951993</v>
      </c>
      <c r="AF51" s="78">
        <f t="shared" si="32"/>
        <v>966.98393305951993</v>
      </c>
      <c r="AG51" s="78">
        <f t="shared" si="32"/>
        <v>966.98393305951993</v>
      </c>
      <c r="AH51" s="78">
        <f t="shared" si="32"/>
        <v>968.22271172071032</v>
      </c>
      <c r="AI51" s="78">
        <f t="shared" si="32"/>
        <v>968.22271172071032</v>
      </c>
      <c r="AJ51" s="78">
        <f t="shared" si="32"/>
        <v>968.22271172071032</v>
      </c>
      <c r="AK51" s="78">
        <f t="shared" si="32"/>
        <v>968.22271172071032</v>
      </c>
      <c r="AL51" s="78">
        <f t="shared" si="32"/>
        <v>969.48626595512451</v>
      </c>
      <c r="AM51" s="78">
        <f t="shared" si="32"/>
        <v>969.48626595512451</v>
      </c>
      <c r="AN51" s="78">
        <f t="shared" si="32"/>
        <v>969.48626595512451</v>
      </c>
      <c r="AO51" s="78">
        <f t="shared" si="32"/>
        <v>969.48626595512451</v>
      </c>
      <c r="AP51" s="78">
        <f t="shared" si="32"/>
        <v>970.77509127422707</v>
      </c>
      <c r="AQ51" s="78">
        <f t="shared" si="32"/>
        <v>970.77509127422707</v>
      </c>
      <c r="AR51" s="78">
        <f t="shared" si="32"/>
        <v>970.77509127422707</v>
      </c>
      <c r="AS51" s="78">
        <f t="shared" si="32"/>
        <v>970.77509127422707</v>
      </c>
      <c r="AT51" s="57"/>
      <c r="AU51" s="57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</row>
    <row r="52" spans="1:60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</row>
    <row r="53" spans="1:60" ht="15.75" customHeight="1" x14ac:dyDescent="0.25">
      <c r="A53" s="2"/>
      <c r="B53" s="57"/>
      <c r="C53" s="2"/>
      <c r="D53" s="79"/>
      <c r="E53" s="79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11"/>
      <c r="Y53" s="11"/>
      <c r="Z53" s="11"/>
      <c r="AA53" s="11"/>
      <c r="AB53" s="11"/>
      <c r="AC53" s="11"/>
      <c r="AD53" s="11"/>
      <c r="AE53" s="11"/>
      <c r="AF53" s="11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</row>
    <row r="54" spans="1:60" ht="15.75" customHeight="1" x14ac:dyDescent="0.25">
      <c r="A54" s="2"/>
      <c r="B54" s="16"/>
      <c r="C54" s="39"/>
      <c r="D54" s="20" t="s">
        <v>126</v>
      </c>
      <c r="E54" s="20"/>
      <c r="F54" s="72">
        <f>Information!$F$9</f>
        <v>2024</v>
      </c>
      <c r="G54" s="2"/>
      <c r="H54" s="2"/>
      <c r="I54" s="2"/>
      <c r="J54" s="72">
        <f>F54+1</f>
        <v>2025</v>
      </c>
      <c r="K54" s="2"/>
      <c r="L54" s="2"/>
      <c r="M54" s="2"/>
      <c r="N54" s="72">
        <f>J54+1</f>
        <v>2026</v>
      </c>
      <c r="O54" s="2"/>
      <c r="P54" s="2"/>
      <c r="Q54" s="2"/>
      <c r="R54" s="72">
        <f>N54+1</f>
        <v>2027</v>
      </c>
      <c r="S54" s="2"/>
      <c r="T54" s="2"/>
      <c r="U54" s="2"/>
      <c r="V54" s="72">
        <f>R54+1</f>
        <v>2028</v>
      </c>
      <c r="W54" s="2"/>
      <c r="X54" s="39"/>
      <c r="Y54" s="39"/>
      <c r="Z54" s="72">
        <f>V54+1</f>
        <v>2029</v>
      </c>
      <c r="AA54" s="39"/>
      <c r="AB54" s="39"/>
      <c r="AC54" s="39"/>
      <c r="AD54" s="72">
        <f>Z54+1</f>
        <v>2030</v>
      </c>
      <c r="AE54" s="39"/>
      <c r="AF54" s="39"/>
      <c r="AG54" s="39"/>
      <c r="AH54" s="72">
        <f>AD54+1</f>
        <v>2031</v>
      </c>
      <c r="AI54" s="39"/>
      <c r="AJ54" s="39"/>
      <c r="AK54" s="39"/>
      <c r="AL54" s="72">
        <f>AH54+1</f>
        <v>2032</v>
      </c>
      <c r="AM54" s="39"/>
      <c r="AN54" s="39"/>
      <c r="AO54" s="39"/>
      <c r="AP54" s="72">
        <f>AL54+1</f>
        <v>2033</v>
      </c>
      <c r="AQ54" s="39"/>
      <c r="AR54" s="39"/>
      <c r="AS54" s="39"/>
      <c r="AT54" s="11"/>
      <c r="AU54" s="11"/>
      <c r="AV54" s="8"/>
      <c r="AW54" s="91" t="s">
        <v>8</v>
      </c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</row>
    <row r="55" spans="1:60" ht="15.75" customHeight="1" x14ac:dyDescent="0.25">
      <c r="A55" s="2"/>
      <c r="B55" s="16"/>
      <c r="C55" s="39"/>
      <c r="D55" s="79" t="str">
        <f t="shared" ref="D55:D58" si="33">D21</f>
        <v>Cost of Goods Sold (COGS)</v>
      </c>
      <c r="E55" s="80"/>
      <c r="F55" s="55" t="s">
        <v>55</v>
      </c>
      <c r="G55" s="55" t="s">
        <v>56</v>
      </c>
      <c r="H55" s="55" t="s">
        <v>57</v>
      </c>
      <c r="I55" s="55" t="s">
        <v>58</v>
      </c>
      <c r="J55" s="55" t="s">
        <v>55</v>
      </c>
      <c r="K55" s="55" t="s">
        <v>56</v>
      </c>
      <c r="L55" s="55" t="s">
        <v>57</v>
      </c>
      <c r="M55" s="55" t="s">
        <v>58</v>
      </c>
      <c r="N55" s="55" t="s">
        <v>55</v>
      </c>
      <c r="O55" s="55" t="s">
        <v>56</v>
      </c>
      <c r="P55" s="55" t="s">
        <v>57</v>
      </c>
      <c r="Q55" s="55" t="s">
        <v>58</v>
      </c>
      <c r="R55" s="55" t="s">
        <v>55</v>
      </c>
      <c r="S55" s="55" t="s">
        <v>56</v>
      </c>
      <c r="T55" s="55" t="s">
        <v>57</v>
      </c>
      <c r="U55" s="55" t="s">
        <v>58</v>
      </c>
      <c r="V55" s="55" t="s">
        <v>55</v>
      </c>
      <c r="W55" s="55" t="s">
        <v>56</v>
      </c>
      <c r="X55" s="55" t="s">
        <v>57</v>
      </c>
      <c r="Y55" s="55" t="s">
        <v>58</v>
      </c>
      <c r="Z55" s="55" t="s">
        <v>55</v>
      </c>
      <c r="AA55" s="55" t="s">
        <v>56</v>
      </c>
      <c r="AB55" s="55" t="s">
        <v>57</v>
      </c>
      <c r="AC55" s="55" t="s">
        <v>58</v>
      </c>
      <c r="AD55" s="55" t="s">
        <v>55</v>
      </c>
      <c r="AE55" s="55" t="s">
        <v>56</v>
      </c>
      <c r="AF55" s="55" t="s">
        <v>57</v>
      </c>
      <c r="AG55" s="55" t="s">
        <v>58</v>
      </c>
      <c r="AH55" s="55" t="s">
        <v>55</v>
      </c>
      <c r="AI55" s="55" t="s">
        <v>56</v>
      </c>
      <c r="AJ55" s="55" t="s">
        <v>57</v>
      </c>
      <c r="AK55" s="55" t="s">
        <v>58</v>
      </c>
      <c r="AL55" s="55" t="s">
        <v>55</v>
      </c>
      <c r="AM55" s="55" t="s">
        <v>56</v>
      </c>
      <c r="AN55" s="55" t="s">
        <v>57</v>
      </c>
      <c r="AO55" s="55" t="s">
        <v>58</v>
      </c>
      <c r="AP55" s="55" t="s">
        <v>55</v>
      </c>
      <c r="AQ55" s="55" t="s">
        <v>56</v>
      </c>
      <c r="AR55" s="55" t="s">
        <v>57</v>
      </c>
      <c r="AS55" s="55" t="s">
        <v>58</v>
      </c>
      <c r="AT55" s="11"/>
      <c r="AU55" s="11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</row>
    <row r="56" spans="1:60" ht="15.75" customHeight="1" x14ac:dyDescent="0.25">
      <c r="A56" s="2"/>
      <c r="B56" s="16"/>
      <c r="C56" s="39"/>
      <c r="D56" s="26" t="str">
        <f t="shared" si="33"/>
        <v xml:space="preserve">  Part A</v>
      </c>
      <c r="E56" s="80"/>
      <c r="F56" s="77">
        <f t="shared" ref="F56:AS56" si="34">F22*F$16</f>
        <v>1000</v>
      </c>
      <c r="G56" s="77">
        <f t="shared" si="34"/>
        <v>1000</v>
      </c>
      <c r="H56" s="77">
        <f t="shared" si="34"/>
        <v>1000</v>
      </c>
      <c r="I56" s="77">
        <f t="shared" si="34"/>
        <v>1000</v>
      </c>
      <c r="J56" s="77">
        <f t="shared" si="34"/>
        <v>1020</v>
      </c>
      <c r="K56" s="77">
        <f t="shared" si="34"/>
        <v>1020</v>
      </c>
      <c r="L56" s="77">
        <f t="shared" si="34"/>
        <v>1020</v>
      </c>
      <c r="M56" s="77">
        <f t="shared" si="34"/>
        <v>1020</v>
      </c>
      <c r="N56" s="77">
        <f t="shared" si="34"/>
        <v>1040.4000000000001</v>
      </c>
      <c r="O56" s="77">
        <f t="shared" si="34"/>
        <v>1040.4000000000001</v>
      </c>
      <c r="P56" s="77">
        <f t="shared" si="34"/>
        <v>1040.4000000000001</v>
      </c>
      <c r="Q56" s="77">
        <f t="shared" si="34"/>
        <v>1040.4000000000001</v>
      </c>
      <c r="R56" s="77">
        <f t="shared" si="34"/>
        <v>1061.2079999999999</v>
      </c>
      <c r="S56" s="77">
        <f t="shared" si="34"/>
        <v>1061.2079999999999</v>
      </c>
      <c r="T56" s="77">
        <f t="shared" si="34"/>
        <v>1061.2079999999999</v>
      </c>
      <c r="U56" s="77">
        <f t="shared" si="34"/>
        <v>1061.2079999999999</v>
      </c>
      <c r="V56" s="77">
        <f t="shared" si="34"/>
        <v>1082.4321600000001</v>
      </c>
      <c r="W56" s="77">
        <f t="shared" si="34"/>
        <v>1082.4321600000001</v>
      </c>
      <c r="X56" s="77">
        <f t="shared" si="34"/>
        <v>1082.4321600000001</v>
      </c>
      <c r="Y56" s="77">
        <f t="shared" si="34"/>
        <v>1082.4321600000001</v>
      </c>
      <c r="Z56" s="77">
        <f t="shared" si="34"/>
        <v>1104.0808032</v>
      </c>
      <c r="AA56" s="77">
        <f t="shared" si="34"/>
        <v>1104.0808032</v>
      </c>
      <c r="AB56" s="77">
        <f t="shared" si="34"/>
        <v>1104.0808032</v>
      </c>
      <c r="AC56" s="77">
        <f t="shared" si="34"/>
        <v>1104.0808032</v>
      </c>
      <c r="AD56" s="77">
        <f t="shared" si="34"/>
        <v>1126.1624192640002</v>
      </c>
      <c r="AE56" s="77">
        <f t="shared" si="34"/>
        <v>1126.1624192640002</v>
      </c>
      <c r="AF56" s="77">
        <f t="shared" si="34"/>
        <v>1126.1624192640002</v>
      </c>
      <c r="AG56" s="77">
        <f t="shared" si="34"/>
        <v>1126.1624192640002</v>
      </c>
      <c r="AH56" s="77">
        <f t="shared" si="34"/>
        <v>1148.68566764928</v>
      </c>
      <c r="AI56" s="77">
        <f t="shared" si="34"/>
        <v>1148.68566764928</v>
      </c>
      <c r="AJ56" s="77">
        <f t="shared" si="34"/>
        <v>1148.68566764928</v>
      </c>
      <c r="AK56" s="77">
        <f t="shared" si="34"/>
        <v>1148.68566764928</v>
      </c>
      <c r="AL56" s="77">
        <f t="shared" si="34"/>
        <v>1171.6593810022657</v>
      </c>
      <c r="AM56" s="77">
        <f t="shared" si="34"/>
        <v>1171.6593810022657</v>
      </c>
      <c r="AN56" s="77">
        <f t="shared" si="34"/>
        <v>1171.6593810022657</v>
      </c>
      <c r="AO56" s="77">
        <f t="shared" si="34"/>
        <v>1171.6593810022657</v>
      </c>
      <c r="AP56" s="77">
        <f t="shared" si="34"/>
        <v>1195.0925686223111</v>
      </c>
      <c r="AQ56" s="77">
        <f t="shared" si="34"/>
        <v>1195.0925686223111</v>
      </c>
      <c r="AR56" s="77">
        <f t="shared" si="34"/>
        <v>1195.0925686223111</v>
      </c>
      <c r="AS56" s="77">
        <f t="shared" si="34"/>
        <v>1195.0925686223111</v>
      </c>
      <c r="AT56" s="11"/>
      <c r="AU56" s="11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</row>
    <row r="57" spans="1:60" ht="15.75" customHeight="1" x14ac:dyDescent="0.25">
      <c r="A57" s="2"/>
      <c r="B57" s="16"/>
      <c r="C57" s="39"/>
      <c r="D57" s="26" t="str">
        <f t="shared" si="33"/>
        <v xml:space="preserve">  Part B</v>
      </c>
      <c r="E57" s="80"/>
      <c r="F57" s="77">
        <f t="shared" ref="F57:AS57" si="35">F23*F$16</f>
        <v>4000</v>
      </c>
      <c r="G57" s="77">
        <f t="shared" si="35"/>
        <v>4000</v>
      </c>
      <c r="H57" s="77">
        <f t="shared" si="35"/>
        <v>4000</v>
      </c>
      <c r="I57" s="77">
        <f t="shared" si="35"/>
        <v>4000</v>
      </c>
      <c r="J57" s="77">
        <f t="shared" si="35"/>
        <v>4080</v>
      </c>
      <c r="K57" s="77">
        <f t="shared" si="35"/>
        <v>4080</v>
      </c>
      <c r="L57" s="77">
        <f t="shared" si="35"/>
        <v>4080</v>
      </c>
      <c r="M57" s="77">
        <f t="shared" si="35"/>
        <v>4080</v>
      </c>
      <c r="N57" s="77">
        <f t="shared" si="35"/>
        <v>4161.6000000000004</v>
      </c>
      <c r="O57" s="77">
        <f t="shared" si="35"/>
        <v>4161.6000000000004</v>
      </c>
      <c r="P57" s="77">
        <f t="shared" si="35"/>
        <v>4161.6000000000004</v>
      </c>
      <c r="Q57" s="77">
        <f t="shared" si="35"/>
        <v>4161.6000000000004</v>
      </c>
      <c r="R57" s="77">
        <f t="shared" si="35"/>
        <v>4244.8319999999994</v>
      </c>
      <c r="S57" s="77">
        <f t="shared" si="35"/>
        <v>4244.8319999999994</v>
      </c>
      <c r="T57" s="77">
        <f t="shared" si="35"/>
        <v>4244.8319999999994</v>
      </c>
      <c r="U57" s="77">
        <f t="shared" si="35"/>
        <v>4244.8319999999994</v>
      </c>
      <c r="V57" s="77">
        <f t="shared" si="35"/>
        <v>4329.7286400000003</v>
      </c>
      <c r="W57" s="77">
        <f t="shared" si="35"/>
        <v>4329.7286400000003</v>
      </c>
      <c r="X57" s="77">
        <f t="shared" si="35"/>
        <v>4329.7286400000003</v>
      </c>
      <c r="Y57" s="77">
        <f t="shared" si="35"/>
        <v>4329.7286400000003</v>
      </c>
      <c r="Z57" s="77">
        <f t="shared" si="35"/>
        <v>4416.3232128</v>
      </c>
      <c r="AA57" s="77">
        <f t="shared" si="35"/>
        <v>4416.3232128</v>
      </c>
      <c r="AB57" s="77">
        <f t="shared" si="35"/>
        <v>4416.3232128</v>
      </c>
      <c r="AC57" s="77">
        <f t="shared" si="35"/>
        <v>4416.3232128</v>
      </c>
      <c r="AD57" s="77">
        <f t="shared" si="35"/>
        <v>4504.6496770560007</v>
      </c>
      <c r="AE57" s="77">
        <f t="shared" si="35"/>
        <v>4504.6496770560007</v>
      </c>
      <c r="AF57" s="77">
        <f t="shared" si="35"/>
        <v>4504.6496770560007</v>
      </c>
      <c r="AG57" s="77">
        <f t="shared" si="35"/>
        <v>4504.6496770560007</v>
      </c>
      <c r="AH57" s="77">
        <f t="shared" si="35"/>
        <v>4594.7426705971202</v>
      </c>
      <c r="AI57" s="77">
        <f t="shared" si="35"/>
        <v>4594.7426705971202</v>
      </c>
      <c r="AJ57" s="77">
        <f t="shared" si="35"/>
        <v>4594.7426705971202</v>
      </c>
      <c r="AK57" s="77">
        <f t="shared" si="35"/>
        <v>4594.7426705971202</v>
      </c>
      <c r="AL57" s="77">
        <f t="shared" si="35"/>
        <v>4686.6375240090629</v>
      </c>
      <c r="AM57" s="77">
        <f t="shared" si="35"/>
        <v>4686.6375240090629</v>
      </c>
      <c r="AN57" s="77">
        <f t="shared" si="35"/>
        <v>4686.6375240090629</v>
      </c>
      <c r="AO57" s="77">
        <f t="shared" si="35"/>
        <v>4686.6375240090629</v>
      </c>
      <c r="AP57" s="77">
        <f t="shared" si="35"/>
        <v>4780.3702744892444</v>
      </c>
      <c r="AQ57" s="77">
        <f t="shared" si="35"/>
        <v>4780.3702744892444</v>
      </c>
      <c r="AR57" s="77">
        <f t="shared" si="35"/>
        <v>4780.3702744892444</v>
      </c>
      <c r="AS57" s="77">
        <f t="shared" si="35"/>
        <v>4780.3702744892444</v>
      </c>
      <c r="AT57" s="11"/>
      <c r="AU57" s="11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</row>
    <row r="58" spans="1:60" ht="15.75" customHeight="1" x14ac:dyDescent="0.25">
      <c r="A58" s="2"/>
      <c r="B58" s="16"/>
      <c r="C58" s="39"/>
      <c r="D58" s="26" t="str">
        <f t="shared" si="33"/>
        <v xml:space="preserve">  Part C</v>
      </c>
      <c r="E58" s="80"/>
      <c r="F58" s="77">
        <f t="shared" ref="F58:AS58" si="36">F24*F$16</f>
        <v>1000</v>
      </c>
      <c r="G58" s="77">
        <f t="shared" si="36"/>
        <v>1000</v>
      </c>
      <c r="H58" s="77">
        <f t="shared" si="36"/>
        <v>1000</v>
      </c>
      <c r="I58" s="77">
        <f t="shared" si="36"/>
        <v>1000</v>
      </c>
      <c r="J58" s="77">
        <f t="shared" si="36"/>
        <v>1020</v>
      </c>
      <c r="K58" s="77">
        <f t="shared" si="36"/>
        <v>1020</v>
      </c>
      <c r="L58" s="77">
        <f t="shared" si="36"/>
        <v>1020</v>
      </c>
      <c r="M58" s="77">
        <f t="shared" si="36"/>
        <v>1020</v>
      </c>
      <c r="N58" s="77">
        <f t="shared" si="36"/>
        <v>1040.4000000000001</v>
      </c>
      <c r="O58" s="77">
        <f t="shared" si="36"/>
        <v>1040.4000000000001</v>
      </c>
      <c r="P58" s="77">
        <f t="shared" si="36"/>
        <v>1040.4000000000001</v>
      </c>
      <c r="Q58" s="77">
        <f t="shared" si="36"/>
        <v>1040.4000000000001</v>
      </c>
      <c r="R58" s="77">
        <f t="shared" si="36"/>
        <v>1061.2079999999999</v>
      </c>
      <c r="S58" s="77">
        <f t="shared" si="36"/>
        <v>1061.2079999999999</v>
      </c>
      <c r="T58" s="77">
        <f t="shared" si="36"/>
        <v>1061.2079999999999</v>
      </c>
      <c r="U58" s="77">
        <f t="shared" si="36"/>
        <v>1061.2079999999999</v>
      </c>
      <c r="V58" s="77">
        <f t="shared" si="36"/>
        <v>1082.4321600000001</v>
      </c>
      <c r="W58" s="77">
        <f t="shared" si="36"/>
        <v>1082.4321600000001</v>
      </c>
      <c r="X58" s="77">
        <f t="shared" si="36"/>
        <v>1082.4321600000001</v>
      </c>
      <c r="Y58" s="77">
        <f t="shared" si="36"/>
        <v>1082.4321600000001</v>
      </c>
      <c r="Z58" s="77">
        <f t="shared" si="36"/>
        <v>1104.0808032</v>
      </c>
      <c r="AA58" s="77">
        <f t="shared" si="36"/>
        <v>1104.0808032</v>
      </c>
      <c r="AB58" s="77">
        <f t="shared" si="36"/>
        <v>1104.0808032</v>
      </c>
      <c r="AC58" s="77">
        <f t="shared" si="36"/>
        <v>1104.0808032</v>
      </c>
      <c r="AD58" s="77">
        <f t="shared" si="36"/>
        <v>1126.1624192640002</v>
      </c>
      <c r="AE58" s="77">
        <f t="shared" si="36"/>
        <v>1126.1624192640002</v>
      </c>
      <c r="AF58" s="77">
        <f t="shared" si="36"/>
        <v>1126.1624192640002</v>
      </c>
      <c r="AG58" s="77">
        <f t="shared" si="36"/>
        <v>1126.1624192640002</v>
      </c>
      <c r="AH58" s="77">
        <f t="shared" si="36"/>
        <v>1148.68566764928</v>
      </c>
      <c r="AI58" s="77">
        <f t="shared" si="36"/>
        <v>1148.68566764928</v>
      </c>
      <c r="AJ58" s="77">
        <f t="shared" si="36"/>
        <v>1148.68566764928</v>
      </c>
      <c r="AK58" s="77">
        <f t="shared" si="36"/>
        <v>1148.68566764928</v>
      </c>
      <c r="AL58" s="77">
        <f t="shared" si="36"/>
        <v>1171.6593810022657</v>
      </c>
      <c r="AM58" s="77">
        <f t="shared" si="36"/>
        <v>1171.6593810022657</v>
      </c>
      <c r="AN58" s="77">
        <f t="shared" si="36"/>
        <v>1171.6593810022657</v>
      </c>
      <c r="AO58" s="77">
        <f t="shared" si="36"/>
        <v>1171.6593810022657</v>
      </c>
      <c r="AP58" s="77">
        <f t="shared" si="36"/>
        <v>1195.0925686223111</v>
      </c>
      <c r="AQ58" s="77">
        <f t="shared" si="36"/>
        <v>1195.0925686223111</v>
      </c>
      <c r="AR58" s="77">
        <f t="shared" si="36"/>
        <v>1195.0925686223111</v>
      </c>
      <c r="AS58" s="77">
        <f t="shared" si="36"/>
        <v>1195.0925686223111</v>
      </c>
      <c r="AT58" s="11"/>
      <c r="AU58" s="11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</row>
    <row r="59" spans="1:60" ht="15.75" customHeight="1" x14ac:dyDescent="0.25">
      <c r="A59" s="2"/>
      <c r="B59" s="16"/>
      <c r="C59" s="39"/>
      <c r="D59" s="29" t="s">
        <v>24</v>
      </c>
      <c r="E59" s="80"/>
      <c r="F59" s="78">
        <f t="shared" ref="F59:AS59" si="37">SUM(F56:F58)</f>
        <v>6000</v>
      </c>
      <c r="G59" s="78">
        <f t="shared" si="37"/>
        <v>6000</v>
      </c>
      <c r="H59" s="78">
        <f t="shared" si="37"/>
        <v>6000</v>
      </c>
      <c r="I59" s="78">
        <f t="shared" si="37"/>
        <v>6000</v>
      </c>
      <c r="J59" s="78">
        <f t="shared" si="37"/>
        <v>6120</v>
      </c>
      <c r="K59" s="78">
        <f t="shared" si="37"/>
        <v>6120</v>
      </c>
      <c r="L59" s="78">
        <f t="shared" si="37"/>
        <v>6120</v>
      </c>
      <c r="M59" s="78">
        <f t="shared" si="37"/>
        <v>6120</v>
      </c>
      <c r="N59" s="78">
        <f t="shared" si="37"/>
        <v>6242.4</v>
      </c>
      <c r="O59" s="78">
        <f t="shared" si="37"/>
        <v>6242.4</v>
      </c>
      <c r="P59" s="78">
        <f t="shared" si="37"/>
        <v>6242.4</v>
      </c>
      <c r="Q59" s="78">
        <f t="shared" si="37"/>
        <v>6242.4</v>
      </c>
      <c r="R59" s="78">
        <f t="shared" si="37"/>
        <v>6367.2479999999987</v>
      </c>
      <c r="S59" s="78">
        <f t="shared" si="37"/>
        <v>6367.2479999999987</v>
      </c>
      <c r="T59" s="78">
        <f t="shared" si="37"/>
        <v>6367.2479999999987</v>
      </c>
      <c r="U59" s="78">
        <f t="shared" si="37"/>
        <v>6367.2479999999987</v>
      </c>
      <c r="V59" s="78">
        <f t="shared" si="37"/>
        <v>6494.5929600000009</v>
      </c>
      <c r="W59" s="78">
        <f t="shared" si="37"/>
        <v>6494.5929600000009</v>
      </c>
      <c r="X59" s="78">
        <f t="shared" si="37"/>
        <v>6494.5929600000009</v>
      </c>
      <c r="Y59" s="78">
        <f t="shared" si="37"/>
        <v>6494.5929600000009</v>
      </c>
      <c r="Z59" s="78">
        <f t="shared" si="37"/>
        <v>6624.4848192000009</v>
      </c>
      <c r="AA59" s="78">
        <f t="shared" si="37"/>
        <v>6624.4848192000009</v>
      </c>
      <c r="AB59" s="78">
        <f t="shared" si="37"/>
        <v>6624.4848192000009</v>
      </c>
      <c r="AC59" s="78">
        <f t="shared" si="37"/>
        <v>6624.4848192000009</v>
      </c>
      <c r="AD59" s="78">
        <f t="shared" si="37"/>
        <v>6756.974515584001</v>
      </c>
      <c r="AE59" s="78">
        <f t="shared" si="37"/>
        <v>6756.974515584001</v>
      </c>
      <c r="AF59" s="78">
        <f t="shared" si="37"/>
        <v>6756.974515584001</v>
      </c>
      <c r="AG59" s="78">
        <f t="shared" si="37"/>
        <v>6756.974515584001</v>
      </c>
      <c r="AH59" s="78">
        <f t="shared" si="37"/>
        <v>6892.1140058956798</v>
      </c>
      <c r="AI59" s="78">
        <f t="shared" si="37"/>
        <v>6892.1140058956798</v>
      </c>
      <c r="AJ59" s="78">
        <f t="shared" si="37"/>
        <v>6892.1140058956798</v>
      </c>
      <c r="AK59" s="78">
        <f t="shared" si="37"/>
        <v>6892.1140058956798</v>
      </c>
      <c r="AL59" s="78">
        <f t="shared" si="37"/>
        <v>7029.9562860135948</v>
      </c>
      <c r="AM59" s="78">
        <f t="shared" si="37"/>
        <v>7029.9562860135948</v>
      </c>
      <c r="AN59" s="78">
        <f t="shared" si="37"/>
        <v>7029.9562860135948</v>
      </c>
      <c r="AO59" s="78">
        <f t="shared" si="37"/>
        <v>7029.9562860135948</v>
      </c>
      <c r="AP59" s="78">
        <f t="shared" si="37"/>
        <v>7170.5554117338661</v>
      </c>
      <c r="AQ59" s="78">
        <f t="shared" si="37"/>
        <v>7170.5554117338661</v>
      </c>
      <c r="AR59" s="78">
        <f t="shared" si="37"/>
        <v>7170.5554117338661</v>
      </c>
      <c r="AS59" s="78">
        <f t="shared" si="37"/>
        <v>7170.5554117338661</v>
      </c>
      <c r="AT59" s="11"/>
      <c r="AU59" s="11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</row>
    <row r="60" spans="1:60" ht="15.75" customHeight="1" x14ac:dyDescent="0.25">
      <c r="A60" s="2"/>
      <c r="B60" s="16"/>
      <c r="C60" s="39"/>
      <c r="D60" s="2"/>
      <c r="E60" s="80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11"/>
      <c r="AU60" s="11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</row>
    <row r="61" spans="1:60" ht="15.75" customHeight="1" x14ac:dyDescent="0.25">
      <c r="A61" s="2"/>
      <c r="B61" s="16"/>
      <c r="C61" s="39"/>
      <c r="D61" s="79" t="str">
        <f t="shared" ref="D61:D64" si="38">D27</f>
        <v xml:space="preserve">Operations </v>
      </c>
      <c r="E61" s="80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11"/>
      <c r="AU61" s="11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</row>
    <row r="62" spans="1:60" ht="15.75" customHeight="1" x14ac:dyDescent="0.25">
      <c r="A62" s="2"/>
      <c r="B62" s="16"/>
      <c r="C62" s="39"/>
      <c r="D62" s="26" t="str">
        <f t="shared" si="38"/>
        <v xml:space="preserve">  Processing</v>
      </c>
      <c r="E62" s="80"/>
      <c r="F62" s="77">
        <f t="shared" ref="F62:AS62" si="39">F28*F$16</f>
        <v>5000</v>
      </c>
      <c r="G62" s="77">
        <f t="shared" si="39"/>
        <v>5000</v>
      </c>
      <c r="H62" s="77">
        <f t="shared" si="39"/>
        <v>5000</v>
      </c>
      <c r="I62" s="77">
        <f t="shared" si="39"/>
        <v>5000</v>
      </c>
      <c r="J62" s="77">
        <f t="shared" si="39"/>
        <v>5100</v>
      </c>
      <c r="K62" s="77">
        <f t="shared" si="39"/>
        <v>5100</v>
      </c>
      <c r="L62" s="77">
        <f t="shared" si="39"/>
        <v>5100</v>
      </c>
      <c r="M62" s="77">
        <f t="shared" si="39"/>
        <v>5100</v>
      </c>
      <c r="N62" s="77">
        <f t="shared" si="39"/>
        <v>5202</v>
      </c>
      <c r="O62" s="77">
        <f t="shared" si="39"/>
        <v>5202</v>
      </c>
      <c r="P62" s="77">
        <f t="shared" si="39"/>
        <v>5202</v>
      </c>
      <c r="Q62" s="77">
        <f t="shared" si="39"/>
        <v>5202</v>
      </c>
      <c r="R62" s="77">
        <f t="shared" si="39"/>
        <v>5306.04</v>
      </c>
      <c r="S62" s="77">
        <f t="shared" si="39"/>
        <v>5306.04</v>
      </c>
      <c r="T62" s="77">
        <f t="shared" si="39"/>
        <v>5306.04</v>
      </c>
      <c r="U62" s="77">
        <f t="shared" si="39"/>
        <v>5306.04</v>
      </c>
      <c r="V62" s="77">
        <f t="shared" si="39"/>
        <v>5412.1608000000006</v>
      </c>
      <c r="W62" s="77">
        <f t="shared" si="39"/>
        <v>5412.1608000000006</v>
      </c>
      <c r="X62" s="77">
        <f t="shared" si="39"/>
        <v>5412.1608000000006</v>
      </c>
      <c r="Y62" s="77">
        <f t="shared" si="39"/>
        <v>5412.1608000000006</v>
      </c>
      <c r="Z62" s="77">
        <f t="shared" si="39"/>
        <v>5520.4040160000004</v>
      </c>
      <c r="AA62" s="77">
        <f t="shared" si="39"/>
        <v>5520.4040160000004</v>
      </c>
      <c r="AB62" s="77">
        <f t="shared" si="39"/>
        <v>5520.4040160000004</v>
      </c>
      <c r="AC62" s="77">
        <f t="shared" si="39"/>
        <v>5520.4040160000004</v>
      </c>
      <c r="AD62" s="77">
        <f t="shared" si="39"/>
        <v>5630.8120963200008</v>
      </c>
      <c r="AE62" s="77">
        <f t="shared" si="39"/>
        <v>5630.8120963200008</v>
      </c>
      <c r="AF62" s="77">
        <f t="shared" si="39"/>
        <v>5630.8120963200008</v>
      </c>
      <c r="AG62" s="77">
        <f t="shared" si="39"/>
        <v>5630.8120963200008</v>
      </c>
      <c r="AH62" s="77">
        <f t="shared" si="39"/>
        <v>5743.4283382464</v>
      </c>
      <c r="AI62" s="77">
        <f t="shared" si="39"/>
        <v>5743.4283382464</v>
      </c>
      <c r="AJ62" s="77">
        <f t="shared" si="39"/>
        <v>5743.4283382464</v>
      </c>
      <c r="AK62" s="77">
        <f t="shared" si="39"/>
        <v>5743.4283382464</v>
      </c>
      <c r="AL62" s="77">
        <f t="shared" si="39"/>
        <v>5858.2969050113279</v>
      </c>
      <c r="AM62" s="77">
        <f t="shared" si="39"/>
        <v>5858.2969050113279</v>
      </c>
      <c r="AN62" s="77">
        <f t="shared" si="39"/>
        <v>5858.2969050113279</v>
      </c>
      <c r="AO62" s="77">
        <f t="shared" si="39"/>
        <v>5858.2969050113279</v>
      </c>
      <c r="AP62" s="77">
        <f t="shared" si="39"/>
        <v>5975.4628431115552</v>
      </c>
      <c r="AQ62" s="77">
        <f t="shared" si="39"/>
        <v>5975.4628431115552</v>
      </c>
      <c r="AR62" s="77">
        <f t="shared" si="39"/>
        <v>5975.4628431115552</v>
      </c>
      <c r="AS62" s="77">
        <f t="shared" si="39"/>
        <v>5975.4628431115552</v>
      </c>
      <c r="AT62" s="11"/>
      <c r="AU62" s="11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</row>
    <row r="63" spans="1:60" ht="15.75" customHeight="1" x14ac:dyDescent="0.25">
      <c r="A63" s="2"/>
      <c r="B63" s="16"/>
      <c r="C63" s="39"/>
      <c r="D63" s="26" t="str">
        <f t="shared" si="38"/>
        <v xml:space="preserve">  Packaging</v>
      </c>
      <c r="E63" s="80"/>
      <c r="F63" s="77">
        <f t="shared" ref="F63:AS63" si="40">F29*F$16</f>
        <v>3000</v>
      </c>
      <c r="G63" s="77">
        <f t="shared" si="40"/>
        <v>3000</v>
      </c>
      <c r="H63" s="77">
        <f t="shared" si="40"/>
        <v>3000</v>
      </c>
      <c r="I63" s="77">
        <f t="shared" si="40"/>
        <v>3000</v>
      </c>
      <c r="J63" s="77">
        <f t="shared" si="40"/>
        <v>3060</v>
      </c>
      <c r="K63" s="77">
        <f t="shared" si="40"/>
        <v>3060</v>
      </c>
      <c r="L63" s="77">
        <f t="shared" si="40"/>
        <v>3060</v>
      </c>
      <c r="M63" s="77">
        <f t="shared" si="40"/>
        <v>3060</v>
      </c>
      <c r="N63" s="77">
        <f t="shared" si="40"/>
        <v>3121.2</v>
      </c>
      <c r="O63" s="77">
        <f t="shared" si="40"/>
        <v>3121.2</v>
      </c>
      <c r="P63" s="77">
        <f t="shared" si="40"/>
        <v>3121.2</v>
      </c>
      <c r="Q63" s="77">
        <f t="shared" si="40"/>
        <v>3121.2</v>
      </c>
      <c r="R63" s="77">
        <f t="shared" si="40"/>
        <v>3183.6239999999998</v>
      </c>
      <c r="S63" s="77">
        <f t="shared" si="40"/>
        <v>3183.6239999999998</v>
      </c>
      <c r="T63" s="77">
        <f t="shared" si="40"/>
        <v>3183.6239999999998</v>
      </c>
      <c r="U63" s="77">
        <f t="shared" si="40"/>
        <v>3183.6239999999998</v>
      </c>
      <c r="V63" s="77">
        <f t="shared" si="40"/>
        <v>3247.29648</v>
      </c>
      <c r="W63" s="77">
        <f t="shared" si="40"/>
        <v>3247.29648</v>
      </c>
      <c r="X63" s="77">
        <f t="shared" si="40"/>
        <v>3247.29648</v>
      </c>
      <c r="Y63" s="77">
        <f t="shared" si="40"/>
        <v>3247.29648</v>
      </c>
      <c r="Z63" s="77">
        <f t="shared" si="40"/>
        <v>3312.2424096</v>
      </c>
      <c r="AA63" s="77">
        <f t="shared" si="40"/>
        <v>3312.2424096</v>
      </c>
      <c r="AB63" s="77">
        <f t="shared" si="40"/>
        <v>3312.2424096</v>
      </c>
      <c r="AC63" s="77">
        <f t="shared" si="40"/>
        <v>3312.2424096</v>
      </c>
      <c r="AD63" s="77">
        <f t="shared" si="40"/>
        <v>3378.487257792</v>
      </c>
      <c r="AE63" s="77">
        <f t="shared" si="40"/>
        <v>3378.487257792</v>
      </c>
      <c r="AF63" s="77">
        <f t="shared" si="40"/>
        <v>3378.487257792</v>
      </c>
      <c r="AG63" s="77">
        <f t="shared" si="40"/>
        <v>3378.487257792</v>
      </c>
      <c r="AH63" s="77">
        <f t="shared" si="40"/>
        <v>3446.0570029478399</v>
      </c>
      <c r="AI63" s="77">
        <f t="shared" si="40"/>
        <v>3446.0570029478399</v>
      </c>
      <c r="AJ63" s="77">
        <f t="shared" si="40"/>
        <v>3446.0570029478399</v>
      </c>
      <c r="AK63" s="77">
        <f t="shared" si="40"/>
        <v>3446.0570029478399</v>
      </c>
      <c r="AL63" s="77">
        <f t="shared" si="40"/>
        <v>3514.9781430067969</v>
      </c>
      <c r="AM63" s="77">
        <f t="shared" si="40"/>
        <v>3514.9781430067969</v>
      </c>
      <c r="AN63" s="77">
        <f t="shared" si="40"/>
        <v>3514.9781430067969</v>
      </c>
      <c r="AO63" s="77">
        <f t="shared" si="40"/>
        <v>3514.9781430067969</v>
      </c>
      <c r="AP63" s="77">
        <f t="shared" si="40"/>
        <v>3585.277705866933</v>
      </c>
      <c r="AQ63" s="77">
        <f t="shared" si="40"/>
        <v>3585.277705866933</v>
      </c>
      <c r="AR63" s="77">
        <f t="shared" si="40"/>
        <v>3585.277705866933</v>
      </c>
      <c r="AS63" s="77">
        <f t="shared" si="40"/>
        <v>3585.277705866933</v>
      </c>
      <c r="AT63" s="11"/>
      <c r="AU63" s="11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</row>
    <row r="64" spans="1:60" ht="15.75" customHeight="1" x14ac:dyDescent="0.25">
      <c r="A64" s="2"/>
      <c r="B64" s="16"/>
      <c r="C64" s="39"/>
      <c r="D64" s="26" t="str">
        <f t="shared" si="38"/>
        <v xml:space="preserve">  Shipping</v>
      </c>
      <c r="E64" s="80"/>
      <c r="F64" s="77">
        <f t="shared" ref="F64:AS64" si="41">F30*F$16</f>
        <v>8000</v>
      </c>
      <c r="G64" s="77">
        <f t="shared" si="41"/>
        <v>8000</v>
      </c>
      <c r="H64" s="77">
        <f t="shared" si="41"/>
        <v>8000</v>
      </c>
      <c r="I64" s="77">
        <f t="shared" si="41"/>
        <v>8000</v>
      </c>
      <c r="J64" s="77">
        <f t="shared" si="41"/>
        <v>8160</v>
      </c>
      <c r="K64" s="77">
        <f t="shared" si="41"/>
        <v>8160</v>
      </c>
      <c r="L64" s="77">
        <f t="shared" si="41"/>
        <v>8160</v>
      </c>
      <c r="M64" s="77">
        <f t="shared" si="41"/>
        <v>8160</v>
      </c>
      <c r="N64" s="77">
        <f t="shared" si="41"/>
        <v>8323.2000000000007</v>
      </c>
      <c r="O64" s="77">
        <f t="shared" si="41"/>
        <v>8323.2000000000007</v>
      </c>
      <c r="P64" s="77">
        <f t="shared" si="41"/>
        <v>8323.2000000000007</v>
      </c>
      <c r="Q64" s="77">
        <f t="shared" si="41"/>
        <v>8323.2000000000007</v>
      </c>
      <c r="R64" s="77">
        <f t="shared" si="41"/>
        <v>8489.6639999999989</v>
      </c>
      <c r="S64" s="77">
        <f t="shared" si="41"/>
        <v>8489.6639999999989</v>
      </c>
      <c r="T64" s="77">
        <f t="shared" si="41"/>
        <v>8489.6639999999989</v>
      </c>
      <c r="U64" s="77">
        <f t="shared" si="41"/>
        <v>8489.6639999999989</v>
      </c>
      <c r="V64" s="77">
        <f t="shared" si="41"/>
        <v>8659.4572800000005</v>
      </c>
      <c r="W64" s="77">
        <f t="shared" si="41"/>
        <v>8659.4572800000005</v>
      </c>
      <c r="X64" s="77">
        <f t="shared" si="41"/>
        <v>8659.4572800000005</v>
      </c>
      <c r="Y64" s="77">
        <f t="shared" si="41"/>
        <v>8659.4572800000005</v>
      </c>
      <c r="Z64" s="77">
        <f t="shared" si="41"/>
        <v>8832.6464255999999</v>
      </c>
      <c r="AA64" s="77">
        <f t="shared" si="41"/>
        <v>8832.6464255999999</v>
      </c>
      <c r="AB64" s="77">
        <f t="shared" si="41"/>
        <v>8832.6464255999999</v>
      </c>
      <c r="AC64" s="77">
        <f t="shared" si="41"/>
        <v>8832.6464255999999</v>
      </c>
      <c r="AD64" s="77">
        <f t="shared" si="41"/>
        <v>9009.2993541120013</v>
      </c>
      <c r="AE64" s="77">
        <f t="shared" si="41"/>
        <v>9009.2993541120013</v>
      </c>
      <c r="AF64" s="77">
        <f t="shared" si="41"/>
        <v>9009.2993541120013</v>
      </c>
      <c r="AG64" s="77">
        <f t="shared" si="41"/>
        <v>9009.2993541120013</v>
      </c>
      <c r="AH64" s="77">
        <f t="shared" si="41"/>
        <v>9189.4853411942404</v>
      </c>
      <c r="AI64" s="77">
        <f t="shared" si="41"/>
        <v>9189.4853411942404</v>
      </c>
      <c r="AJ64" s="77">
        <f t="shared" si="41"/>
        <v>9189.4853411942404</v>
      </c>
      <c r="AK64" s="77">
        <f t="shared" si="41"/>
        <v>9189.4853411942404</v>
      </c>
      <c r="AL64" s="77">
        <f t="shared" si="41"/>
        <v>9373.2750480181257</v>
      </c>
      <c r="AM64" s="77">
        <f t="shared" si="41"/>
        <v>9373.2750480181257</v>
      </c>
      <c r="AN64" s="77">
        <f t="shared" si="41"/>
        <v>9373.2750480181257</v>
      </c>
      <c r="AO64" s="77">
        <f t="shared" si="41"/>
        <v>9373.2750480181257</v>
      </c>
      <c r="AP64" s="77">
        <f t="shared" si="41"/>
        <v>9560.7405489784887</v>
      </c>
      <c r="AQ64" s="77">
        <f t="shared" si="41"/>
        <v>9560.7405489784887</v>
      </c>
      <c r="AR64" s="77">
        <f t="shared" si="41"/>
        <v>9560.7405489784887</v>
      </c>
      <c r="AS64" s="77">
        <f t="shared" si="41"/>
        <v>9560.7405489784887</v>
      </c>
      <c r="AT64" s="11"/>
      <c r="AU64" s="11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</row>
    <row r="65" spans="1:60" ht="15.75" customHeight="1" x14ac:dyDescent="0.25">
      <c r="A65" s="2"/>
      <c r="B65" s="16"/>
      <c r="C65" s="39"/>
      <c r="D65" s="29" t="s">
        <v>24</v>
      </c>
      <c r="E65" s="80"/>
      <c r="F65" s="78">
        <f t="shared" ref="F65:AS65" si="42">SUM(F62:F64)</f>
        <v>16000</v>
      </c>
      <c r="G65" s="78">
        <f t="shared" si="42"/>
        <v>16000</v>
      </c>
      <c r="H65" s="78">
        <f t="shared" si="42"/>
        <v>16000</v>
      </c>
      <c r="I65" s="78">
        <f t="shared" si="42"/>
        <v>16000</v>
      </c>
      <c r="J65" s="78">
        <f t="shared" si="42"/>
        <v>16320</v>
      </c>
      <c r="K65" s="78">
        <f t="shared" si="42"/>
        <v>16320</v>
      </c>
      <c r="L65" s="78">
        <f t="shared" si="42"/>
        <v>16320</v>
      </c>
      <c r="M65" s="78">
        <f t="shared" si="42"/>
        <v>16320</v>
      </c>
      <c r="N65" s="78">
        <f t="shared" si="42"/>
        <v>16646.400000000001</v>
      </c>
      <c r="O65" s="78">
        <f t="shared" si="42"/>
        <v>16646.400000000001</v>
      </c>
      <c r="P65" s="78">
        <f t="shared" si="42"/>
        <v>16646.400000000001</v>
      </c>
      <c r="Q65" s="78">
        <f t="shared" si="42"/>
        <v>16646.400000000001</v>
      </c>
      <c r="R65" s="78">
        <f t="shared" si="42"/>
        <v>16979.328000000001</v>
      </c>
      <c r="S65" s="78">
        <f t="shared" si="42"/>
        <v>16979.328000000001</v>
      </c>
      <c r="T65" s="78">
        <f t="shared" si="42"/>
        <v>16979.328000000001</v>
      </c>
      <c r="U65" s="78">
        <f t="shared" si="42"/>
        <v>16979.328000000001</v>
      </c>
      <c r="V65" s="78">
        <f t="shared" si="42"/>
        <v>17318.914560000001</v>
      </c>
      <c r="W65" s="78">
        <f t="shared" si="42"/>
        <v>17318.914560000001</v>
      </c>
      <c r="X65" s="78">
        <f t="shared" si="42"/>
        <v>17318.914560000001</v>
      </c>
      <c r="Y65" s="78">
        <f t="shared" si="42"/>
        <v>17318.914560000001</v>
      </c>
      <c r="Z65" s="78">
        <f t="shared" si="42"/>
        <v>17665.2928512</v>
      </c>
      <c r="AA65" s="78">
        <f t="shared" si="42"/>
        <v>17665.2928512</v>
      </c>
      <c r="AB65" s="78">
        <f t="shared" si="42"/>
        <v>17665.2928512</v>
      </c>
      <c r="AC65" s="78">
        <f t="shared" si="42"/>
        <v>17665.2928512</v>
      </c>
      <c r="AD65" s="78">
        <f t="shared" si="42"/>
        <v>18018.598708224003</v>
      </c>
      <c r="AE65" s="78">
        <f t="shared" si="42"/>
        <v>18018.598708224003</v>
      </c>
      <c r="AF65" s="78">
        <f t="shared" si="42"/>
        <v>18018.598708224003</v>
      </c>
      <c r="AG65" s="78">
        <f t="shared" si="42"/>
        <v>18018.598708224003</v>
      </c>
      <c r="AH65" s="78">
        <f t="shared" si="42"/>
        <v>18378.970682388481</v>
      </c>
      <c r="AI65" s="78">
        <f t="shared" si="42"/>
        <v>18378.970682388481</v>
      </c>
      <c r="AJ65" s="78">
        <f t="shared" si="42"/>
        <v>18378.970682388481</v>
      </c>
      <c r="AK65" s="78">
        <f t="shared" si="42"/>
        <v>18378.970682388481</v>
      </c>
      <c r="AL65" s="78">
        <f t="shared" si="42"/>
        <v>18746.550096036248</v>
      </c>
      <c r="AM65" s="78">
        <f t="shared" si="42"/>
        <v>18746.550096036248</v>
      </c>
      <c r="AN65" s="78">
        <f t="shared" si="42"/>
        <v>18746.550096036248</v>
      </c>
      <c r="AO65" s="78">
        <f t="shared" si="42"/>
        <v>18746.550096036248</v>
      </c>
      <c r="AP65" s="78">
        <f t="shared" si="42"/>
        <v>19121.481097956977</v>
      </c>
      <c r="AQ65" s="78">
        <f t="shared" si="42"/>
        <v>19121.481097956977</v>
      </c>
      <c r="AR65" s="78">
        <f t="shared" si="42"/>
        <v>19121.481097956977</v>
      </c>
      <c r="AS65" s="78">
        <f t="shared" si="42"/>
        <v>19121.481097956977</v>
      </c>
      <c r="AT65" s="11"/>
      <c r="AU65" s="11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</row>
    <row r="66" spans="1:60" ht="15.75" customHeight="1" x14ac:dyDescent="0.25">
      <c r="A66" s="2"/>
      <c r="B66" s="16"/>
      <c r="C66" s="39"/>
      <c r="D66" s="80"/>
      <c r="E66" s="80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11"/>
      <c r="AU66" s="11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</row>
    <row r="67" spans="1:60" ht="15.75" customHeight="1" x14ac:dyDescent="0.25">
      <c r="A67" s="2"/>
      <c r="B67" s="16"/>
      <c r="C67" s="39"/>
      <c r="D67" s="79" t="str">
        <f t="shared" ref="D67:D70" si="43">D33</f>
        <v xml:space="preserve">Marketing </v>
      </c>
      <c r="E67" s="80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11"/>
      <c r="AU67" s="11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</row>
    <row r="68" spans="1:60" ht="15.75" customHeight="1" x14ac:dyDescent="0.25">
      <c r="A68" s="2"/>
      <c r="B68" s="16"/>
      <c r="C68" s="39"/>
      <c r="D68" s="80" t="str">
        <f t="shared" si="43"/>
        <v xml:space="preserve">  Social media</v>
      </c>
      <c r="E68" s="80"/>
      <c r="F68" s="77">
        <f t="shared" ref="F68:AS68" si="44">F34*F$16</f>
        <v>10000</v>
      </c>
      <c r="G68" s="77">
        <f t="shared" si="44"/>
        <v>10000</v>
      </c>
      <c r="H68" s="77">
        <f t="shared" si="44"/>
        <v>10000</v>
      </c>
      <c r="I68" s="77">
        <f t="shared" si="44"/>
        <v>10000</v>
      </c>
      <c r="J68" s="77">
        <f t="shared" si="44"/>
        <v>10200</v>
      </c>
      <c r="K68" s="77">
        <f t="shared" si="44"/>
        <v>10200</v>
      </c>
      <c r="L68" s="77">
        <f t="shared" si="44"/>
        <v>10200</v>
      </c>
      <c r="M68" s="77">
        <f t="shared" si="44"/>
        <v>10200</v>
      </c>
      <c r="N68" s="77">
        <f t="shared" si="44"/>
        <v>10404</v>
      </c>
      <c r="O68" s="77">
        <f t="shared" si="44"/>
        <v>10404</v>
      </c>
      <c r="P68" s="77">
        <f t="shared" si="44"/>
        <v>10404</v>
      </c>
      <c r="Q68" s="77">
        <f t="shared" si="44"/>
        <v>10404</v>
      </c>
      <c r="R68" s="77">
        <f t="shared" si="44"/>
        <v>10612.08</v>
      </c>
      <c r="S68" s="77">
        <f t="shared" si="44"/>
        <v>10612.08</v>
      </c>
      <c r="T68" s="77">
        <f t="shared" si="44"/>
        <v>10612.08</v>
      </c>
      <c r="U68" s="77">
        <f t="shared" si="44"/>
        <v>10612.08</v>
      </c>
      <c r="V68" s="77">
        <f t="shared" si="44"/>
        <v>10824.321600000001</v>
      </c>
      <c r="W68" s="77">
        <f t="shared" si="44"/>
        <v>10824.321600000001</v>
      </c>
      <c r="X68" s="77">
        <f t="shared" si="44"/>
        <v>10824.321600000001</v>
      </c>
      <c r="Y68" s="77">
        <f t="shared" si="44"/>
        <v>10824.321600000001</v>
      </c>
      <c r="Z68" s="77">
        <f t="shared" si="44"/>
        <v>11040.808032000001</v>
      </c>
      <c r="AA68" s="77">
        <f t="shared" si="44"/>
        <v>11040.808032000001</v>
      </c>
      <c r="AB68" s="77">
        <f t="shared" si="44"/>
        <v>11040.808032000001</v>
      </c>
      <c r="AC68" s="77">
        <f t="shared" si="44"/>
        <v>11040.808032000001</v>
      </c>
      <c r="AD68" s="77">
        <f t="shared" si="44"/>
        <v>11261.624192640002</v>
      </c>
      <c r="AE68" s="77">
        <f t="shared" si="44"/>
        <v>11261.624192640002</v>
      </c>
      <c r="AF68" s="77">
        <f t="shared" si="44"/>
        <v>11261.624192640002</v>
      </c>
      <c r="AG68" s="77">
        <f t="shared" si="44"/>
        <v>11261.624192640002</v>
      </c>
      <c r="AH68" s="77">
        <f t="shared" si="44"/>
        <v>11486.8566764928</v>
      </c>
      <c r="AI68" s="77">
        <f t="shared" si="44"/>
        <v>11486.8566764928</v>
      </c>
      <c r="AJ68" s="77">
        <f t="shared" si="44"/>
        <v>11486.8566764928</v>
      </c>
      <c r="AK68" s="77">
        <f t="shared" si="44"/>
        <v>11486.8566764928</v>
      </c>
      <c r="AL68" s="77">
        <f t="shared" si="44"/>
        <v>11716.593810022656</v>
      </c>
      <c r="AM68" s="77">
        <f t="shared" si="44"/>
        <v>11716.593810022656</v>
      </c>
      <c r="AN68" s="77">
        <f t="shared" si="44"/>
        <v>11716.593810022656</v>
      </c>
      <c r="AO68" s="77">
        <f t="shared" si="44"/>
        <v>11716.593810022656</v>
      </c>
      <c r="AP68" s="77">
        <f t="shared" si="44"/>
        <v>11950.92568622311</v>
      </c>
      <c r="AQ68" s="77">
        <f t="shared" si="44"/>
        <v>11950.92568622311</v>
      </c>
      <c r="AR68" s="77">
        <f t="shared" si="44"/>
        <v>11950.92568622311</v>
      </c>
      <c r="AS68" s="77">
        <f t="shared" si="44"/>
        <v>11950.92568622311</v>
      </c>
      <c r="AT68" s="11"/>
      <c r="AU68" s="11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</row>
    <row r="69" spans="1:60" ht="15.75" customHeight="1" x14ac:dyDescent="0.25">
      <c r="A69" s="2"/>
      <c r="B69" s="16"/>
      <c r="C69" s="39"/>
      <c r="D69" s="80" t="str">
        <f t="shared" si="43"/>
        <v xml:space="preserve">  Email</v>
      </c>
      <c r="E69" s="80"/>
      <c r="F69" s="77">
        <f t="shared" ref="F69:AS69" si="45">F35*F$16</f>
        <v>11000</v>
      </c>
      <c r="G69" s="77">
        <f t="shared" si="45"/>
        <v>11000</v>
      </c>
      <c r="H69" s="77">
        <f t="shared" si="45"/>
        <v>11000</v>
      </c>
      <c r="I69" s="77">
        <f t="shared" si="45"/>
        <v>11000</v>
      </c>
      <c r="J69" s="77">
        <f t="shared" si="45"/>
        <v>11220</v>
      </c>
      <c r="K69" s="77">
        <f t="shared" si="45"/>
        <v>11220</v>
      </c>
      <c r="L69" s="77">
        <f t="shared" si="45"/>
        <v>11220</v>
      </c>
      <c r="M69" s="77">
        <f t="shared" si="45"/>
        <v>11220</v>
      </c>
      <c r="N69" s="77">
        <f t="shared" si="45"/>
        <v>11444.400000000001</v>
      </c>
      <c r="O69" s="77">
        <f t="shared" si="45"/>
        <v>11444.400000000001</v>
      </c>
      <c r="P69" s="77">
        <f t="shared" si="45"/>
        <v>11444.400000000001</v>
      </c>
      <c r="Q69" s="77">
        <f t="shared" si="45"/>
        <v>11444.400000000001</v>
      </c>
      <c r="R69" s="77">
        <f t="shared" si="45"/>
        <v>11673.288</v>
      </c>
      <c r="S69" s="77">
        <f t="shared" si="45"/>
        <v>11673.288</v>
      </c>
      <c r="T69" s="77">
        <f t="shared" si="45"/>
        <v>11673.288</v>
      </c>
      <c r="U69" s="77">
        <f t="shared" si="45"/>
        <v>11673.288</v>
      </c>
      <c r="V69" s="77">
        <f t="shared" si="45"/>
        <v>11906.753760000001</v>
      </c>
      <c r="W69" s="77">
        <f t="shared" si="45"/>
        <v>11906.753760000001</v>
      </c>
      <c r="X69" s="77">
        <f t="shared" si="45"/>
        <v>11906.753760000001</v>
      </c>
      <c r="Y69" s="77">
        <f t="shared" si="45"/>
        <v>11906.753760000001</v>
      </c>
      <c r="Z69" s="77">
        <f t="shared" si="45"/>
        <v>12144.888835200001</v>
      </c>
      <c r="AA69" s="77">
        <f t="shared" si="45"/>
        <v>12144.888835200001</v>
      </c>
      <c r="AB69" s="77">
        <f t="shared" si="45"/>
        <v>12144.888835200001</v>
      </c>
      <c r="AC69" s="77">
        <f t="shared" si="45"/>
        <v>12144.888835200001</v>
      </c>
      <c r="AD69" s="77">
        <f t="shared" si="45"/>
        <v>12387.786611904001</v>
      </c>
      <c r="AE69" s="77">
        <f t="shared" si="45"/>
        <v>12387.786611904001</v>
      </c>
      <c r="AF69" s="77">
        <f t="shared" si="45"/>
        <v>12387.786611904001</v>
      </c>
      <c r="AG69" s="77">
        <f t="shared" si="45"/>
        <v>12387.786611904001</v>
      </c>
      <c r="AH69" s="77">
        <f t="shared" si="45"/>
        <v>12635.542344142081</v>
      </c>
      <c r="AI69" s="77">
        <f t="shared" si="45"/>
        <v>12635.542344142081</v>
      </c>
      <c r="AJ69" s="77">
        <f t="shared" si="45"/>
        <v>12635.542344142081</v>
      </c>
      <c r="AK69" s="77">
        <f t="shared" si="45"/>
        <v>12635.542344142081</v>
      </c>
      <c r="AL69" s="77">
        <f t="shared" si="45"/>
        <v>12888.253191024924</v>
      </c>
      <c r="AM69" s="77">
        <f t="shared" si="45"/>
        <v>12888.253191024924</v>
      </c>
      <c r="AN69" s="77">
        <f t="shared" si="45"/>
        <v>12888.253191024924</v>
      </c>
      <c r="AO69" s="77">
        <f t="shared" si="45"/>
        <v>12888.253191024924</v>
      </c>
      <c r="AP69" s="77">
        <f t="shared" si="45"/>
        <v>13146.018254845421</v>
      </c>
      <c r="AQ69" s="77">
        <f t="shared" si="45"/>
        <v>13146.018254845421</v>
      </c>
      <c r="AR69" s="77">
        <f t="shared" si="45"/>
        <v>13146.018254845421</v>
      </c>
      <c r="AS69" s="77">
        <f t="shared" si="45"/>
        <v>13146.018254845421</v>
      </c>
      <c r="AT69" s="11"/>
      <c r="AU69" s="11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</row>
    <row r="70" spans="1:60" ht="15.75" customHeight="1" x14ac:dyDescent="0.25">
      <c r="A70" s="2"/>
      <c r="B70" s="16"/>
      <c r="C70" s="39"/>
      <c r="D70" s="80" t="str">
        <f t="shared" si="43"/>
        <v xml:space="preserve">  SEO</v>
      </c>
      <c r="E70" s="80"/>
      <c r="F70" s="77">
        <f t="shared" ref="F70:AS70" si="46">F36*F$16</f>
        <v>12000</v>
      </c>
      <c r="G70" s="77">
        <f t="shared" si="46"/>
        <v>12000</v>
      </c>
      <c r="H70" s="77">
        <f t="shared" si="46"/>
        <v>12000</v>
      </c>
      <c r="I70" s="77">
        <f t="shared" si="46"/>
        <v>12000</v>
      </c>
      <c r="J70" s="77">
        <f t="shared" si="46"/>
        <v>12240</v>
      </c>
      <c r="K70" s="77">
        <f t="shared" si="46"/>
        <v>12240</v>
      </c>
      <c r="L70" s="77">
        <f t="shared" si="46"/>
        <v>12240</v>
      </c>
      <c r="M70" s="77">
        <f t="shared" si="46"/>
        <v>12240</v>
      </c>
      <c r="N70" s="77">
        <f t="shared" si="46"/>
        <v>12484.8</v>
      </c>
      <c r="O70" s="77">
        <f t="shared" si="46"/>
        <v>12484.8</v>
      </c>
      <c r="P70" s="77">
        <f t="shared" si="46"/>
        <v>12484.8</v>
      </c>
      <c r="Q70" s="77">
        <f t="shared" si="46"/>
        <v>12484.8</v>
      </c>
      <c r="R70" s="77">
        <f t="shared" si="46"/>
        <v>12734.495999999999</v>
      </c>
      <c r="S70" s="77">
        <f t="shared" si="46"/>
        <v>12734.495999999999</v>
      </c>
      <c r="T70" s="77">
        <f t="shared" si="46"/>
        <v>12734.495999999999</v>
      </c>
      <c r="U70" s="77">
        <f t="shared" si="46"/>
        <v>12734.495999999999</v>
      </c>
      <c r="V70" s="77">
        <f t="shared" si="46"/>
        <v>12989.18592</v>
      </c>
      <c r="W70" s="77">
        <f t="shared" si="46"/>
        <v>12989.18592</v>
      </c>
      <c r="X70" s="77">
        <f t="shared" si="46"/>
        <v>12989.18592</v>
      </c>
      <c r="Y70" s="77">
        <f t="shared" si="46"/>
        <v>12989.18592</v>
      </c>
      <c r="Z70" s="77">
        <f t="shared" si="46"/>
        <v>13248.9696384</v>
      </c>
      <c r="AA70" s="77">
        <f t="shared" si="46"/>
        <v>13248.9696384</v>
      </c>
      <c r="AB70" s="77">
        <f t="shared" si="46"/>
        <v>13248.9696384</v>
      </c>
      <c r="AC70" s="77">
        <f t="shared" si="46"/>
        <v>13248.9696384</v>
      </c>
      <c r="AD70" s="77">
        <f t="shared" si="46"/>
        <v>13513.949031168</v>
      </c>
      <c r="AE70" s="77">
        <f t="shared" si="46"/>
        <v>13513.949031168</v>
      </c>
      <c r="AF70" s="77">
        <f t="shared" si="46"/>
        <v>13513.949031168</v>
      </c>
      <c r="AG70" s="77">
        <f t="shared" si="46"/>
        <v>13513.949031168</v>
      </c>
      <c r="AH70" s="77">
        <f t="shared" si="46"/>
        <v>13784.22801179136</v>
      </c>
      <c r="AI70" s="77">
        <f t="shared" si="46"/>
        <v>13784.22801179136</v>
      </c>
      <c r="AJ70" s="77">
        <f t="shared" si="46"/>
        <v>13784.22801179136</v>
      </c>
      <c r="AK70" s="77">
        <f t="shared" si="46"/>
        <v>13784.22801179136</v>
      </c>
      <c r="AL70" s="77">
        <f t="shared" si="46"/>
        <v>14059.912572027188</v>
      </c>
      <c r="AM70" s="77">
        <f t="shared" si="46"/>
        <v>14059.912572027188</v>
      </c>
      <c r="AN70" s="77">
        <f t="shared" si="46"/>
        <v>14059.912572027188</v>
      </c>
      <c r="AO70" s="77">
        <f t="shared" si="46"/>
        <v>14059.912572027188</v>
      </c>
      <c r="AP70" s="77">
        <f t="shared" si="46"/>
        <v>14341.110823467732</v>
      </c>
      <c r="AQ70" s="77">
        <f t="shared" si="46"/>
        <v>14341.110823467732</v>
      </c>
      <c r="AR70" s="77">
        <f t="shared" si="46"/>
        <v>14341.110823467732</v>
      </c>
      <c r="AS70" s="77">
        <f t="shared" si="46"/>
        <v>14341.110823467732</v>
      </c>
      <c r="AT70" s="11"/>
      <c r="AU70" s="11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</row>
    <row r="71" spans="1:60" ht="15.75" customHeight="1" x14ac:dyDescent="0.25">
      <c r="A71" s="2"/>
      <c r="B71" s="16"/>
      <c r="C71" s="39"/>
      <c r="D71" s="29" t="s">
        <v>24</v>
      </c>
      <c r="E71" s="80"/>
      <c r="F71" s="78">
        <f t="shared" ref="F71:AS71" si="47">SUM(F68:F70)</f>
        <v>33000</v>
      </c>
      <c r="G71" s="78">
        <f t="shared" si="47"/>
        <v>33000</v>
      </c>
      <c r="H71" s="78">
        <f t="shared" si="47"/>
        <v>33000</v>
      </c>
      <c r="I71" s="78">
        <f t="shared" si="47"/>
        <v>33000</v>
      </c>
      <c r="J71" s="78">
        <f t="shared" si="47"/>
        <v>33660</v>
      </c>
      <c r="K71" s="78">
        <f t="shared" si="47"/>
        <v>33660</v>
      </c>
      <c r="L71" s="78">
        <f t="shared" si="47"/>
        <v>33660</v>
      </c>
      <c r="M71" s="78">
        <f t="shared" si="47"/>
        <v>33660</v>
      </c>
      <c r="N71" s="78">
        <f t="shared" si="47"/>
        <v>34333.199999999997</v>
      </c>
      <c r="O71" s="78">
        <f t="shared" si="47"/>
        <v>34333.199999999997</v>
      </c>
      <c r="P71" s="78">
        <f t="shared" si="47"/>
        <v>34333.199999999997</v>
      </c>
      <c r="Q71" s="78">
        <f t="shared" si="47"/>
        <v>34333.199999999997</v>
      </c>
      <c r="R71" s="78">
        <f t="shared" si="47"/>
        <v>35019.864000000001</v>
      </c>
      <c r="S71" s="78">
        <f t="shared" si="47"/>
        <v>35019.864000000001</v>
      </c>
      <c r="T71" s="78">
        <f t="shared" si="47"/>
        <v>35019.864000000001</v>
      </c>
      <c r="U71" s="78">
        <f t="shared" si="47"/>
        <v>35019.864000000001</v>
      </c>
      <c r="V71" s="78">
        <f t="shared" si="47"/>
        <v>35720.261280000006</v>
      </c>
      <c r="W71" s="78">
        <f t="shared" si="47"/>
        <v>35720.261280000006</v>
      </c>
      <c r="X71" s="78">
        <f t="shared" si="47"/>
        <v>35720.261280000006</v>
      </c>
      <c r="Y71" s="78">
        <f t="shared" si="47"/>
        <v>35720.261280000006</v>
      </c>
      <c r="Z71" s="78">
        <f t="shared" si="47"/>
        <v>36434.666505599998</v>
      </c>
      <c r="AA71" s="78">
        <f t="shared" si="47"/>
        <v>36434.666505599998</v>
      </c>
      <c r="AB71" s="78">
        <f t="shared" si="47"/>
        <v>36434.666505599998</v>
      </c>
      <c r="AC71" s="78">
        <f t="shared" si="47"/>
        <v>36434.666505599998</v>
      </c>
      <c r="AD71" s="78">
        <f t="shared" si="47"/>
        <v>37163.359835711999</v>
      </c>
      <c r="AE71" s="78">
        <f t="shared" si="47"/>
        <v>37163.359835711999</v>
      </c>
      <c r="AF71" s="78">
        <f t="shared" si="47"/>
        <v>37163.359835711999</v>
      </c>
      <c r="AG71" s="78">
        <f t="shared" si="47"/>
        <v>37163.359835711999</v>
      </c>
      <c r="AH71" s="78">
        <f t="shared" si="47"/>
        <v>37906.627032426244</v>
      </c>
      <c r="AI71" s="78">
        <f t="shared" si="47"/>
        <v>37906.627032426244</v>
      </c>
      <c r="AJ71" s="78">
        <f t="shared" si="47"/>
        <v>37906.627032426244</v>
      </c>
      <c r="AK71" s="78">
        <f t="shared" si="47"/>
        <v>37906.627032426244</v>
      </c>
      <c r="AL71" s="78">
        <f t="shared" si="47"/>
        <v>38664.759573074771</v>
      </c>
      <c r="AM71" s="78">
        <f t="shared" si="47"/>
        <v>38664.759573074771</v>
      </c>
      <c r="AN71" s="78">
        <f t="shared" si="47"/>
        <v>38664.759573074771</v>
      </c>
      <c r="AO71" s="78">
        <f t="shared" si="47"/>
        <v>38664.759573074771</v>
      </c>
      <c r="AP71" s="78">
        <f t="shared" si="47"/>
        <v>39438.05476453626</v>
      </c>
      <c r="AQ71" s="78">
        <f t="shared" si="47"/>
        <v>39438.05476453626</v>
      </c>
      <c r="AR71" s="78">
        <f t="shared" si="47"/>
        <v>39438.05476453626</v>
      </c>
      <c r="AS71" s="78">
        <f t="shared" si="47"/>
        <v>39438.05476453626</v>
      </c>
      <c r="AT71" s="11"/>
      <c r="AU71" s="11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</row>
    <row r="72" spans="1:60" ht="15.75" customHeight="1" x14ac:dyDescent="0.25">
      <c r="A72" s="2"/>
      <c r="B72" s="16"/>
      <c r="C72" s="39"/>
      <c r="D72" s="80"/>
      <c r="E72" s="80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11"/>
      <c r="AU72" s="11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</row>
    <row r="73" spans="1:60" ht="15.75" customHeight="1" x14ac:dyDescent="0.25">
      <c r="A73" s="2"/>
      <c r="B73" s="16"/>
      <c r="C73" s="39"/>
      <c r="D73" s="79" t="str">
        <f>D39</f>
        <v>Fees</v>
      </c>
      <c r="E73" s="79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11"/>
      <c r="Y73" s="11"/>
      <c r="Z73" s="11"/>
      <c r="AA73" s="11"/>
      <c r="AB73" s="11"/>
      <c r="AC73" s="11"/>
      <c r="AD73" s="11"/>
      <c r="AE73" s="11"/>
      <c r="AF73" s="11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</row>
    <row r="74" spans="1:60" ht="15.75" customHeight="1" x14ac:dyDescent="0.25">
      <c r="A74" s="2"/>
      <c r="B74" s="16"/>
      <c r="C74" s="39"/>
      <c r="D74" s="80" t="s">
        <v>171</v>
      </c>
      <c r="E74" s="80"/>
      <c r="F74" s="77">
        <f t="shared" ref="F74:AS74" si="48">F40*F$16</f>
        <v>600000</v>
      </c>
      <c r="G74" s="77">
        <f t="shared" si="48"/>
        <v>600000</v>
      </c>
      <c r="H74" s="77">
        <f t="shared" si="48"/>
        <v>600000</v>
      </c>
      <c r="I74" s="77">
        <f t="shared" si="48"/>
        <v>600000</v>
      </c>
      <c r="J74" s="77">
        <f t="shared" si="48"/>
        <v>600000</v>
      </c>
      <c r="K74" s="77">
        <f t="shared" si="48"/>
        <v>600000</v>
      </c>
      <c r="L74" s="77">
        <f t="shared" si="48"/>
        <v>600000</v>
      </c>
      <c r="M74" s="77">
        <f t="shared" si="48"/>
        <v>600000</v>
      </c>
      <c r="N74" s="77">
        <f t="shared" si="48"/>
        <v>600000</v>
      </c>
      <c r="O74" s="77">
        <f t="shared" si="48"/>
        <v>600000</v>
      </c>
      <c r="P74" s="77">
        <f t="shared" si="48"/>
        <v>600000</v>
      </c>
      <c r="Q74" s="77">
        <f t="shared" si="48"/>
        <v>600000</v>
      </c>
      <c r="R74" s="77">
        <f t="shared" si="48"/>
        <v>600000</v>
      </c>
      <c r="S74" s="77">
        <f t="shared" si="48"/>
        <v>600000</v>
      </c>
      <c r="T74" s="77">
        <f t="shared" si="48"/>
        <v>600000</v>
      </c>
      <c r="U74" s="77">
        <f t="shared" si="48"/>
        <v>600000</v>
      </c>
      <c r="V74" s="77">
        <f t="shared" si="48"/>
        <v>600000</v>
      </c>
      <c r="W74" s="77">
        <f t="shared" si="48"/>
        <v>600000</v>
      </c>
      <c r="X74" s="77">
        <f t="shared" si="48"/>
        <v>600000</v>
      </c>
      <c r="Y74" s="77">
        <f t="shared" si="48"/>
        <v>600000</v>
      </c>
      <c r="Z74" s="77">
        <f t="shared" si="48"/>
        <v>600000</v>
      </c>
      <c r="AA74" s="77">
        <f t="shared" si="48"/>
        <v>600000</v>
      </c>
      <c r="AB74" s="77">
        <f t="shared" si="48"/>
        <v>600000</v>
      </c>
      <c r="AC74" s="77">
        <f t="shared" si="48"/>
        <v>600000</v>
      </c>
      <c r="AD74" s="77">
        <f t="shared" si="48"/>
        <v>600000</v>
      </c>
      <c r="AE74" s="77">
        <f t="shared" si="48"/>
        <v>600000</v>
      </c>
      <c r="AF74" s="77">
        <f t="shared" si="48"/>
        <v>600000</v>
      </c>
      <c r="AG74" s="77">
        <f t="shared" si="48"/>
        <v>600000</v>
      </c>
      <c r="AH74" s="77">
        <f t="shared" si="48"/>
        <v>600000</v>
      </c>
      <c r="AI74" s="77">
        <f t="shared" si="48"/>
        <v>600000</v>
      </c>
      <c r="AJ74" s="77">
        <f t="shared" si="48"/>
        <v>600000</v>
      </c>
      <c r="AK74" s="77">
        <f t="shared" si="48"/>
        <v>600000</v>
      </c>
      <c r="AL74" s="77">
        <f t="shared" si="48"/>
        <v>600000</v>
      </c>
      <c r="AM74" s="77">
        <f t="shared" si="48"/>
        <v>600000</v>
      </c>
      <c r="AN74" s="77">
        <f t="shared" si="48"/>
        <v>600000</v>
      </c>
      <c r="AO74" s="77">
        <f t="shared" si="48"/>
        <v>600000</v>
      </c>
      <c r="AP74" s="77">
        <f t="shared" si="48"/>
        <v>600000</v>
      </c>
      <c r="AQ74" s="77">
        <f t="shared" si="48"/>
        <v>600000</v>
      </c>
      <c r="AR74" s="77">
        <f t="shared" si="48"/>
        <v>600000</v>
      </c>
      <c r="AS74" s="77">
        <f t="shared" si="48"/>
        <v>600000</v>
      </c>
      <c r="AT74" s="57"/>
      <c r="AU74" s="57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</row>
    <row r="75" spans="1:60" ht="15.75" customHeight="1" x14ac:dyDescent="0.25">
      <c r="A75" s="2"/>
      <c r="B75" s="16"/>
      <c r="C75" s="39"/>
      <c r="D75" s="80" t="s">
        <v>172</v>
      </c>
      <c r="E75" s="80"/>
      <c r="F75" s="77">
        <f t="shared" ref="F75:AS75" si="49">F41*F$16</f>
        <v>200000</v>
      </c>
      <c r="G75" s="77">
        <f t="shared" si="49"/>
        <v>200000</v>
      </c>
      <c r="H75" s="77">
        <f t="shared" si="49"/>
        <v>200000</v>
      </c>
      <c r="I75" s="77">
        <f t="shared" si="49"/>
        <v>200000</v>
      </c>
      <c r="J75" s="77">
        <f t="shared" si="49"/>
        <v>200000</v>
      </c>
      <c r="K75" s="77">
        <f t="shared" si="49"/>
        <v>200000</v>
      </c>
      <c r="L75" s="77">
        <f t="shared" si="49"/>
        <v>200000</v>
      </c>
      <c r="M75" s="77">
        <f t="shared" si="49"/>
        <v>200000</v>
      </c>
      <c r="N75" s="77">
        <f t="shared" si="49"/>
        <v>200000</v>
      </c>
      <c r="O75" s="77">
        <f t="shared" si="49"/>
        <v>200000</v>
      </c>
      <c r="P75" s="77">
        <f t="shared" si="49"/>
        <v>200000</v>
      </c>
      <c r="Q75" s="77">
        <f t="shared" si="49"/>
        <v>200000</v>
      </c>
      <c r="R75" s="77">
        <f t="shared" si="49"/>
        <v>200000</v>
      </c>
      <c r="S75" s="77">
        <f t="shared" si="49"/>
        <v>200000</v>
      </c>
      <c r="T75" s="77">
        <f t="shared" si="49"/>
        <v>200000</v>
      </c>
      <c r="U75" s="77">
        <f t="shared" si="49"/>
        <v>200000</v>
      </c>
      <c r="V75" s="77">
        <f t="shared" si="49"/>
        <v>200000</v>
      </c>
      <c r="W75" s="77">
        <f t="shared" si="49"/>
        <v>200000</v>
      </c>
      <c r="X75" s="77">
        <f t="shared" si="49"/>
        <v>200000</v>
      </c>
      <c r="Y75" s="77">
        <f t="shared" si="49"/>
        <v>200000</v>
      </c>
      <c r="Z75" s="77">
        <f t="shared" si="49"/>
        <v>200000</v>
      </c>
      <c r="AA75" s="77">
        <f t="shared" si="49"/>
        <v>200000</v>
      </c>
      <c r="AB75" s="77">
        <f t="shared" si="49"/>
        <v>200000</v>
      </c>
      <c r="AC75" s="77">
        <f t="shared" si="49"/>
        <v>200000</v>
      </c>
      <c r="AD75" s="77">
        <f t="shared" si="49"/>
        <v>200000</v>
      </c>
      <c r="AE75" s="77">
        <f t="shared" si="49"/>
        <v>200000</v>
      </c>
      <c r="AF75" s="77">
        <f t="shared" si="49"/>
        <v>200000</v>
      </c>
      <c r="AG75" s="77">
        <f t="shared" si="49"/>
        <v>200000</v>
      </c>
      <c r="AH75" s="77">
        <f t="shared" si="49"/>
        <v>200000</v>
      </c>
      <c r="AI75" s="77">
        <f t="shared" si="49"/>
        <v>200000</v>
      </c>
      <c r="AJ75" s="77">
        <f t="shared" si="49"/>
        <v>200000</v>
      </c>
      <c r="AK75" s="77">
        <f t="shared" si="49"/>
        <v>200000</v>
      </c>
      <c r="AL75" s="77">
        <f t="shared" si="49"/>
        <v>200000</v>
      </c>
      <c r="AM75" s="77">
        <f t="shared" si="49"/>
        <v>200000</v>
      </c>
      <c r="AN75" s="77">
        <f t="shared" si="49"/>
        <v>200000</v>
      </c>
      <c r="AO75" s="77">
        <f t="shared" si="49"/>
        <v>200000</v>
      </c>
      <c r="AP75" s="77">
        <f t="shared" si="49"/>
        <v>200000</v>
      </c>
      <c r="AQ75" s="77">
        <f t="shared" si="49"/>
        <v>200000</v>
      </c>
      <c r="AR75" s="77">
        <f t="shared" si="49"/>
        <v>200000</v>
      </c>
      <c r="AS75" s="77">
        <f t="shared" si="49"/>
        <v>200000</v>
      </c>
      <c r="AT75" s="57"/>
      <c r="AU75" s="57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</row>
    <row r="76" spans="1:60" ht="15.75" customHeight="1" x14ac:dyDescent="0.25">
      <c r="A76" s="2"/>
      <c r="B76" s="16"/>
      <c r="C76" s="39"/>
      <c r="D76" s="80" t="s">
        <v>173</v>
      </c>
      <c r="E76" s="80"/>
      <c r="F76" s="77">
        <f t="shared" ref="F76:AS76" si="50">F42*F$16</f>
        <v>60000</v>
      </c>
      <c r="G76" s="77">
        <f t="shared" si="50"/>
        <v>60000</v>
      </c>
      <c r="H76" s="77">
        <f t="shared" si="50"/>
        <v>60000</v>
      </c>
      <c r="I76" s="77">
        <f t="shared" si="50"/>
        <v>60000</v>
      </c>
      <c r="J76" s="77">
        <f t="shared" si="50"/>
        <v>60000</v>
      </c>
      <c r="K76" s="77">
        <f t="shared" si="50"/>
        <v>60000</v>
      </c>
      <c r="L76" s="77">
        <f t="shared" si="50"/>
        <v>60000</v>
      </c>
      <c r="M76" s="77">
        <f t="shared" si="50"/>
        <v>60000</v>
      </c>
      <c r="N76" s="77">
        <f t="shared" si="50"/>
        <v>60000</v>
      </c>
      <c r="O76" s="77">
        <f t="shared" si="50"/>
        <v>60000</v>
      </c>
      <c r="P76" s="77">
        <f t="shared" si="50"/>
        <v>60000</v>
      </c>
      <c r="Q76" s="77">
        <f t="shared" si="50"/>
        <v>60000</v>
      </c>
      <c r="R76" s="77">
        <f t="shared" si="50"/>
        <v>60000</v>
      </c>
      <c r="S76" s="77">
        <f t="shared" si="50"/>
        <v>60000</v>
      </c>
      <c r="T76" s="77">
        <f t="shared" si="50"/>
        <v>60000</v>
      </c>
      <c r="U76" s="77">
        <f t="shared" si="50"/>
        <v>60000</v>
      </c>
      <c r="V76" s="77">
        <f t="shared" si="50"/>
        <v>60000</v>
      </c>
      <c r="W76" s="77">
        <f t="shared" si="50"/>
        <v>60000</v>
      </c>
      <c r="X76" s="77">
        <f t="shared" si="50"/>
        <v>60000</v>
      </c>
      <c r="Y76" s="77">
        <f t="shared" si="50"/>
        <v>60000</v>
      </c>
      <c r="Z76" s="77">
        <f t="shared" si="50"/>
        <v>60000</v>
      </c>
      <c r="AA76" s="77">
        <f t="shared" si="50"/>
        <v>60000</v>
      </c>
      <c r="AB76" s="77">
        <f t="shared" si="50"/>
        <v>60000</v>
      </c>
      <c r="AC76" s="77">
        <f t="shared" si="50"/>
        <v>60000</v>
      </c>
      <c r="AD76" s="77">
        <f t="shared" si="50"/>
        <v>60000</v>
      </c>
      <c r="AE76" s="77">
        <f t="shared" si="50"/>
        <v>60000</v>
      </c>
      <c r="AF76" s="77">
        <f t="shared" si="50"/>
        <v>60000</v>
      </c>
      <c r="AG76" s="77">
        <f t="shared" si="50"/>
        <v>60000</v>
      </c>
      <c r="AH76" s="77">
        <f t="shared" si="50"/>
        <v>60000</v>
      </c>
      <c r="AI76" s="77">
        <f t="shared" si="50"/>
        <v>60000</v>
      </c>
      <c r="AJ76" s="77">
        <f t="shared" si="50"/>
        <v>60000</v>
      </c>
      <c r="AK76" s="77">
        <f t="shared" si="50"/>
        <v>60000</v>
      </c>
      <c r="AL76" s="77">
        <f t="shared" si="50"/>
        <v>60000</v>
      </c>
      <c r="AM76" s="77">
        <f t="shared" si="50"/>
        <v>60000</v>
      </c>
      <c r="AN76" s="77">
        <f t="shared" si="50"/>
        <v>60000</v>
      </c>
      <c r="AO76" s="77">
        <f t="shared" si="50"/>
        <v>60000</v>
      </c>
      <c r="AP76" s="77">
        <f t="shared" si="50"/>
        <v>60000</v>
      </c>
      <c r="AQ76" s="77">
        <f t="shared" si="50"/>
        <v>60000</v>
      </c>
      <c r="AR76" s="77">
        <f t="shared" si="50"/>
        <v>60000</v>
      </c>
      <c r="AS76" s="77">
        <f t="shared" si="50"/>
        <v>60000</v>
      </c>
      <c r="AT76" s="57"/>
      <c r="AU76" s="57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</row>
    <row r="77" spans="1:60" ht="15.75" customHeight="1" x14ac:dyDescent="0.25">
      <c r="A77" s="2"/>
      <c r="B77" s="16"/>
      <c r="C77" s="39"/>
      <c r="D77" s="80" t="s">
        <v>174</v>
      </c>
      <c r="E77" s="80"/>
      <c r="F77" s="77">
        <f t="shared" ref="F77:AS77" si="51">F$43*F$16</f>
        <v>45045</v>
      </c>
      <c r="G77" s="77">
        <f t="shared" si="51"/>
        <v>45045</v>
      </c>
      <c r="H77" s="77">
        <f t="shared" si="51"/>
        <v>45045</v>
      </c>
      <c r="I77" s="77">
        <f t="shared" si="51"/>
        <v>45045</v>
      </c>
      <c r="J77" s="77">
        <f t="shared" si="51"/>
        <v>45045</v>
      </c>
      <c r="K77" s="77">
        <f t="shared" si="51"/>
        <v>45045</v>
      </c>
      <c r="L77" s="77">
        <f t="shared" si="51"/>
        <v>45045</v>
      </c>
      <c r="M77" s="77">
        <f t="shared" si="51"/>
        <v>45045</v>
      </c>
      <c r="N77" s="77">
        <f t="shared" si="51"/>
        <v>45045</v>
      </c>
      <c r="O77" s="77">
        <f t="shared" si="51"/>
        <v>45045</v>
      </c>
      <c r="P77" s="77">
        <f t="shared" si="51"/>
        <v>45045</v>
      </c>
      <c r="Q77" s="77">
        <f t="shared" si="51"/>
        <v>45045</v>
      </c>
      <c r="R77" s="77">
        <f t="shared" si="51"/>
        <v>45045</v>
      </c>
      <c r="S77" s="77">
        <f t="shared" si="51"/>
        <v>45045</v>
      </c>
      <c r="T77" s="77">
        <f t="shared" si="51"/>
        <v>45045</v>
      </c>
      <c r="U77" s="77">
        <f t="shared" si="51"/>
        <v>45045</v>
      </c>
      <c r="V77" s="77">
        <f t="shared" si="51"/>
        <v>45045</v>
      </c>
      <c r="W77" s="77">
        <f t="shared" si="51"/>
        <v>45045</v>
      </c>
      <c r="X77" s="77">
        <f t="shared" si="51"/>
        <v>45045</v>
      </c>
      <c r="Y77" s="77">
        <f t="shared" si="51"/>
        <v>45045</v>
      </c>
      <c r="Z77" s="77">
        <f t="shared" si="51"/>
        <v>45045</v>
      </c>
      <c r="AA77" s="77">
        <f t="shared" si="51"/>
        <v>45045</v>
      </c>
      <c r="AB77" s="77">
        <f t="shared" si="51"/>
        <v>45045</v>
      </c>
      <c r="AC77" s="77">
        <f t="shared" si="51"/>
        <v>45045</v>
      </c>
      <c r="AD77" s="77">
        <f t="shared" si="51"/>
        <v>45045</v>
      </c>
      <c r="AE77" s="77">
        <f t="shared" si="51"/>
        <v>45045</v>
      </c>
      <c r="AF77" s="77">
        <f t="shared" si="51"/>
        <v>45045</v>
      </c>
      <c r="AG77" s="77">
        <f t="shared" si="51"/>
        <v>45045</v>
      </c>
      <c r="AH77" s="77">
        <f t="shared" si="51"/>
        <v>45045</v>
      </c>
      <c r="AI77" s="77">
        <f t="shared" si="51"/>
        <v>45045</v>
      </c>
      <c r="AJ77" s="77">
        <f t="shared" si="51"/>
        <v>45045</v>
      </c>
      <c r="AK77" s="77">
        <f t="shared" si="51"/>
        <v>45045</v>
      </c>
      <c r="AL77" s="77">
        <f t="shared" si="51"/>
        <v>45045</v>
      </c>
      <c r="AM77" s="77">
        <f t="shared" si="51"/>
        <v>45045</v>
      </c>
      <c r="AN77" s="77">
        <f t="shared" si="51"/>
        <v>45045</v>
      </c>
      <c r="AO77" s="77">
        <f t="shared" si="51"/>
        <v>45045</v>
      </c>
      <c r="AP77" s="77">
        <f t="shared" si="51"/>
        <v>45045</v>
      </c>
      <c r="AQ77" s="77">
        <f t="shared" si="51"/>
        <v>45045</v>
      </c>
      <c r="AR77" s="77">
        <f t="shared" si="51"/>
        <v>45045</v>
      </c>
      <c r="AS77" s="77">
        <f t="shared" si="51"/>
        <v>45045</v>
      </c>
      <c r="AT77" s="57"/>
      <c r="AU77" s="57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</row>
    <row r="78" spans="1:60" ht="15.75" customHeight="1" x14ac:dyDescent="0.25">
      <c r="A78" s="2"/>
      <c r="B78" s="16"/>
      <c r="C78" s="39"/>
      <c r="D78" s="79" t="s">
        <v>24</v>
      </c>
      <c r="E78" s="79"/>
      <c r="F78" s="78">
        <f t="shared" ref="F78:AS78" si="52">SUM(F74:F77)</f>
        <v>905045</v>
      </c>
      <c r="G78" s="78">
        <f t="shared" si="52"/>
        <v>905045</v>
      </c>
      <c r="H78" s="78">
        <f t="shared" si="52"/>
        <v>905045</v>
      </c>
      <c r="I78" s="78">
        <f t="shared" si="52"/>
        <v>905045</v>
      </c>
      <c r="J78" s="78">
        <f t="shared" si="52"/>
        <v>905045</v>
      </c>
      <c r="K78" s="78">
        <f t="shared" si="52"/>
        <v>905045</v>
      </c>
      <c r="L78" s="78">
        <f t="shared" si="52"/>
        <v>905045</v>
      </c>
      <c r="M78" s="78">
        <f t="shared" si="52"/>
        <v>905045</v>
      </c>
      <c r="N78" s="78">
        <f t="shared" si="52"/>
        <v>905045</v>
      </c>
      <c r="O78" s="78">
        <f t="shared" si="52"/>
        <v>905045</v>
      </c>
      <c r="P78" s="78">
        <f t="shared" si="52"/>
        <v>905045</v>
      </c>
      <c r="Q78" s="78">
        <f t="shared" si="52"/>
        <v>905045</v>
      </c>
      <c r="R78" s="78">
        <f t="shared" si="52"/>
        <v>905045</v>
      </c>
      <c r="S78" s="78">
        <f t="shared" si="52"/>
        <v>905045</v>
      </c>
      <c r="T78" s="78">
        <f t="shared" si="52"/>
        <v>905045</v>
      </c>
      <c r="U78" s="78">
        <f t="shared" si="52"/>
        <v>905045</v>
      </c>
      <c r="V78" s="78">
        <f t="shared" si="52"/>
        <v>905045</v>
      </c>
      <c r="W78" s="78">
        <f t="shared" si="52"/>
        <v>905045</v>
      </c>
      <c r="X78" s="78">
        <f t="shared" si="52"/>
        <v>905045</v>
      </c>
      <c r="Y78" s="78">
        <f t="shared" si="52"/>
        <v>905045</v>
      </c>
      <c r="Z78" s="78">
        <f t="shared" si="52"/>
        <v>905045</v>
      </c>
      <c r="AA78" s="78">
        <f t="shared" si="52"/>
        <v>905045</v>
      </c>
      <c r="AB78" s="78">
        <f t="shared" si="52"/>
        <v>905045</v>
      </c>
      <c r="AC78" s="78">
        <f t="shared" si="52"/>
        <v>905045</v>
      </c>
      <c r="AD78" s="78">
        <f t="shared" si="52"/>
        <v>905045</v>
      </c>
      <c r="AE78" s="78">
        <f t="shared" si="52"/>
        <v>905045</v>
      </c>
      <c r="AF78" s="78">
        <f t="shared" si="52"/>
        <v>905045</v>
      </c>
      <c r="AG78" s="78">
        <f t="shared" si="52"/>
        <v>905045</v>
      </c>
      <c r="AH78" s="78">
        <f t="shared" si="52"/>
        <v>905045</v>
      </c>
      <c r="AI78" s="78">
        <f t="shared" si="52"/>
        <v>905045</v>
      </c>
      <c r="AJ78" s="78">
        <f t="shared" si="52"/>
        <v>905045</v>
      </c>
      <c r="AK78" s="78">
        <f t="shared" si="52"/>
        <v>905045</v>
      </c>
      <c r="AL78" s="78">
        <f t="shared" si="52"/>
        <v>905045</v>
      </c>
      <c r="AM78" s="78">
        <f t="shared" si="52"/>
        <v>905045</v>
      </c>
      <c r="AN78" s="78">
        <f t="shared" si="52"/>
        <v>905045</v>
      </c>
      <c r="AO78" s="78">
        <f t="shared" si="52"/>
        <v>905045</v>
      </c>
      <c r="AP78" s="78">
        <f t="shared" si="52"/>
        <v>905045</v>
      </c>
      <c r="AQ78" s="78">
        <f t="shared" si="52"/>
        <v>905045</v>
      </c>
      <c r="AR78" s="78">
        <f t="shared" si="52"/>
        <v>905045</v>
      </c>
      <c r="AS78" s="78">
        <f t="shared" si="52"/>
        <v>905045</v>
      </c>
      <c r="AT78" s="57"/>
      <c r="AU78" s="57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</row>
    <row r="79" spans="1:60" ht="15.75" customHeight="1" x14ac:dyDescent="0.25">
      <c r="A79" s="2"/>
      <c r="B79" s="16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</row>
    <row r="80" spans="1:60" ht="15.75" customHeight="1" x14ac:dyDescent="0.25">
      <c r="A80" s="2"/>
      <c r="B80" s="16"/>
      <c r="C80" s="39"/>
      <c r="D80" s="59" t="s">
        <v>125</v>
      </c>
      <c r="E80" s="59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11"/>
      <c r="AU80" s="11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</row>
    <row r="81" spans="1:60" ht="15.75" customHeight="1" x14ac:dyDescent="0.25">
      <c r="A81" s="2"/>
      <c r="B81" s="16"/>
      <c r="C81" s="11"/>
      <c r="D81" s="60" t="str">
        <f t="shared" ref="D81:D84" si="53">CONCATENATE("  ", D47)</f>
        <v xml:space="preserve">    Cost of Goods Sold (COGS)</v>
      </c>
      <c r="E81" s="59"/>
      <c r="F81" s="77">
        <f t="shared" ref="F81:AS81" si="54">F59</f>
        <v>6000</v>
      </c>
      <c r="G81" s="77">
        <f t="shared" si="54"/>
        <v>6000</v>
      </c>
      <c r="H81" s="77">
        <f t="shared" si="54"/>
        <v>6000</v>
      </c>
      <c r="I81" s="77">
        <f t="shared" si="54"/>
        <v>6000</v>
      </c>
      <c r="J81" s="77">
        <f t="shared" si="54"/>
        <v>6120</v>
      </c>
      <c r="K81" s="77">
        <f t="shared" si="54"/>
        <v>6120</v>
      </c>
      <c r="L81" s="77">
        <f t="shared" si="54"/>
        <v>6120</v>
      </c>
      <c r="M81" s="77">
        <f t="shared" si="54"/>
        <v>6120</v>
      </c>
      <c r="N81" s="77">
        <f t="shared" si="54"/>
        <v>6242.4</v>
      </c>
      <c r="O81" s="77">
        <f t="shared" si="54"/>
        <v>6242.4</v>
      </c>
      <c r="P81" s="77">
        <f t="shared" si="54"/>
        <v>6242.4</v>
      </c>
      <c r="Q81" s="77">
        <f t="shared" si="54"/>
        <v>6242.4</v>
      </c>
      <c r="R81" s="77">
        <f t="shared" si="54"/>
        <v>6367.2479999999987</v>
      </c>
      <c r="S81" s="77">
        <f t="shared" si="54"/>
        <v>6367.2479999999987</v>
      </c>
      <c r="T81" s="77">
        <f t="shared" si="54"/>
        <v>6367.2479999999987</v>
      </c>
      <c r="U81" s="77">
        <f t="shared" si="54"/>
        <v>6367.2479999999987</v>
      </c>
      <c r="V81" s="77">
        <f t="shared" si="54"/>
        <v>6494.5929600000009</v>
      </c>
      <c r="W81" s="77">
        <f t="shared" si="54"/>
        <v>6494.5929600000009</v>
      </c>
      <c r="X81" s="77">
        <f t="shared" si="54"/>
        <v>6494.5929600000009</v>
      </c>
      <c r="Y81" s="77">
        <f t="shared" si="54"/>
        <v>6494.5929600000009</v>
      </c>
      <c r="Z81" s="77">
        <f t="shared" si="54"/>
        <v>6624.4848192000009</v>
      </c>
      <c r="AA81" s="77">
        <f t="shared" si="54"/>
        <v>6624.4848192000009</v>
      </c>
      <c r="AB81" s="77">
        <f t="shared" si="54"/>
        <v>6624.4848192000009</v>
      </c>
      <c r="AC81" s="77">
        <f t="shared" si="54"/>
        <v>6624.4848192000009</v>
      </c>
      <c r="AD81" s="77">
        <f t="shared" si="54"/>
        <v>6756.974515584001</v>
      </c>
      <c r="AE81" s="77">
        <f t="shared" si="54"/>
        <v>6756.974515584001</v>
      </c>
      <c r="AF81" s="77">
        <f t="shared" si="54"/>
        <v>6756.974515584001</v>
      </c>
      <c r="AG81" s="77">
        <f t="shared" si="54"/>
        <v>6756.974515584001</v>
      </c>
      <c r="AH81" s="77">
        <f t="shared" si="54"/>
        <v>6892.1140058956798</v>
      </c>
      <c r="AI81" s="77">
        <f t="shared" si="54"/>
        <v>6892.1140058956798</v>
      </c>
      <c r="AJ81" s="77">
        <f t="shared" si="54"/>
        <v>6892.1140058956798</v>
      </c>
      <c r="AK81" s="77">
        <f t="shared" si="54"/>
        <v>6892.1140058956798</v>
      </c>
      <c r="AL81" s="77">
        <f t="shared" si="54"/>
        <v>7029.9562860135948</v>
      </c>
      <c r="AM81" s="77">
        <f t="shared" si="54"/>
        <v>7029.9562860135948</v>
      </c>
      <c r="AN81" s="77">
        <f t="shared" si="54"/>
        <v>7029.9562860135948</v>
      </c>
      <c r="AO81" s="77">
        <f t="shared" si="54"/>
        <v>7029.9562860135948</v>
      </c>
      <c r="AP81" s="77">
        <f t="shared" si="54"/>
        <v>7170.5554117338661</v>
      </c>
      <c r="AQ81" s="77">
        <f t="shared" si="54"/>
        <v>7170.5554117338661</v>
      </c>
      <c r="AR81" s="77">
        <f t="shared" si="54"/>
        <v>7170.5554117338661</v>
      </c>
      <c r="AS81" s="77">
        <f t="shared" si="54"/>
        <v>7170.5554117338661</v>
      </c>
      <c r="AT81" s="11"/>
      <c r="AU81" s="11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</row>
    <row r="82" spans="1:60" ht="15.75" customHeight="1" x14ac:dyDescent="0.25">
      <c r="A82" s="2"/>
      <c r="B82" s="16"/>
      <c r="C82" s="11"/>
      <c r="D82" s="60" t="str">
        <f t="shared" si="53"/>
        <v xml:space="preserve">    Operations </v>
      </c>
      <c r="E82" s="20"/>
      <c r="F82" s="77">
        <f t="shared" ref="F82:AS82" si="55">F65</f>
        <v>16000</v>
      </c>
      <c r="G82" s="77">
        <f t="shared" si="55"/>
        <v>16000</v>
      </c>
      <c r="H82" s="77">
        <f t="shared" si="55"/>
        <v>16000</v>
      </c>
      <c r="I82" s="77">
        <f t="shared" si="55"/>
        <v>16000</v>
      </c>
      <c r="J82" s="77">
        <f t="shared" si="55"/>
        <v>16320</v>
      </c>
      <c r="K82" s="77">
        <f t="shared" si="55"/>
        <v>16320</v>
      </c>
      <c r="L82" s="77">
        <f t="shared" si="55"/>
        <v>16320</v>
      </c>
      <c r="M82" s="77">
        <f t="shared" si="55"/>
        <v>16320</v>
      </c>
      <c r="N82" s="77">
        <f t="shared" si="55"/>
        <v>16646.400000000001</v>
      </c>
      <c r="O82" s="77">
        <f t="shared" si="55"/>
        <v>16646.400000000001</v>
      </c>
      <c r="P82" s="77">
        <f t="shared" si="55"/>
        <v>16646.400000000001</v>
      </c>
      <c r="Q82" s="77">
        <f t="shared" si="55"/>
        <v>16646.400000000001</v>
      </c>
      <c r="R82" s="77">
        <f t="shared" si="55"/>
        <v>16979.328000000001</v>
      </c>
      <c r="S82" s="77">
        <f t="shared" si="55"/>
        <v>16979.328000000001</v>
      </c>
      <c r="T82" s="77">
        <f t="shared" si="55"/>
        <v>16979.328000000001</v>
      </c>
      <c r="U82" s="77">
        <f t="shared" si="55"/>
        <v>16979.328000000001</v>
      </c>
      <c r="V82" s="77">
        <f t="shared" si="55"/>
        <v>17318.914560000001</v>
      </c>
      <c r="W82" s="77">
        <f t="shared" si="55"/>
        <v>17318.914560000001</v>
      </c>
      <c r="X82" s="77">
        <f t="shared" si="55"/>
        <v>17318.914560000001</v>
      </c>
      <c r="Y82" s="77">
        <f t="shared" si="55"/>
        <v>17318.914560000001</v>
      </c>
      <c r="Z82" s="77">
        <f t="shared" si="55"/>
        <v>17665.2928512</v>
      </c>
      <c r="AA82" s="77">
        <f t="shared" si="55"/>
        <v>17665.2928512</v>
      </c>
      <c r="AB82" s="77">
        <f t="shared" si="55"/>
        <v>17665.2928512</v>
      </c>
      <c r="AC82" s="77">
        <f t="shared" si="55"/>
        <v>17665.2928512</v>
      </c>
      <c r="AD82" s="77">
        <f t="shared" si="55"/>
        <v>18018.598708224003</v>
      </c>
      <c r="AE82" s="77">
        <f t="shared" si="55"/>
        <v>18018.598708224003</v>
      </c>
      <c r="AF82" s="77">
        <f t="shared" si="55"/>
        <v>18018.598708224003</v>
      </c>
      <c r="AG82" s="77">
        <f t="shared" si="55"/>
        <v>18018.598708224003</v>
      </c>
      <c r="AH82" s="77">
        <f t="shared" si="55"/>
        <v>18378.970682388481</v>
      </c>
      <c r="AI82" s="77">
        <f t="shared" si="55"/>
        <v>18378.970682388481</v>
      </c>
      <c r="AJ82" s="77">
        <f t="shared" si="55"/>
        <v>18378.970682388481</v>
      </c>
      <c r="AK82" s="77">
        <f t="shared" si="55"/>
        <v>18378.970682388481</v>
      </c>
      <c r="AL82" s="77">
        <f t="shared" si="55"/>
        <v>18746.550096036248</v>
      </c>
      <c r="AM82" s="77">
        <f t="shared" si="55"/>
        <v>18746.550096036248</v>
      </c>
      <c r="AN82" s="77">
        <f t="shared" si="55"/>
        <v>18746.550096036248</v>
      </c>
      <c r="AO82" s="77">
        <f t="shared" si="55"/>
        <v>18746.550096036248</v>
      </c>
      <c r="AP82" s="77">
        <f t="shared" si="55"/>
        <v>19121.481097956977</v>
      </c>
      <c r="AQ82" s="77">
        <f t="shared" si="55"/>
        <v>19121.481097956977</v>
      </c>
      <c r="AR82" s="77">
        <f t="shared" si="55"/>
        <v>19121.481097956977</v>
      </c>
      <c r="AS82" s="77">
        <f t="shared" si="55"/>
        <v>19121.481097956977</v>
      </c>
      <c r="AT82" s="11"/>
      <c r="AU82" s="11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</row>
    <row r="83" spans="1:60" ht="15.75" customHeight="1" x14ac:dyDescent="0.25">
      <c r="A83" s="2"/>
      <c r="B83" s="16"/>
      <c r="C83" s="11"/>
      <c r="D83" s="60" t="str">
        <f t="shared" si="53"/>
        <v xml:space="preserve">    Marketing </v>
      </c>
      <c r="E83" s="20"/>
      <c r="F83" s="77">
        <f t="shared" ref="F83:AS83" si="56">F71</f>
        <v>33000</v>
      </c>
      <c r="G83" s="77">
        <f t="shared" si="56"/>
        <v>33000</v>
      </c>
      <c r="H83" s="77">
        <f t="shared" si="56"/>
        <v>33000</v>
      </c>
      <c r="I83" s="77">
        <f t="shared" si="56"/>
        <v>33000</v>
      </c>
      <c r="J83" s="77">
        <f t="shared" si="56"/>
        <v>33660</v>
      </c>
      <c r="K83" s="77">
        <f t="shared" si="56"/>
        <v>33660</v>
      </c>
      <c r="L83" s="77">
        <f t="shared" si="56"/>
        <v>33660</v>
      </c>
      <c r="M83" s="77">
        <f t="shared" si="56"/>
        <v>33660</v>
      </c>
      <c r="N83" s="77">
        <f t="shared" si="56"/>
        <v>34333.199999999997</v>
      </c>
      <c r="O83" s="77">
        <f t="shared" si="56"/>
        <v>34333.199999999997</v>
      </c>
      <c r="P83" s="77">
        <f t="shared" si="56"/>
        <v>34333.199999999997</v>
      </c>
      <c r="Q83" s="77">
        <f t="shared" si="56"/>
        <v>34333.199999999997</v>
      </c>
      <c r="R83" s="77">
        <f t="shared" si="56"/>
        <v>35019.864000000001</v>
      </c>
      <c r="S83" s="77">
        <f t="shared" si="56"/>
        <v>35019.864000000001</v>
      </c>
      <c r="T83" s="77">
        <f t="shared" si="56"/>
        <v>35019.864000000001</v>
      </c>
      <c r="U83" s="77">
        <f t="shared" si="56"/>
        <v>35019.864000000001</v>
      </c>
      <c r="V83" s="77">
        <f t="shared" si="56"/>
        <v>35720.261280000006</v>
      </c>
      <c r="W83" s="77">
        <f t="shared" si="56"/>
        <v>35720.261280000006</v>
      </c>
      <c r="X83" s="77">
        <f t="shared" si="56"/>
        <v>35720.261280000006</v>
      </c>
      <c r="Y83" s="77">
        <f t="shared" si="56"/>
        <v>35720.261280000006</v>
      </c>
      <c r="Z83" s="77">
        <f t="shared" si="56"/>
        <v>36434.666505599998</v>
      </c>
      <c r="AA83" s="77">
        <f t="shared" si="56"/>
        <v>36434.666505599998</v>
      </c>
      <c r="AB83" s="77">
        <f t="shared" si="56"/>
        <v>36434.666505599998</v>
      </c>
      <c r="AC83" s="77">
        <f t="shared" si="56"/>
        <v>36434.666505599998</v>
      </c>
      <c r="AD83" s="77">
        <f t="shared" si="56"/>
        <v>37163.359835711999</v>
      </c>
      <c r="AE83" s="77">
        <f t="shared" si="56"/>
        <v>37163.359835711999</v>
      </c>
      <c r="AF83" s="77">
        <f t="shared" si="56"/>
        <v>37163.359835711999</v>
      </c>
      <c r="AG83" s="77">
        <f t="shared" si="56"/>
        <v>37163.359835711999</v>
      </c>
      <c r="AH83" s="77">
        <f t="shared" si="56"/>
        <v>37906.627032426244</v>
      </c>
      <c r="AI83" s="77">
        <f t="shared" si="56"/>
        <v>37906.627032426244</v>
      </c>
      <c r="AJ83" s="77">
        <f t="shared" si="56"/>
        <v>37906.627032426244</v>
      </c>
      <c r="AK83" s="77">
        <f t="shared" si="56"/>
        <v>37906.627032426244</v>
      </c>
      <c r="AL83" s="77">
        <f t="shared" si="56"/>
        <v>38664.759573074771</v>
      </c>
      <c r="AM83" s="77">
        <f t="shared" si="56"/>
        <v>38664.759573074771</v>
      </c>
      <c r="AN83" s="77">
        <f t="shared" si="56"/>
        <v>38664.759573074771</v>
      </c>
      <c r="AO83" s="77">
        <f t="shared" si="56"/>
        <v>38664.759573074771</v>
      </c>
      <c r="AP83" s="77">
        <f t="shared" si="56"/>
        <v>39438.05476453626</v>
      </c>
      <c r="AQ83" s="77">
        <f t="shared" si="56"/>
        <v>39438.05476453626</v>
      </c>
      <c r="AR83" s="77">
        <f t="shared" si="56"/>
        <v>39438.05476453626</v>
      </c>
      <c r="AS83" s="77">
        <f t="shared" si="56"/>
        <v>39438.05476453626</v>
      </c>
      <c r="AT83" s="11"/>
      <c r="AU83" s="11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</row>
    <row r="84" spans="1:60" ht="15.75" customHeight="1" x14ac:dyDescent="0.25">
      <c r="A84" s="2"/>
      <c r="B84" s="16"/>
      <c r="C84" s="2"/>
      <c r="D84" s="60" t="str">
        <f t="shared" si="53"/>
        <v xml:space="preserve">    Fees</v>
      </c>
      <c r="E84" s="2"/>
      <c r="F84" s="77">
        <f t="shared" ref="F84:AS84" si="57">F78</f>
        <v>905045</v>
      </c>
      <c r="G84" s="77">
        <f t="shared" si="57"/>
        <v>905045</v>
      </c>
      <c r="H84" s="77">
        <f t="shared" si="57"/>
        <v>905045</v>
      </c>
      <c r="I84" s="77">
        <f t="shared" si="57"/>
        <v>905045</v>
      </c>
      <c r="J84" s="77">
        <f t="shared" si="57"/>
        <v>905045</v>
      </c>
      <c r="K84" s="77">
        <f t="shared" si="57"/>
        <v>905045</v>
      </c>
      <c r="L84" s="77">
        <f t="shared" si="57"/>
        <v>905045</v>
      </c>
      <c r="M84" s="77">
        <f t="shared" si="57"/>
        <v>905045</v>
      </c>
      <c r="N84" s="77">
        <f t="shared" si="57"/>
        <v>905045</v>
      </c>
      <c r="O84" s="77">
        <f t="shared" si="57"/>
        <v>905045</v>
      </c>
      <c r="P84" s="77">
        <f t="shared" si="57"/>
        <v>905045</v>
      </c>
      <c r="Q84" s="77">
        <f t="shared" si="57"/>
        <v>905045</v>
      </c>
      <c r="R84" s="77">
        <f t="shared" si="57"/>
        <v>905045</v>
      </c>
      <c r="S84" s="77">
        <f t="shared" si="57"/>
        <v>905045</v>
      </c>
      <c r="T84" s="77">
        <f t="shared" si="57"/>
        <v>905045</v>
      </c>
      <c r="U84" s="77">
        <f t="shared" si="57"/>
        <v>905045</v>
      </c>
      <c r="V84" s="77">
        <f t="shared" si="57"/>
        <v>905045</v>
      </c>
      <c r="W84" s="77">
        <f t="shared" si="57"/>
        <v>905045</v>
      </c>
      <c r="X84" s="77">
        <f t="shared" si="57"/>
        <v>905045</v>
      </c>
      <c r="Y84" s="77">
        <f t="shared" si="57"/>
        <v>905045</v>
      </c>
      <c r="Z84" s="77">
        <f t="shared" si="57"/>
        <v>905045</v>
      </c>
      <c r="AA84" s="77">
        <f t="shared" si="57"/>
        <v>905045</v>
      </c>
      <c r="AB84" s="77">
        <f t="shared" si="57"/>
        <v>905045</v>
      </c>
      <c r="AC84" s="77">
        <f t="shared" si="57"/>
        <v>905045</v>
      </c>
      <c r="AD84" s="77">
        <f t="shared" si="57"/>
        <v>905045</v>
      </c>
      <c r="AE84" s="77">
        <f t="shared" si="57"/>
        <v>905045</v>
      </c>
      <c r="AF84" s="77">
        <f t="shared" si="57"/>
        <v>905045</v>
      </c>
      <c r="AG84" s="77">
        <f t="shared" si="57"/>
        <v>905045</v>
      </c>
      <c r="AH84" s="77">
        <f t="shared" si="57"/>
        <v>905045</v>
      </c>
      <c r="AI84" s="77">
        <f t="shared" si="57"/>
        <v>905045</v>
      </c>
      <c r="AJ84" s="77">
        <f t="shared" si="57"/>
        <v>905045</v>
      </c>
      <c r="AK84" s="77">
        <f t="shared" si="57"/>
        <v>905045</v>
      </c>
      <c r="AL84" s="77">
        <f t="shared" si="57"/>
        <v>905045</v>
      </c>
      <c r="AM84" s="77">
        <f t="shared" si="57"/>
        <v>905045</v>
      </c>
      <c r="AN84" s="77">
        <f t="shared" si="57"/>
        <v>905045</v>
      </c>
      <c r="AO84" s="77">
        <f t="shared" si="57"/>
        <v>905045</v>
      </c>
      <c r="AP84" s="77">
        <f t="shared" si="57"/>
        <v>905045</v>
      </c>
      <c r="AQ84" s="77">
        <f t="shared" si="57"/>
        <v>905045</v>
      </c>
      <c r="AR84" s="77">
        <f t="shared" si="57"/>
        <v>905045</v>
      </c>
      <c r="AS84" s="77">
        <f t="shared" si="57"/>
        <v>905045</v>
      </c>
      <c r="AT84" s="2"/>
      <c r="AU84" s="2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</row>
    <row r="85" spans="1:60" ht="15.75" customHeight="1" x14ac:dyDescent="0.25">
      <c r="A85" s="2"/>
      <c r="B85" s="16"/>
      <c r="C85" s="11"/>
      <c r="D85" s="59" t="s">
        <v>24</v>
      </c>
      <c r="E85" s="20"/>
      <c r="F85" s="78">
        <f t="shared" ref="F85:AS85" si="58">SUM(F81:F84)</f>
        <v>960045</v>
      </c>
      <c r="G85" s="78">
        <f t="shared" si="58"/>
        <v>960045</v>
      </c>
      <c r="H85" s="78">
        <f t="shared" si="58"/>
        <v>960045</v>
      </c>
      <c r="I85" s="78">
        <f t="shared" si="58"/>
        <v>960045</v>
      </c>
      <c r="J85" s="78">
        <f t="shared" si="58"/>
        <v>961145</v>
      </c>
      <c r="K85" s="78">
        <f t="shared" si="58"/>
        <v>961145</v>
      </c>
      <c r="L85" s="78">
        <f t="shared" si="58"/>
        <v>961145</v>
      </c>
      <c r="M85" s="78">
        <f t="shared" si="58"/>
        <v>961145</v>
      </c>
      <c r="N85" s="78">
        <f t="shared" si="58"/>
        <v>962267</v>
      </c>
      <c r="O85" s="78">
        <f t="shared" si="58"/>
        <v>962267</v>
      </c>
      <c r="P85" s="78">
        <f t="shared" si="58"/>
        <v>962267</v>
      </c>
      <c r="Q85" s="78">
        <f t="shared" si="58"/>
        <v>962267</v>
      </c>
      <c r="R85" s="78">
        <f t="shared" si="58"/>
        <v>963411.44</v>
      </c>
      <c r="S85" s="78">
        <f t="shared" si="58"/>
        <v>963411.44</v>
      </c>
      <c r="T85" s="78">
        <f t="shared" si="58"/>
        <v>963411.44</v>
      </c>
      <c r="U85" s="78">
        <f t="shared" si="58"/>
        <v>963411.44</v>
      </c>
      <c r="V85" s="78">
        <f t="shared" si="58"/>
        <v>964578.76879999996</v>
      </c>
      <c r="W85" s="78">
        <f t="shared" si="58"/>
        <v>964578.76879999996</v>
      </c>
      <c r="X85" s="78">
        <f t="shared" si="58"/>
        <v>964578.76879999996</v>
      </c>
      <c r="Y85" s="78">
        <f t="shared" si="58"/>
        <v>964578.76879999996</v>
      </c>
      <c r="Z85" s="78">
        <f t="shared" si="58"/>
        <v>965769.44417599996</v>
      </c>
      <c r="AA85" s="78">
        <f t="shared" si="58"/>
        <v>965769.44417599996</v>
      </c>
      <c r="AB85" s="78">
        <f t="shared" si="58"/>
        <v>965769.44417599996</v>
      </c>
      <c r="AC85" s="78">
        <f t="shared" si="58"/>
        <v>965769.44417599996</v>
      </c>
      <c r="AD85" s="78">
        <f t="shared" si="58"/>
        <v>966983.93305951997</v>
      </c>
      <c r="AE85" s="78">
        <f t="shared" si="58"/>
        <v>966983.93305951997</v>
      </c>
      <c r="AF85" s="78">
        <f t="shared" si="58"/>
        <v>966983.93305951997</v>
      </c>
      <c r="AG85" s="78">
        <f t="shared" si="58"/>
        <v>966983.93305951997</v>
      </c>
      <c r="AH85" s="78">
        <f t="shared" si="58"/>
        <v>968222.71172071039</v>
      </c>
      <c r="AI85" s="78">
        <f t="shared" si="58"/>
        <v>968222.71172071039</v>
      </c>
      <c r="AJ85" s="78">
        <f t="shared" si="58"/>
        <v>968222.71172071039</v>
      </c>
      <c r="AK85" s="78">
        <f t="shared" si="58"/>
        <v>968222.71172071039</v>
      </c>
      <c r="AL85" s="78">
        <f t="shared" si="58"/>
        <v>969486.26595512463</v>
      </c>
      <c r="AM85" s="78">
        <f t="shared" si="58"/>
        <v>969486.26595512463</v>
      </c>
      <c r="AN85" s="78">
        <f t="shared" si="58"/>
        <v>969486.26595512463</v>
      </c>
      <c r="AO85" s="78">
        <f t="shared" si="58"/>
        <v>969486.26595512463</v>
      </c>
      <c r="AP85" s="78">
        <f t="shared" si="58"/>
        <v>970775.09127422713</v>
      </c>
      <c r="AQ85" s="78">
        <f t="shared" si="58"/>
        <v>970775.09127422713</v>
      </c>
      <c r="AR85" s="78">
        <f t="shared" si="58"/>
        <v>970775.09127422713</v>
      </c>
      <c r="AS85" s="78">
        <f t="shared" si="58"/>
        <v>970775.09127422713</v>
      </c>
      <c r="AT85" s="11"/>
      <c r="AU85" s="11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</row>
    <row r="86" spans="1:60" ht="15.75" customHeight="1" x14ac:dyDescent="0.25">
      <c r="A86" s="2"/>
      <c r="B86" s="11"/>
      <c r="C86" s="39"/>
      <c r="D86" s="20"/>
      <c r="E86" s="20"/>
      <c r="F86" s="61"/>
      <c r="G86" s="61"/>
      <c r="H86" s="61"/>
      <c r="I86" s="61"/>
      <c r="J86" s="61"/>
      <c r="K86" s="61"/>
      <c r="L86" s="61"/>
      <c r="M86" s="61"/>
      <c r="N86" s="11"/>
      <c r="O86" s="11"/>
      <c r="P86" s="61"/>
      <c r="Q86" s="61"/>
      <c r="R86" s="61"/>
      <c r="S86" s="61"/>
      <c r="T86" s="61"/>
      <c r="U86" s="61"/>
      <c r="V86" s="61"/>
      <c r="W86" s="6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</row>
    <row r="87" spans="1:60" ht="15.75" customHeight="1" x14ac:dyDescent="0.25">
      <c r="A87" s="2"/>
      <c r="B87" s="39"/>
      <c r="C87" s="39"/>
      <c r="D87" s="20"/>
      <c r="E87" s="20"/>
      <c r="F87" s="61"/>
      <c r="G87" s="61"/>
      <c r="H87" s="61"/>
      <c r="I87" s="61"/>
      <c r="J87" s="61"/>
      <c r="K87" s="61"/>
      <c r="L87" s="61"/>
      <c r="M87" s="61"/>
      <c r="N87" s="11"/>
      <c r="O87" s="11"/>
      <c r="P87" s="61"/>
      <c r="Q87" s="61"/>
      <c r="R87" s="61"/>
      <c r="S87" s="61"/>
      <c r="T87" s="61"/>
      <c r="U87" s="61"/>
      <c r="V87" s="61"/>
      <c r="W87" s="6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</row>
    <row r="88" spans="1:60" ht="15.75" customHeight="1" x14ac:dyDescent="0.25">
      <c r="A88" s="2"/>
      <c r="B88" s="16"/>
      <c r="C88" s="39"/>
      <c r="D88" s="20" t="s">
        <v>175</v>
      </c>
      <c r="E88" s="20"/>
      <c r="F88" s="61"/>
      <c r="G88" s="61"/>
      <c r="H88" s="61"/>
      <c r="I88" s="61"/>
      <c r="J88" s="61"/>
      <c r="K88" s="61"/>
      <c r="L88" s="61"/>
      <c r="M88" s="61"/>
      <c r="N88" s="11"/>
      <c r="O88" s="11"/>
      <c r="P88" s="61"/>
      <c r="Q88" s="61"/>
      <c r="R88" s="61"/>
      <c r="S88" s="61"/>
      <c r="T88" s="61"/>
      <c r="U88" s="61"/>
      <c r="V88" s="61"/>
      <c r="W88" s="6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</row>
    <row r="89" spans="1:60" ht="15.75" customHeight="1" x14ac:dyDescent="0.25">
      <c r="A89" s="2"/>
      <c r="B89" s="16"/>
      <c r="C89" s="39"/>
      <c r="D89" s="80" t="s">
        <v>176</v>
      </c>
      <c r="E89" s="30">
        <v>7.4999999999999997E-3</v>
      </c>
      <c r="F89" s="35">
        <f>$E$89</f>
        <v>7.4999999999999997E-3</v>
      </c>
      <c r="G89" s="35">
        <f t="shared" ref="G89:AS89" si="59">F89</f>
        <v>7.4999999999999997E-3</v>
      </c>
      <c r="H89" s="35">
        <f t="shared" si="59"/>
        <v>7.4999999999999997E-3</v>
      </c>
      <c r="I89" s="35">
        <f t="shared" si="59"/>
        <v>7.4999999999999997E-3</v>
      </c>
      <c r="J89" s="35">
        <f t="shared" si="59"/>
        <v>7.4999999999999997E-3</v>
      </c>
      <c r="K89" s="35">
        <f t="shared" si="59"/>
        <v>7.4999999999999997E-3</v>
      </c>
      <c r="L89" s="35">
        <f t="shared" si="59"/>
        <v>7.4999999999999997E-3</v>
      </c>
      <c r="M89" s="35">
        <f t="shared" si="59"/>
        <v>7.4999999999999997E-3</v>
      </c>
      <c r="N89" s="35">
        <f t="shared" si="59"/>
        <v>7.4999999999999997E-3</v>
      </c>
      <c r="O89" s="35">
        <f t="shared" si="59"/>
        <v>7.4999999999999997E-3</v>
      </c>
      <c r="P89" s="35">
        <f t="shared" si="59"/>
        <v>7.4999999999999997E-3</v>
      </c>
      <c r="Q89" s="35">
        <f t="shared" si="59"/>
        <v>7.4999999999999997E-3</v>
      </c>
      <c r="R89" s="35">
        <f t="shared" si="59"/>
        <v>7.4999999999999997E-3</v>
      </c>
      <c r="S89" s="35">
        <f t="shared" si="59"/>
        <v>7.4999999999999997E-3</v>
      </c>
      <c r="T89" s="35">
        <f t="shared" si="59"/>
        <v>7.4999999999999997E-3</v>
      </c>
      <c r="U89" s="35">
        <f t="shared" si="59"/>
        <v>7.4999999999999997E-3</v>
      </c>
      <c r="V89" s="35">
        <f t="shared" si="59"/>
        <v>7.4999999999999997E-3</v>
      </c>
      <c r="W89" s="35">
        <f t="shared" si="59"/>
        <v>7.4999999999999997E-3</v>
      </c>
      <c r="X89" s="35">
        <f t="shared" si="59"/>
        <v>7.4999999999999997E-3</v>
      </c>
      <c r="Y89" s="35">
        <f t="shared" si="59"/>
        <v>7.4999999999999997E-3</v>
      </c>
      <c r="Z89" s="35">
        <f t="shared" si="59"/>
        <v>7.4999999999999997E-3</v>
      </c>
      <c r="AA89" s="35">
        <f t="shared" si="59"/>
        <v>7.4999999999999997E-3</v>
      </c>
      <c r="AB89" s="35">
        <f t="shared" si="59"/>
        <v>7.4999999999999997E-3</v>
      </c>
      <c r="AC89" s="35">
        <f t="shared" si="59"/>
        <v>7.4999999999999997E-3</v>
      </c>
      <c r="AD89" s="35">
        <f t="shared" si="59"/>
        <v>7.4999999999999997E-3</v>
      </c>
      <c r="AE89" s="35">
        <f t="shared" si="59"/>
        <v>7.4999999999999997E-3</v>
      </c>
      <c r="AF89" s="35">
        <f t="shared" si="59"/>
        <v>7.4999999999999997E-3</v>
      </c>
      <c r="AG89" s="35">
        <f t="shared" si="59"/>
        <v>7.4999999999999997E-3</v>
      </c>
      <c r="AH89" s="35">
        <f t="shared" si="59"/>
        <v>7.4999999999999997E-3</v>
      </c>
      <c r="AI89" s="35">
        <f t="shared" si="59"/>
        <v>7.4999999999999997E-3</v>
      </c>
      <c r="AJ89" s="35">
        <f t="shared" si="59"/>
        <v>7.4999999999999997E-3</v>
      </c>
      <c r="AK89" s="35">
        <f t="shared" si="59"/>
        <v>7.4999999999999997E-3</v>
      </c>
      <c r="AL89" s="35">
        <f t="shared" si="59"/>
        <v>7.4999999999999997E-3</v>
      </c>
      <c r="AM89" s="35">
        <f t="shared" si="59"/>
        <v>7.4999999999999997E-3</v>
      </c>
      <c r="AN89" s="35">
        <f t="shared" si="59"/>
        <v>7.4999999999999997E-3</v>
      </c>
      <c r="AO89" s="35">
        <f t="shared" si="59"/>
        <v>7.4999999999999997E-3</v>
      </c>
      <c r="AP89" s="35">
        <f t="shared" si="59"/>
        <v>7.4999999999999997E-3</v>
      </c>
      <c r="AQ89" s="35">
        <f t="shared" si="59"/>
        <v>7.4999999999999997E-3</v>
      </c>
      <c r="AR89" s="35">
        <f t="shared" si="59"/>
        <v>7.4999999999999997E-3</v>
      </c>
      <c r="AS89" s="35">
        <f t="shared" si="59"/>
        <v>7.4999999999999997E-3</v>
      </c>
      <c r="AT89" s="11"/>
      <c r="AU89" s="11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</row>
    <row r="90" spans="1:60" ht="15.75" customHeight="1" x14ac:dyDescent="0.25">
      <c r="A90" s="2"/>
      <c r="B90" s="16"/>
      <c r="C90" s="39"/>
      <c r="D90" s="80" t="s">
        <v>177</v>
      </c>
      <c r="E90" s="80"/>
      <c r="F90" s="77">
        <f t="shared" ref="F90:AS90" si="60">F89*F16*$P$8</f>
        <v>225</v>
      </c>
      <c r="G90" s="77">
        <f t="shared" si="60"/>
        <v>225</v>
      </c>
      <c r="H90" s="77">
        <f t="shared" si="60"/>
        <v>225</v>
      </c>
      <c r="I90" s="77">
        <f t="shared" si="60"/>
        <v>225</v>
      </c>
      <c r="J90" s="77">
        <f t="shared" si="60"/>
        <v>225</v>
      </c>
      <c r="K90" s="77">
        <f t="shared" si="60"/>
        <v>225</v>
      </c>
      <c r="L90" s="77">
        <f t="shared" si="60"/>
        <v>225</v>
      </c>
      <c r="M90" s="77">
        <f t="shared" si="60"/>
        <v>225</v>
      </c>
      <c r="N90" s="77">
        <f t="shared" si="60"/>
        <v>225</v>
      </c>
      <c r="O90" s="77">
        <f t="shared" si="60"/>
        <v>225</v>
      </c>
      <c r="P90" s="77">
        <f t="shared" si="60"/>
        <v>225</v>
      </c>
      <c r="Q90" s="77">
        <f t="shared" si="60"/>
        <v>225</v>
      </c>
      <c r="R90" s="77">
        <f t="shared" si="60"/>
        <v>225</v>
      </c>
      <c r="S90" s="77">
        <f t="shared" si="60"/>
        <v>225</v>
      </c>
      <c r="T90" s="77">
        <f t="shared" si="60"/>
        <v>225</v>
      </c>
      <c r="U90" s="77">
        <f t="shared" si="60"/>
        <v>225</v>
      </c>
      <c r="V90" s="77">
        <f t="shared" si="60"/>
        <v>225</v>
      </c>
      <c r="W90" s="77">
        <f t="shared" si="60"/>
        <v>225</v>
      </c>
      <c r="X90" s="77">
        <f t="shared" si="60"/>
        <v>225</v>
      </c>
      <c r="Y90" s="77">
        <f t="shared" si="60"/>
        <v>225</v>
      </c>
      <c r="Z90" s="77">
        <f t="shared" si="60"/>
        <v>225</v>
      </c>
      <c r="AA90" s="77">
        <f t="shared" si="60"/>
        <v>225</v>
      </c>
      <c r="AB90" s="77">
        <f t="shared" si="60"/>
        <v>225</v>
      </c>
      <c r="AC90" s="77">
        <f t="shared" si="60"/>
        <v>225</v>
      </c>
      <c r="AD90" s="77">
        <f t="shared" si="60"/>
        <v>225</v>
      </c>
      <c r="AE90" s="77">
        <f t="shared" si="60"/>
        <v>225</v>
      </c>
      <c r="AF90" s="77">
        <f t="shared" si="60"/>
        <v>225</v>
      </c>
      <c r="AG90" s="77">
        <f t="shared" si="60"/>
        <v>225</v>
      </c>
      <c r="AH90" s="77">
        <f t="shared" si="60"/>
        <v>225</v>
      </c>
      <c r="AI90" s="77">
        <f t="shared" si="60"/>
        <v>225</v>
      </c>
      <c r="AJ90" s="77">
        <f t="shared" si="60"/>
        <v>225</v>
      </c>
      <c r="AK90" s="77">
        <f t="shared" si="60"/>
        <v>225</v>
      </c>
      <c r="AL90" s="77">
        <f t="shared" si="60"/>
        <v>225</v>
      </c>
      <c r="AM90" s="77">
        <f t="shared" si="60"/>
        <v>225</v>
      </c>
      <c r="AN90" s="77">
        <f t="shared" si="60"/>
        <v>225</v>
      </c>
      <c r="AO90" s="77">
        <f t="shared" si="60"/>
        <v>225</v>
      </c>
      <c r="AP90" s="77">
        <f t="shared" si="60"/>
        <v>225</v>
      </c>
      <c r="AQ90" s="77">
        <f t="shared" si="60"/>
        <v>225</v>
      </c>
      <c r="AR90" s="77">
        <f t="shared" si="60"/>
        <v>225</v>
      </c>
      <c r="AS90" s="77">
        <f t="shared" si="60"/>
        <v>225</v>
      </c>
      <c r="AT90" s="11"/>
      <c r="AU90" s="11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</row>
    <row r="91" spans="1:60" ht="15.75" customHeight="1" x14ac:dyDescent="0.25">
      <c r="A91" s="2"/>
      <c r="B91" s="16"/>
      <c r="C91" s="39"/>
      <c r="D91" s="80" t="s">
        <v>178</v>
      </c>
      <c r="E91" s="80"/>
      <c r="F91" s="77">
        <f t="shared" ref="F91:AS91" si="61">(F16*F15)*F89*(1-$P$7)</f>
        <v>9000</v>
      </c>
      <c r="G91" s="77">
        <f t="shared" si="61"/>
        <v>9000</v>
      </c>
      <c r="H91" s="77">
        <f t="shared" si="61"/>
        <v>9000</v>
      </c>
      <c r="I91" s="77">
        <f t="shared" si="61"/>
        <v>9000</v>
      </c>
      <c r="J91" s="77">
        <f t="shared" si="61"/>
        <v>9000</v>
      </c>
      <c r="K91" s="77">
        <f t="shared" si="61"/>
        <v>9000</v>
      </c>
      <c r="L91" s="77">
        <f t="shared" si="61"/>
        <v>9000</v>
      </c>
      <c r="M91" s="77">
        <f t="shared" si="61"/>
        <v>9000</v>
      </c>
      <c r="N91" s="77">
        <f t="shared" si="61"/>
        <v>9000</v>
      </c>
      <c r="O91" s="77">
        <f t="shared" si="61"/>
        <v>9000</v>
      </c>
      <c r="P91" s="77">
        <f t="shared" si="61"/>
        <v>9000</v>
      </c>
      <c r="Q91" s="77">
        <f t="shared" si="61"/>
        <v>9000</v>
      </c>
      <c r="R91" s="77">
        <f t="shared" si="61"/>
        <v>9000</v>
      </c>
      <c r="S91" s="77">
        <f t="shared" si="61"/>
        <v>9000</v>
      </c>
      <c r="T91" s="77">
        <f t="shared" si="61"/>
        <v>9000</v>
      </c>
      <c r="U91" s="77">
        <f t="shared" si="61"/>
        <v>9000</v>
      </c>
      <c r="V91" s="77">
        <f t="shared" si="61"/>
        <v>9000</v>
      </c>
      <c r="W91" s="77">
        <f t="shared" si="61"/>
        <v>9000</v>
      </c>
      <c r="X91" s="77">
        <f t="shared" si="61"/>
        <v>9000</v>
      </c>
      <c r="Y91" s="77">
        <f t="shared" si="61"/>
        <v>9000</v>
      </c>
      <c r="Z91" s="77">
        <f t="shared" si="61"/>
        <v>9000</v>
      </c>
      <c r="AA91" s="77">
        <f t="shared" si="61"/>
        <v>9000</v>
      </c>
      <c r="AB91" s="77">
        <f t="shared" si="61"/>
        <v>9000</v>
      </c>
      <c r="AC91" s="77">
        <f t="shared" si="61"/>
        <v>9000</v>
      </c>
      <c r="AD91" s="77">
        <f t="shared" si="61"/>
        <v>9000</v>
      </c>
      <c r="AE91" s="77">
        <f t="shared" si="61"/>
        <v>9000</v>
      </c>
      <c r="AF91" s="77">
        <f t="shared" si="61"/>
        <v>9000</v>
      </c>
      <c r="AG91" s="77">
        <f t="shared" si="61"/>
        <v>9000</v>
      </c>
      <c r="AH91" s="77">
        <f t="shared" si="61"/>
        <v>9000</v>
      </c>
      <c r="AI91" s="77">
        <f t="shared" si="61"/>
        <v>9000</v>
      </c>
      <c r="AJ91" s="77">
        <f t="shared" si="61"/>
        <v>9000</v>
      </c>
      <c r="AK91" s="77">
        <f t="shared" si="61"/>
        <v>9000</v>
      </c>
      <c r="AL91" s="77">
        <f t="shared" si="61"/>
        <v>9000</v>
      </c>
      <c r="AM91" s="77">
        <f t="shared" si="61"/>
        <v>9000</v>
      </c>
      <c r="AN91" s="77">
        <f t="shared" si="61"/>
        <v>9000</v>
      </c>
      <c r="AO91" s="77">
        <f t="shared" si="61"/>
        <v>9000</v>
      </c>
      <c r="AP91" s="77">
        <f t="shared" si="61"/>
        <v>9000</v>
      </c>
      <c r="AQ91" s="77">
        <f t="shared" si="61"/>
        <v>9000</v>
      </c>
      <c r="AR91" s="77">
        <f t="shared" si="61"/>
        <v>9000</v>
      </c>
      <c r="AS91" s="77">
        <f t="shared" si="61"/>
        <v>9000</v>
      </c>
      <c r="AT91" s="11"/>
      <c r="AU91" s="11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</row>
    <row r="92" spans="1:60" ht="15.75" customHeight="1" x14ac:dyDescent="0.25">
      <c r="A92" s="2"/>
      <c r="B92" s="16"/>
      <c r="C92" s="39"/>
      <c r="D92" s="79" t="s">
        <v>179</v>
      </c>
      <c r="E92" s="79"/>
      <c r="F92" s="78">
        <f t="shared" ref="F92:AS92" si="62">SUM(F90:F91)</f>
        <v>9225</v>
      </c>
      <c r="G92" s="78">
        <f t="shared" si="62"/>
        <v>9225</v>
      </c>
      <c r="H92" s="78">
        <f t="shared" si="62"/>
        <v>9225</v>
      </c>
      <c r="I92" s="78">
        <f t="shared" si="62"/>
        <v>9225</v>
      </c>
      <c r="J92" s="78">
        <f t="shared" si="62"/>
        <v>9225</v>
      </c>
      <c r="K92" s="78">
        <f t="shared" si="62"/>
        <v>9225</v>
      </c>
      <c r="L92" s="78">
        <f t="shared" si="62"/>
        <v>9225</v>
      </c>
      <c r="M92" s="78">
        <f t="shared" si="62"/>
        <v>9225</v>
      </c>
      <c r="N92" s="78">
        <f t="shared" si="62"/>
        <v>9225</v>
      </c>
      <c r="O92" s="78">
        <f t="shared" si="62"/>
        <v>9225</v>
      </c>
      <c r="P92" s="78">
        <f t="shared" si="62"/>
        <v>9225</v>
      </c>
      <c r="Q92" s="78">
        <f t="shared" si="62"/>
        <v>9225</v>
      </c>
      <c r="R92" s="78">
        <f t="shared" si="62"/>
        <v>9225</v>
      </c>
      <c r="S92" s="78">
        <f t="shared" si="62"/>
        <v>9225</v>
      </c>
      <c r="T92" s="78">
        <f t="shared" si="62"/>
        <v>9225</v>
      </c>
      <c r="U92" s="78">
        <f t="shared" si="62"/>
        <v>9225</v>
      </c>
      <c r="V92" s="78">
        <f t="shared" si="62"/>
        <v>9225</v>
      </c>
      <c r="W92" s="78">
        <f t="shared" si="62"/>
        <v>9225</v>
      </c>
      <c r="X92" s="78">
        <f t="shared" si="62"/>
        <v>9225</v>
      </c>
      <c r="Y92" s="78">
        <f t="shared" si="62"/>
        <v>9225</v>
      </c>
      <c r="Z92" s="78">
        <f t="shared" si="62"/>
        <v>9225</v>
      </c>
      <c r="AA92" s="78">
        <f t="shared" si="62"/>
        <v>9225</v>
      </c>
      <c r="AB92" s="78">
        <f t="shared" si="62"/>
        <v>9225</v>
      </c>
      <c r="AC92" s="78">
        <f t="shared" si="62"/>
        <v>9225</v>
      </c>
      <c r="AD92" s="78">
        <f t="shared" si="62"/>
        <v>9225</v>
      </c>
      <c r="AE92" s="78">
        <f t="shared" si="62"/>
        <v>9225</v>
      </c>
      <c r="AF92" s="78">
        <f t="shared" si="62"/>
        <v>9225</v>
      </c>
      <c r="AG92" s="78">
        <f t="shared" si="62"/>
        <v>9225</v>
      </c>
      <c r="AH92" s="78">
        <f t="shared" si="62"/>
        <v>9225</v>
      </c>
      <c r="AI92" s="78">
        <f t="shared" si="62"/>
        <v>9225</v>
      </c>
      <c r="AJ92" s="78">
        <f t="shared" si="62"/>
        <v>9225</v>
      </c>
      <c r="AK92" s="78">
        <f t="shared" si="62"/>
        <v>9225</v>
      </c>
      <c r="AL92" s="78">
        <f t="shared" si="62"/>
        <v>9225</v>
      </c>
      <c r="AM92" s="78">
        <f t="shared" si="62"/>
        <v>9225</v>
      </c>
      <c r="AN92" s="78">
        <f t="shared" si="62"/>
        <v>9225</v>
      </c>
      <c r="AO92" s="78">
        <f t="shared" si="62"/>
        <v>9225</v>
      </c>
      <c r="AP92" s="78">
        <f t="shared" si="62"/>
        <v>9225</v>
      </c>
      <c r="AQ92" s="78">
        <f t="shared" si="62"/>
        <v>9225</v>
      </c>
      <c r="AR92" s="78">
        <f t="shared" si="62"/>
        <v>9225</v>
      </c>
      <c r="AS92" s="78">
        <f t="shared" si="62"/>
        <v>9225</v>
      </c>
      <c r="AT92" s="11"/>
      <c r="AU92" s="11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</row>
    <row r="93" spans="1:60" ht="15.75" customHeight="1" x14ac:dyDescent="0.25">
      <c r="A93" s="2"/>
      <c r="B93" s="11"/>
      <c r="C93" s="11"/>
      <c r="D93" s="20"/>
      <c r="E93" s="20"/>
      <c r="F93" s="61"/>
      <c r="G93" s="61"/>
      <c r="H93" s="61"/>
      <c r="I93" s="61"/>
      <c r="J93" s="61"/>
      <c r="K93" s="61"/>
      <c r="L93" s="61"/>
      <c r="M93" s="61"/>
      <c r="N93" s="11"/>
      <c r="O93" s="11"/>
      <c r="P93" s="61"/>
      <c r="Q93" s="61"/>
      <c r="R93" s="61"/>
      <c r="S93" s="61"/>
      <c r="T93" s="61"/>
      <c r="U93" s="61"/>
      <c r="V93" s="61"/>
      <c r="W93" s="6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</row>
    <row r="94" spans="1:60" ht="15.75" customHeight="1" x14ac:dyDescent="0.25">
      <c r="A94" s="1"/>
      <c r="B94" s="11"/>
      <c r="C94" s="39"/>
      <c r="D94" s="20"/>
      <c r="E94" s="20"/>
      <c r="F94" s="61"/>
      <c r="G94" s="61"/>
      <c r="H94" s="61"/>
      <c r="I94" s="61"/>
      <c r="J94" s="61"/>
      <c r="K94" s="61"/>
      <c r="L94" s="61"/>
      <c r="M94" s="61"/>
      <c r="N94" s="11"/>
      <c r="O94" s="11"/>
      <c r="P94" s="61"/>
      <c r="Q94" s="61"/>
      <c r="R94" s="61"/>
      <c r="S94" s="61"/>
      <c r="T94" s="61"/>
      <c r="U94" s="61"/>
      <c r="V94" s="61"/>
      <c r="W94" s="6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</row>
    <row r="95" spans="1:60" ht="15.75" customHeight="1" x14ac:dyDescent="0.3">
      <c r="A95" s="1"/>
      <c r="B95" s="16"/>
      <c r="C95" s="39"/>
      <c r="D95" s="97" t="s">
        <v>129</v>
      </c>
      <c r="E95" s="79"/>
      <c r="F95" s="78">
        <f t="shared" ref="F95:AS95" si="63">F17-F85-F92</f>
        <v>1030730</v>
      </c>
      <c r="G95" s="78">
        <f t="shared" si="63"/>
        <v>1030730</v>
      </c>
      <c r="H95" s="78">
        <f t="shared" si="63"/>
        <v>1030730</v>
      </c>
      <c r="I95" s="78">
        <f t="shared" si="63"/>
        <v>1030730</v>
      </c>
      <c r="J95" s="78">
        <f t="shared" si="63"/>
        <v>1029630</v>
      </c>
      <c r="K95" s="78">
        <f t="shared" si="63"/>
        <v>1029630</v>
      </c>
      <c r="L95" s="78">
        <f t="shared" si="63"/>
        <v>1029630</v>
      </c>
      <c r="M95" s="78">
        <f t="shared" si="63"/>
        <v>1029630</v>
      </c>
      <c r="N95" s="78">
        <f t="shared" si="63"/>
        <v>1028508</v>
      </c>
      <c r="O95" s="78">
        <f t="shared" si="63"/>
        <v>1028508</v>
      </c>
      <c r="P95" s="78">
        <f t="shared" si="63"/>
        <v>1028508</v>
      </c>
      <c r="Q95" s="78">
        <f t="shared" si="63"/>
        <v>1028508</v>
      </c>
      <c r="R95" s="78">
        <f t="shared" si="63"/>
        <v>1027363.56</v>
      </c>
      <c r="S95" s="78">
        <f t="shared" si="63"/>
        <v>1027363.56</v>
      </c>
      <c r="T95" s="78">
        <f t="shared" si="63"/>
        <v>1027363.56</v>
      </c>
      <c r="U95" s="78">
        <f t="shared" si="63"/>
        <v>1027363.56</v>
      </c>
      <c r="V95" s="78">
        <f t="shared" si="63"/>
        <v>1026196.2312</v>
      </c>
      <c r="W95" s="78">
        <f t="shared" si="63"/>
        <v>1026196.2312</v>
      </c>
      <c r="X95" s="78">
        <f t="shared" si="63"/>
        <v>1026196.2312</v>
      </c>
      <c r="Y95" s="78">
        <f t="shared" si="63"/>
        <v>1026196.2312</v>
      </c>
      <c r="Z95" s="78">
        <f t="shared" si="63"/>
        <v>1025005.555824</v>
      </c>
      <c r="AA95" s="78">
        <f t="shared" si="63"/>
        <v>1025005.555824</v>
      </c>
      <c r="AB95" s="78">
        <f t="shared" si="63"/>
        <v>1025005.555824</v>
      </c>
      <c r="AC95" s="78">
        <f t="shared" si="63"/>
        <v>1025005.555824</v>
      </c>
      <c r="AD95" s="78">
        <f t="shared" si="63"/>
        <v>1023791.06694048</v>
      </c>
      <c r="AE95" s="78">
        <f t="shared" si="63"/>
        <v>1023791.06694048</v>
      </c>
      <c r="AF95" s="78">
        <f t="shared" si="63"/>
        <v>1023791.06694048</v>
      </c>
      <c r="AG95" s="78">
        <f t="shared" si="63"/>
        <v>1023791.06694048</v>
      </c>
      <c r="AH95" s="78">
        <f t="shared" si="63"/>
        <v>1022552.2882792896</v>
      </c>
      <c r="AI95" s="78">
        <f t="shared" si="63"/>
        <v>1022552.2882792896</v>
      </c>
      <c r="AJ95" s="78">
        <f t="shared" si="63"/>
        <v>1022552.2882792896</v>
      </c>
      <c r="AK95" s="78">
        <f t="shared" si="63"/>
        <v>1022552.2882792896</v>
      </c>
      <c r="AL95" s="78">
        <f t="shared" si="63"/>
        <v>1021288.7340448754</v>
      </c>
      <c r="AM95" s="78">
        <f t="shared" si="63"/>
        <v>1021288.7340448754</v>
      </c>
      <c r="AN95" s="78">
        <f t="shared" si="63"/>
        <v>1021288.7340448754</v>
      </c>
      <c r="AO95" s="78">
        <f t="shared" si="63"/>
        <v>1021288.7340448754</v>
      </c>
      <c r="AP95" s="78">
        <f t="shared" si="63"/>
        <v>1019999.9087257729</v>
      </c>
      <c r="AQ95" s="78">
        <f t="shared" si="63"/>
        <v>1019999.9087257729</v>
      </c>
      <c r="AR95" s="78">
        <f t="shared" si="63"/>
        <v>1019999.9087257729</v>
      </c>
      <c r="AS95" s="78">
        <f t="shared" si="63"/>
        <v>1019999.9087257729</v>
      </c>
      <c r="AT95" s="11"/>
      <c r="AU95" s="11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</row>
    <row r="96" spans="1:60" ht="15.75" customHeight="1" x14ac:dyDescent="0.25">
      <c r="B96" s="11"/>
      <c r="C96" s="11"/>
      <c r="D96" s="60"/>
      <c r="E96" s="61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61"/>
      <c r="Q96" s="61"/>
      <c r="R96" s="61"/>
      <c r="S96" s="61"/>
      <c r="T96" s="61"/>
      <c r="U96" s="61"/>
      <c r="V96" s="61"/>
      <c r="W96" s="6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</row>
    <row r="97" spans="1:60" ht="15.75" customHeight="1" x14ac:dyDescent="0.25">
      <c r="B97" s="11"/>
      <c r="C97" s="11"/>
      <c r="D97" s="60"/>
      <c r="E97" s="61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61"/>
      <c r="Q97" s="61"/>
      <c r="R97" s="61"/>
      <c r="S97" s="61"/>
      <c r="T97" s="61"/>
      <c r="U97" s="61"/>
      <c r="V97" s="61"/>
      <c r="W97" s="6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</row>
    <row r="98" spans="1:60" ht="15.75" customHeight="1" x14ac:dyDescent="0.25">
      <c r="B98" s="11"/>
      <c r="C98" s="11"/>
      <c r="D98" s="60"/>
      <c r="E98" s="61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61"/>
      <c r="Q98" s="61"/>
      <c r="R98" s="61"/>
      <c r="S98" s="61"/>
      <c r="T98" s="61"/>
      <c r="U98" s="61"/>
      <c r="V98" s="61"/>
      <c r="W98" s="6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</row>
    <row r="99" spans="1:60" ht="15.75" customHeight="1" x14ac:dyDescent="0.25">
      <c r="B99" s="11"/>
      <c r="C99" s="11"/>
      <c r="D99" s="59"/>
      <c r="E99" s="61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61"/>
      <c r="Q99" s="61"/>
      <c r="R99" s="61"/>
      <c r="S99" s="61"/>
      <c r="T99" s="61"/>
      <c r="U99" s="61"/>
      <c r="V99" s="61"/>
      <c r="W99" s="6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</row>
    <row r="100" spans="1:60" ht="15.75" customHeight="1" x14ac:dyDescent="0.25">
      <c r="B100" s="11"/>
      <c r="C100" s="88" t="s">
        <v>131</v>
      </c>
      <c r="D100" s="2"/>
      <c r="E100" s="2"/>
      <c r="F100" s="2"/>
      <c r="G100" s="39"/>
      <c r="H100" s="39"/>
      <c r="I100" s="39"/>
      <c r="J100" s="39"/>
      <c r="K100" s="39"/>
      <c r="L100" s="39"/>
      <c r="M100" s="87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21"/>
      <c r="AW100" s="21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</row>
    <row r="101" spans="1:60" ht="15.75" customHeight="1" x14ac:dyDescent="0.25">
      <c r="A101" s="1"/>
      <c r="B101" s="11"/>
      <c r="C101" s="11"/>
      <c r="D101" s="79"/>
      <c r="E101" s="2"/>
      <c r="F101" s="79"/>
      <c r="G101" s="72">
        <f>Information!$F$9</f>
        <v>2024</v>
      </c>
      <c r="H101" s="2"/>
      <c r="I101" s="2"/>
      <c r="J101" s="2"/>
      <c r="K101" s="72">
        <f>G101+1</f>
        <v>2025</v>
      </c>
      <c r="L101" s="2"/>
      <c r="M101" s="2"/>
      <c r="N101" s="2"/>
      <c r="O101" s="72">
        <f>K101+1</f>
        <v>2026</v>
      </c>
      <c r="P101" s="2"/>
      <c r="Q101" s="2"/>
      <c r="R101" s="2"/>
      <c r="S101" s="72">
        <f>O101+1</f>
        <v>2027</v>
      </c>
      <c r="T101" s="2"/>
      <c r="U101" s="2"/>
      <c r="V101" s="2"/>
      <c r="W101" s="72">
        <f>S101+1</f>
        <v>2028</v>
      </c>
      <c r="X101" s="2"/>
      <c r="Y101" s="39"/>
      <c r="Z101" s="39"/>
      <c r="AA101" s="72">
        <f>W101+1</f>
        <v>2029</v>
      </c>
      <c r="AB101" s="39"/>
      <c r="AC101" s="39"/>
      <c r="AD101" s="39"/>
      <c r="AE101" s="72">
        <f>AA101+1</f>
        <v>2030</v>
      </c>
      <c r="AF101" s="39"/>
      <c r="AG101" s="39"/>
      <c r="AH101" s="39"/>
      <c r="AI101" s="72">
        <f>AE101+1</f>
        <v>2031</v>
      </c>
      <c r="AJ101" s="39"/>
      <c r="AK101" s="39"/>
      <c r="AL101" s="39"/>
      <c r="AM101" s="72">
        <f>AI101+1</f>
        <v>2032</v>
      </c>
      <c r="AN101" s="39"/>
      <c r="AO101" s="39"/>
      <c r="AP101" s="39"/>
      <c r="AQ101" s="72">
        <f>AM101+1</f>
        <v>2033</v>
      </c>
      <c r="AR101" s="39"/>
      <c r="AS101" s="39"/>
      <c r="AT101" s="39"/>
      <c r="AU101" s="77"/>
      <c r="AV101" s="21"/>
      <c r="AW101" s="21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</row>
    <row r="102" spans="1:60" ht="15.75" customHeight="1" x14ac:dyDescent="0.25">
      <c r="A102" s="1"/>
      <c r="B102" s="16"/>
      <c r="C102" s="11"/>
      <c r="D102" s="20" t="s">
        <v>132</v>
      </c>
      <c r="E102" s="82" t="s">
        <v>133</v>
      </c>
      <c r="F102" s="20"/>
      <c r="G102" s="55" t="s">
        <v>55</v>
      </c>
      <c r="H102" s="55" t="s">
        <v>56</v>
      </c>
      <c r="I102" s="55" t="s">
        <v>57</v>
      </c>
      <c r="J102" s="55" t="s">
        <v>58</v>
      </c>
      <c r="K102" s="55" t="s">
        <v>55</v>
      </c>
      <c r="L102" s="55" t="s">
        <v>56</v>
      </c>
      <c r="M102" s="55" t="s">
        <v>57</v>
      </c>
      <c r="N102" s="55" t="s">
        <v>58</v>
      </c>
      <c r="O102" s="55" t="s">
        <v>55</v>
      </c>
      <c r="P102" s="55" t="s">
        <v>56</v>
      </c>
      <c r="Q102" s="55" t="s">
        <v>57</v>
      </c>
      <c r="R102" s="55" t="s">
        <v>58</v>
      </c>
      <c r="S102" s="55" t="s">
        <v>55</v>
      </c>
      <c r="T102" s="55" t="s">
        <v>56</v>
      </c>
      <c r="U102" s="55" t="s">
        <v>57</v>
      </c>
      <c r="V102" s="55" t="s">
        <v>58</v>
      </c>
      <c r="W102" s="55" t="s">
        <v>55</v>
      </c>
      <c r="X102" s="55" t="s">
        <v>56</v>
      </c>
      <c r="Y102" s="55" t="s">
        <v>57</v>
      </c>
      <c r="Z102" s="55" t="s">
        <v>58</v>
      </c>
      <c r="AA102" s="55" t="s">
        <v>55</v>
      </c>
      <c r="AB102" s="55" t="s">
        <v>56</v>
      </c>
      <c r="AC102" s="55" t="s">
        <v>57</v>
      </c>
      <c r="AD102" s="55" t="s">
        <v>58</v>
      </c>
      <c r="AE102" s="55" t="s">
        <v>55</v>
      </c>
      <c r="AF102" s="55" t="s">
        <v>56</v>
      </c>
      <c r="AG102" s="55" t="s">
        <v>57</v>
      </c>
      <c r="AH102" s="55" t="s">
        <v>58</v>
      </c>
      <c r="AI102" s="55" t="s">
        <v>55</v>
      </c>
      <c r="AJ102" s="55" t="s">
        <v>56</v>
      </c>
      <c r="AK102" s="55" t="s">
        <v>57</v>
      </c>
      <c r="AL102" s="55" t="s">
        <v>58</v>
      </c>
      <c r="AM102" s="55" t="s">
        <v>55</v>
      </c>
      <c r="AN102" s="55" t="s">
        <v>56</v>
      </c>
      <c r="AO102" s="55" t="s">
        <v>57</v>
      </c>
      <c r="AP102" s="55" t="s">
        <v>58</v>
      </c>
      <c r="AQ102" s="55" t="s">
        <v>55</v>
      </c>
      <c r="AR102" s="55" t="s">
        <v>56</v>
      </c>
      <c r="AS102" s="55" t="s">
        <v>57</v>
      </c>
      <c r="AT102" s="55" t="s">
        <v>58</v>
      </c>
      <c r="AU102" s="77"/>
      <c r="AV102" s="21"/>
      <c r="AW102" s="91" t="s">
        <v>8</v>
      </c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</row>
    <row r="103" spans="1:60" ht="15.75" customHeight="1" x14ac:dyDescent="0.25">
      <c r="A103" s="1"/>
      <c r="B103" s="16"/>
      <c r="C103" s="11"/>
      <c r="D103" s="64" t="s">
        <v>180</v>
      </c>
      <c r="E103" s="76">
        <v>5000000</v>
      </c>
      <c r="F103" s="77" t="s">
        <v>65</v>
      </c>
      <c r="G103" s="77">
        <f t="shared" ref="G103:G108" si="64">$E103</f>
        <v>5000000</v>
      </c>
      <c r="H103" s="77" t="s">
        <v>65</v>
      </c>
      <c r="I103" s="77" t="s">
        <v>65</v>
      </c>
      <c r="J103" s="77" t="s">
        <v>65</v>
      </c>
      <c r="K103" s="77" t="s">
        <v>65</v>
      </c>
      <c r="L103" s="77" t="s">
        <v>65</v>
      </c>
      <c r="M103" s="77" t="s">
        <v>65</v>
      </c>
      <c r="N103" s="77" t="s">
        <v>65</v>
      </c>
      <c r="O103" s="77" t="s">
        <v>65</v>
      </c>
      <c r="P103" s="77" t="s">
        <v>65</v>
      </c>
      <c r="Q103" s="77" t="s">
        <v>65</v>
      </c>
      <c r="R103" s="77" t="s">
        <v>65</v>
      </c>
      <c r="S103" s="77" t="s">
        <v>65</v>
      </c>
      <c r="T103" s="77" t="s">
        <v>65</v>
      </c>
      <c r="U103" s="77" t="s">
        <v>65</v>
      </c>
      <c r="V103" s="77" t="s">
        <v>65</v>
      </c>
      <c r="W103" s="77" t="s">
        <v>65</v>
      </c>
      <c r="X103" s="77" t="s">
        <v>65</v>
      </c>
      <c r="Y103" s="77" t="s">
        <v>65</v>
      </c>
      <c r="Z103" s="77" t="s">
        <v>65</v>
      </c>
      <c r="AA103" s="77">
        <f t="shared" ref="AA103:AA108" si="65">$E103</f>
        <v>5000000</v>
      </c>
      <c r="AB103" s="77" t="s">
        <v>65</v>
      </c>
      <c r="AC103" s="77" t="s">
        <v>65</v>
      </c>
      <c r="AD103" s="77" t="s">
        <v>65</v>
      </c>
      <c r="AE103" s="77" t="s">
        <v>65</v>
      </c>
      <c r="AF103" s="77" t="s">
        <v>65</v>
      </c>
      <c r="AG103" s="77" t="s">
        <v>65</v>
      </c>
      <c r="AH103" s="77" t="s">
        <v>65</v>
      </c>
      <c r="AI103" s="77" t="s">
        <v>65</v>
      </c>
      <c r="AJ103" s="77" t="s">
        <v>65</v>
      </c>
      <c r="AK103" s="77" t="s">
        <v>65</v>
      </c>
      <c r="AL103" s="77" t="s">
        <v>65</v>
      </c>
      <c r="AM103" s="77" t="s">
        <v>65</v>
      </c>
      <c r="AN103" s="77" t="s">
        <v>65</v>
      </c>
      <c r="AO103" s="77" t="s">
        <v>65</v>
      </c>
      <c r="AP103" s="77" t="s">
        <v>65</v>
      </c>
      <c r="AQ103" s="77" t="s">
        <v>65</v>
      </c>
      <c r="AR103" s="77" t="s">
        <v>65</v>
      </c>
      <c r="AS103" s="77" t="str">
        <f t="shared" ref="AS103:AT103" si="66">AR103</f>
        <v>-</v>
      </c>
      <c r="AT103" s="77" t="str">
        <f t="shared" si="66"/>
        <v>-</v>
      </c>
      <c r="AU103" s="77"/>
      <c r="AV103" s="21"/>
      <c r="AW103" s="21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</row>
    <row r="104" spans="1:60" ht="15.75" customHeight="1" x14ac:dyDescent="0.25">
      <c r="A104" s="1"/>
      <c r="B104" s="16"/>
      <c r="C104" s="11"/>
      <c r="D104" s="64" t="s">
        <v>181</v>
      </c>
      <c r="E104" s="76">
        <v>2000000</v>
      </c>
      <c r="F104" s="77" t="s">
        <v>65</v>
      </c>
      <c r="G104" s="77">
        <f t="shared" si="64"/>
        <v>2000000</v>
      </c>
      <c r="H104" s="77" t="s">
        <v>65</v>
      </c>
      <c r="I104" s="77" t="s">
        <v>65</v>
      </c>
      <c r="J104" s="77" t="s">
        <v>65</v>
      </c>
      <c r="K104" s="77" t="s">
        <v>65</v>
      </c>
      <c r="L104" s="77" t="s">
        <v>65</v>
      </c>
      <c r="M104" s="77" t="s">
        <v>65</v>
      </c>
      <c r="N104" s="77" t="s">
        <v>65</v>
      </c>
      <c r="O104" s="77" t="s">
        <v>65</v>
      </c>
      <c r="P104" s="77" t="s">
        <v>65</v>
      </c>
      <c r="Q104" s="77" t="s">
        <v>65</v>
      </c>
      <c r="R104" s="77" t="s">
        <v>65</v>
      </c>
      <c r="S104" s="77" t="s">
        <v>65</v>
      </c>
      <c r="T104" s="77" t="s">
        <v>65</v>
      </c>
      <c r="U104" s="77" t="s">
        <v>65</v>
      </c>
      <c r="V104" s="77" t="s">
        <v>65</v>
      </c>
      <c r="W104" s="77" t="s">
        <v>65</v>
      </c>
      <c r="X104" s="77" t="s">
        <v>65</v>
      </c>
      <c r="Y104" s="77" t="s">
        <v>65</v>
      </c>
      <c r="Z104" s="77" t="s">
        <v>65</v>
      </c>
      <c r="AA104" s="77">
        <f t="shared" si="65"/>
        <v>2000000</v>
      </c>
      <c r="AB104" s="77" t="s">
        <v>65</v>
      </c>
      <c r="AC104" s="77" t="s">
        <v>65</v>
      </c>
      <c r="AD104" s="77" t="s">
        <v>65</v>
      </c>
      <c r="AE104" s="77" t="s">
        <v>65</v>
      </c>
      <c r="AF104" s="77" t="s">
        <v>65</v>
      </c>
      <c r="AG104" s="77" t="s">
        <v>65</v>
      </c>
      <c r="AH104" s="77" t="s">
        <v>65</v>
      </c>
      <c r="AI104" s="77" t="s">
        <v>65</v>
      </c>
      <c r="AJ104" s="77" t="s">
        <v>65</v>
      </c>
      <c r="AK104" s="77" t="s">
        <v>65</v>
      </c>
      <c r="AL104" s="77" t="s">
        <v>65</v>
      </c>
      <c r="AM104" s="77" t="s">
        <v>65</v>
      </c>
      <c r="AN104" s="77" t="s">
        <v>65</v>
      </c>
      <c r="AO104" s="77" t="s">
        <v>65</v>
      </c>
      <c r="AP104" s="77" t="s">
        <v>65</v>
      </c>
      <c r="AQ104" s="77" t="s">
        <v>65</v>
      </c>
      <c r="AR104" s="77" t="s">
        <v>65</v>
      </c>
      <c r="AS104" s="77" t="str">
        <f t="shared" ref="AS104:AT104" si="67">AR104</f>
        <v>-</v>
      </c>
      <c r="AT104" s="77" t="str">
        <f t="shared" si="67"/>
        <v>-</v>
      </c>
      <c r="AU104" s="77"/>
      <c r="AV104" s="21"/>
      <c r="AW104" s="21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</row>
    <row r="105" spans="1:60" ht="15.75" customHeight="1" x14ac:dyDescent="0.25">
      <c r="A105" s="1"/>
      <c r="B105" s="16"/>
      <c r="C105" s="11"/>
      <c r="D105" s="64" t="s">
        <v>182</v>
      </c>
      <c r="E105" s="76">
        <v>3000000</v>
      </c>
      <c r="F105" s="77" t="s">
        <v>65</v>
      </c>
      <c r="G105" s="77">
        <f t="shared" si="64"/>
        <v>3000000</v>
      </c>
      <c r="H105" s="77" t="s">
        <v>65</v>
      </c>
      <c r="I105" s="77" t="s">
        <v>65</v>
      </c>
      <c r="J105" s="77" t="s">
        <v>65</v>
      </c>
      <c r="K105" s="77" t="s">
        <v>65</v>
      </c>
      <c r="L105" s="77" t="s">
        <v>65</v>
      </c>
      <c r="M105" s="77" t="s">
        <v>65</v>
      </c>
      <c r="N105" s="77" t="s">
        <v>65</v>
      </c>
      <c r="O105" s="77" t="s">
        <v>65</v>
      </c>
      <c r="P105" s="77" t="s">
        <v>65</v>
      </c>
      <c r="Q105" s="77" t="s">
        <v>65</v>
      </c>
      <c r="R105" s="77" t="s">
        <v>65</v>
      </c>
      <c r="S105" s="77" t="s">
        <v>65</v>
      </c>
      <c r="T105" s="77" t="s">
        <v>65</v>
      </c>
      <c r="U105" s="77" t="s">
        <v>65</v>
      </c>
      <c r="V105" s="77" t="s">
        <v>65</v>
      </c>
      <c r="W105" s="77" t="s">
        <v>65</v>
      </c>
      <c r="X105" s="77" t="s">
        <v>65</v>
      </c>
      <c r="Y105" s="77" t="s">
        <v>65</v>
      </c>
      <c r="Z105" s="77" t="s">
        <v>65</v>
      </c>
      <c r="AA105" s="77">
        <f t="shared" si="65"/>
        <v>3000000</v>
      </c>
      <c r="AB105" s="77" t="s">
        <v>65</v>
      </c>
      <c r="AC105" s="77" t="s">
        <v>65</v>
      </c>
      <c r="AD105" s="77" t="s">
        <v>65</v>
      </c>
      <c r="AE105" s="77" t="s">
        <v>65</v>
      </c>
      <c r="AF105" s="77" t="s">
        <v>65</v>
      </c>
      <c r="AG105" s="77" t="s">
        <v>65</v>
      </c>
      <c r="AH105" s="77" t="s">
        <v>65</v>
      </c>
      <c r="AI105" s="77" t="s">
        <v>65</v>
      </c>
      <c r="AJ105" s="77" t="s">
        <v>65</v>
      </c>
      <c r="AK105" s="77" t="s">
        <v>65</v>
      </c>
      <c r="AL105" s="77" t="s">
        <v>65</v>
      </c>
      <c r="AM105" s="77" t="s">
        <v>65</v>
      </c>
      <c r="AN105" s="77" t="s">
        <v>65</v>
      </c>
      <c r="AO105" s="77" t="s">
        <v>65</v>
      </c>
      <c r="AP105" s="77" t="s">
        <v>65</v>
      </c>
      <c r="AQ105" s="77" t="s">
        <v>65</v>
      </c>
      <c r="AR105" s="77" t="s">
        <v>65</v>
      </c>
      <c r="AS105" s="77" t="str">
        <f t="shared" ref="AS105:AT105" si="68">AR105</f>
        <v>-</v>
      </c>
      <c r="AT105" s="77" t="str">
        <f t="shared" si="68"/>
        <v>-</v>
      </c>
      <c r="AU105" s="77"/>
      <c r="AV105" s="21"/>
      <c r="AW105" s="21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</row>
    <row r="106" spans="1:60" ht="15.75" customHeight="1" x14ac:dyDescent="0.25">
      <c r="A106" s="1"/>
      <c r="B106" s="16"/>
      <c r="C106" s="11"/>
      <c r="D106" s="64" t="s">
        <v>183</v>
      </c>
      <c r="E106" s="76">
        <v>4500000</v>
      </c>
      <c r="F106" s="77" t="s">
        <v>65</v>
      </c>
      <c r="G106" s="77">
        <f t="shared" si="64"/>
        <v>4500000</v>
      </c>
      <c r="H106" s="77" t="s">
        <v>65</v>
      </c>
      <c r="I106" s="77" t="s">
        <v>65</v>
      </c>
      <c r="J106" s="77" t="s">
        <v>65</v>
      </c>
      <c r="K106" s="77" t="s">
        <v>65</v>
      </c>
      <c r="L106" s="77" t="s">
        <v>65</v>
      </c>
      <c r="M106" s="77" t="s">
        <v>65</v>
      </c>
      <c r="N106" s="77" t="s">
        <v>65</v>
      </c>
      <c r="O106" s="77" t="s">
        <v>65</v>
      </c>
      <c r="P106" s="77" t="s">
        <v>65</v>
      </c>
      <c r="Q106" s="77" t="s">
        <v>65</v>
      </c>
      <c r="R106" s="77" t="s">
        <v>65</v>
      </c>
      <c r="S106" s="77" t="s">
        <v>65</v>
      </c>
      <c r="T106" s="77" t="s">
        <v>65</v>
      </c>
      <c r="U106" s="77" t="s">
        <v>65</v>
      </c>
      <c r="V106" s="77" t="s">
        <v>65</v>
      </c>
      <c r="W106" s="77" t="s">
        <v>65</v>
      </c>
      <c r="X106" s="77" t="s">
        <v>65</v>
      </c>
      <c r="Y106" s="77" t="s">
        <v>65</v>
      </c>
      <c r="Z106" s="77" t="s">
        <v>65</v>
      </c>
      <c r="AA106" s="77">
        <f t="shared" si="65"/>
        <v>4500000</v>
      </c>
      <c r="AB106" s="77" t="s">
        <v>65</v>
      </c>
      <c r="AC106" s="77" t="s">
        <v>65</v>
      </c>
      <c r="AD106" s="77" t="s">
        <v>65</v>
      </c>
      <c r="AE106" s="77" t="s">
        <v>65</v>
      </c>
      <c r="AF106" s="77" t="s">
        <v>65</v>
      </c>
      <c r="AG106" s="77" t="s">
        <v>65</v>
      </c>
      <c r="AH106" s="77" t="s">
        <v>65</v>
      </c>
      <c r="AI106" s="77" t="s">
        <v>65</v>
      </c>
      <c r="AJ106" s="77" t="s">
        <v>65</v>
      </c>
      <c r="AK106" s="77" t="s">
        <v>65</v>
      </c>
      <c r="AL106" s="77" t="s">
        <v>65</v>
      </c>
      <c r="AM106" s="77" t="s">
        <v>65</v>
      </c>
      <c r="AN106" s="77" t="s">
        <v>65</v>
      </c>
      <c r="AO106" s="77" t="s">
        <v>65</v>
      </c>
      <c r="AP106" s="77" t="s">
        <v>65</v>
      </c>
      <c r="AQ106" s="77" t="s">
        <v>65</v>
      </c>
      <c r="AR106" s="77" t="s">
        <v>65</v>
      </c>
      <c r="AS106" s="77" t="str">
        <f t="shared" ref="AS106:AT106" si="69">AR106</f>
        <v>-</v>
      </c>
      <c r="AT106" s="77" t="str">
        <f t="shared" si="69"/>
        <v>-</v>
      </c>
      <c r="AU106" s="77"/>
      <c r="AV106" s="21"/>
      <c r="AW106" s="21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</row>
    <row r="107" spans="1:60" ht="15.75" customHeight="1" x14ac:dyDescent="0.25">
      <c r="A107" s="1"/>
      <c r="B107" s="16"/>
      <c r="C107" s="11"/>
      <c r="D107" s="64" t="s">
        <v>184</v>
      </c>
      <c r="E107" s="76">
        <v>6000000</v>
      </c>
      <c r="F107" s="77" t="s">
        <v>65</v>
      </c>
      <c r="G107" s="77">
        <f t="shared" si="64"/>
        <v>6000000</v>
      </c>
      <c r="H107" s="77" t="s">
        <v>65</v>
      </c>
      <c r="I107" s="77" t="s">
        <v>65</v>
      </c>
      <c r="J107" s="77" t="s">
        <v>65</v>
      </c>
      <c r="K107" s="77" t="s">
        <v>65</v>
      </c>
      <c r="L107" s="77" t="s">
        <v>65</v>
      </c>
      <c r="M107" s="77" t="s">
        <v>65</v>
      </c>
      <c r="N107" s="77" t="s">
        <v>65</v>
      </c>
      <c r="O107" s="77" t="s">
        <v>65</v>
      </c>
      <c r="P107" s="77" t="s">
        <v>65</v>
      </c>
      <c r="Q107" s="77" t="s">
        <v>65</v>
      </c>
      <c r="R107" s="77" t="s">
        <v>65</v>
      </c>
      <c r="S107" s="77" t="s">
        <v>65</v>
      </c>
      <c r="T107" s="77" t="s">
        <v>65</v>
      </c>
      <c r="U107" s="77" t="s">
        <v>65</v>
      </c>
      <c r="V107" s="77" t="s">
        <v>65</v>
      </c>
      <c r="W107" s="77" t="s">
        <v>65</v>
      </c>
      <c r="X107" s="77" t="s">
        <v>65</v>
      </c>
      <c r="Y107" s="77" t="s">
        <v>65</v>
      </c>
      <c r="Z107" s="77" t="s">
        <v>65</v>
      </c>
      <c r="AA107" s="77">
        <f t="shared" si="65"/>
        <v>6000000</v>
      </c>
      <c r="AB107" s="77" t="s">
        <v>65</v>
      </c>
      <c r="AC107" s="77" t="s">
        <v>65</v>
      </c>
      <c r="AD107" s="77" t="s">
        <v>65</v>
      </c>
      <c r="AE107" s="77" t="s">
        <v>65</v>
      </c>
      <c r="AF107" s="77" t="s">
        <v>65</v>
      </c>
      <c r="AG107" s="77" t="s">
        <v>65</v>
      </c>
      <c r="AH107" s="77" t="s">
        <v>65</v>
      </c>
      <c r="AI107" s="77" t="s">
        <v>65</v>
      </c>
      <c r="AJ107" s="77" t="s">
        <v>65</v>
      </c>
      <c r="AK107" s="77" t="s">
        <v>65</v>
      </c>
      <c r="AL107" s="77" t="s">
        <v>65</v>
      </c>
      <c r="AM107" s="77" t="s">
        <v>65</v>
      </c>
      <c r="AN107" s="77" t="s">
        <v>65</v>
      </c>
      <c r="AO107" s="77" t="s">
        <v>65</v>
      </c>
      <c r="AP107" s="77" t="s">
        <v>65</v>
      </c>
      <c r="AQ107" s="77" t="s">
        <v>65</v>
      </c>
      <c r="AR107" s="77" t="s">
        <v>65</v>
      </c>
      <c r="AS107" s="77" t="str">
        <f t="shared" ref="AS107:AT107" si="70">AR107</f>
        <v>-</v>
      </c>
      <c r="AT107" s="77" t="str">
        <f t="shared" si="70"/>
        <v>-</v>
      </c>
      <c r="AU107" s="77"/>
      <c r="AV107" s="21"/>
      <c r="AW107" s="21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</row>
    <row r="108" spans="1:60" ht="15.75" customHeight="1" x14ac:dyDescent="0.25">
      <c r="A108" s="1"/>
      <c r="B108" s="16"/>
      <c r="C108" s="11"/>
      <c r="D108" s="64" t="s">
        <v>136</v>
      </c>
      <c r="E108" s="76">
        <v>60000000</v>
      </c>
      <c r="F108" s="77" t="s">
        <v>65</v>
      </c>
      <c r="G108" s="77">
        <f t="shared" si="64"/>
        <v>60000000</v>
      </c>
      <c r="H108" s="77" t="s">
        <v>65</v>
      </c>
      <c r="I108" s="77" t="s">
        <v>65</v>
      </c>
      <c r="J108" s="77" t="s">
        <v>65</v>
      </c>
      <c r="K108" s="77" t="s">
        <v>65</v>
      </c>
      <c r="L108" s="77" t="s">
        <v>65</v>
      </c>
      <c r="M108" s="77" t="s">
        <v>65</v>
      </c>
      <c r="N108" s="77" t="s">
        <v>65</v>
      </c>
      <c r="O108" s="77" t="s">
        <v>65</v>
      </c>
      <c r="P108" s="77" t="s">
        <v>65</v>
      </c>
      <c r="Q108" s="77" t="s">
        <v>65</v>
      </c>
      <c r="R108" s="77" t="s">
        <v>65</v>
      </c>
      <c r="S108" s="77" t="s">
        <v>65</v>
      </c>
      <c r="T108" s="77" t="s">
        <v>65</v>
      </c>
      <c r="U108" s="77" t="s">
        <v>65</v>
      </c>
      <c r="V108" s="77" t="s">
        <v>65</v>
      </c>
      <c r="W108" s="77" t="s">
        <v>65</v>
      </c>
      <c r="X108" s="77" t="s">
        <v>65</v>
      </c>
      <c r="Y108" s="77" t="s">
        <v>65</v>
      </c>
      <c r="Z108" s="77" t="s">
        <v>65</v>
      </c>
      <c r="AA108" s="77">
        <f t="shared" si="65"/>
        <v>60000000</v>
      </c>
      <c r="AB108" s="77" t="s">
        <v>65</v>
      </c>
      <c r="AC108" s="77" t="s">
        <v>65</v>
      </c>
      <c r="AD108" s="77" t="s">
        <v>65</v>
      </c>
      <c r="AE108" s="77" t="s">
        <v>65</v>
      </c>
      <c r="AF108" s="77" t="s">
        <v>65</v>
      </c>
      <c r="AG108" s="77" t="s">
        <v>65</v>
      </c>
      <c r="AH108" s="77" t="s">
        <v>65</v>
      </c>
      <c r="AI108" s="77" t="s">
        <v>65</v>
      </c>
      <c r="AJ108" s="77" t="s">
        <v>65</v>
      </c>
      <c r="AK108" s="77" t="s">
        <v>65</v>
      </c>
      <c r="AL108" s="77" t="s">
        <v>65</v>
      </c>
      <c r="AM108" s="77" t="s">
        <v>65</v>
      </c>
      <c r="AN108" s="77" t="s">
        <v>65</v>
      </c>
      <c r="AO108" s="77" t="s">
        <v>65</v>
      </c>
      <c r="AP108" s="77" t="s">
        <v>65</v>
      </c>
      <c r="AQ108" s="77" t="s">
        <v>65</v>
      </c>
      <c r="AR108" s="77" t="s">
        <v>65</v>
      </c>
      <c r="AS108" s="77" t="str">
        <f t="shared" ref="AS108:AT108" si="71">AR108</f>
        <v>-</v>
      </c>
      <c r="AT108" s="77" t="str">
        <f t="shared" si="71"/>
        <v>-</v>
      </c>
      <c r="AU108" s="77"/>
      <c r="AV108" s="21"/>
      <c r="AW108" s="21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</row>
    <row r="109" spans="1:60" ht="15.75" customHeight="1" x14ac:dyDescent="0.25">
      <c r="A109" s="1"/>
      <c r="B109" s="16"/>
      <c r="C109" s="11"/>
      <c r="D109" s="32" t="s">
        <v>24</v>
      </c>
      <c r="E109" s="32"/>
      <c r="F109" s="64"/>
      <c r="G109" s="78">
        <f t="shared" ref="G109:AT109" si="72">SUM(G103:G108)</f>
        <v>80500000</v>
      </c>
      <c r="H109" s="78">
        <f t="shared" si="72"/>
        <v>0</v>
      </c>
      <c r="I109" s="78">
        <f t="shared" si="72"/>
        <v>0</v>
      </c>
      <c r="J109" s="78">
        <f t="shared" si="72"/>
        <v>0</v>
      </c>
      <c r="K109" s="78">
        <f t="shared" si="72"/>
        <v>0</v>
      </c>
      <c r="L109" s="78">
        <f t="shared" si="72"/>
        <v>0</v>
      </c>
      <c r="M109" s="78">
        <f t="shared" si="72"/>
        <v>0</v>
      </c>
      <c r="N109" s="78">
        <f t="shared" si="72"/>
        <v>0</v>
      </c>
      <c r="O109" s="78">
        <f t="shared" si="72"/>
        <v>0</v>
      </c>
      <c r="P109" s="78">
        <f t="shared" si="72"/>
        <v>0</v>
      </c>
      <c r="Q109" s="78">
        <f t="shared" si="72"/>
        <v>0</v>
      </c>
      <c r="R109" s="78">
        <f t="shared" si="72"/>
        <v>0</v>
      </c>
      <c r="S109" s="78">
        <f t="shared" si="72"/>
        <v>0</v>
      </c>
      <c r="T109" s="78">
        <f t="shared" si="72"/>
        <v>0</v>
      </c>
      <c r="U109" s="78">
        <f t="shared" si="72"/>
        <v>0</v>
      </c>
      <c r="V109" s="78">
        <f t="shared" si="72"/>
        <v>0</v>
      </c>
      <c r="W109" s="78">
        <f t="shared" si="72"/>
        <v>0</v>
      </c>
      <c r="X109" s="78">
        <f t="shared" si="72"/>
        <v>0</v>
      </c>
      <c r="Y109" s="78">
        <f t="shared" si="72"/>
        <v>0</v>
      </c>
      <c r="Z109" s="78">
        <f t="shared" si="72"/>
        <v>0</v>
      </c>
      <c r="AA109" s="78">
        <f t="shared" si="72"/>
        <v>80500000</v>
      </c>
      <c r="AB109" s="78">
        <f t="shared" si="72"/>
        <v>0</v>
      </c>
      <c r="AC109" s="78">
        <f t="shared" si="72"/>
        <v>0</v>
      </c>
      <c r="AD109" s="78">
        <f t="shared" si="72"/>
        <v>0</v>
      </c>
      <c r="AE109" s="78">
        <f t="shared" si="72"/>
        <v>0</v>
      </c>
      <c r="AF109" s="78">
        <f t="shared" si="72"/>
        <v>0</v>
      </c>
      <c r="AG109" s="78">
        <f t="shared" si="72"/>
        <v>0</v>
      </c>
      <c r="AH109" s="78">
        <f t="shared" si="72"/>
        <v>0</v>
      </c>
      <c r="AI109" s="78">
        <f t="shared" si="72"/>
        <v>0</v>
      </c>
      <c r="AJ109" s="78">
        <f t="shared" si="72"/>
        <v>0</v>
      </c>
      <c r="AK109" s="78">
        <f t="shared" si="72"/>
        <v>0</v>
      </c>
      <c r="AL109" s="78">
        <f t="shared" si="72"/>
        <v>0</v>
      </c>
      <c r="AM109" s="78">
        <f t="shared" si="72"/>
        <v>0</v>
      </c>
      <c r="AN109" s="78">
        <f t="shared" si="72"/>
        <v>0</v>
      </c>
      <c r="AO109" s="78">
        <f t="shared" si="72"/>
        <v>0</v>
      </c>
      <c r="AP109" s="78">
        <f t="shared" si="72"/>
        <v>0</v>
      </c>
      <c r="AQ109" s="78">
        <f t="shared" si="72"/>
        <v>0</v>
      </c>
      <c r="AR109" s="78">
        <f t="shared" si="72"/>
        <v>0</v>
      </c>
      <c r="AS109" s="78">
        <f t="shared" si="72"/>
        <v>0</v>
      </c>
      <c r="AT109" s="78">
        <f t="shared" si="72"/>
        <v>0</v>
      </c>
      <c r="AU109" s="77"/>
      <c r="AV109" s="21"/>
      <c r="AW109" s="21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</row>
    <row r="110" spans="1:60" ht="15.75" customHeight="1" x14ac:dyDescent="0.25">
      <c r="B110" s="11"/>
      <c r="C110" s="11"/>
      <c r="D110" s="80"/>
      <c r="E110" s="80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11"/>
      <c r="AU110" s="11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</row>
    <row r="111" spans="1:60" ht="15.75" customHeight="1" x14ac:dyDescent="0.25">
      <c r="B111" s="11"/>
      <c r="C111" s="11"/>
      <c r="D111" s="80"/>
      <c r="E111" s="80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11"/>
      <c r="AU111" s="11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</row>
    <row r="112" spans="1:60" ht="15.75" customHeight="1" x14ac:dyDescent="0.25">
      <c r="B112" s="11"/>
      <c r="C112" s="11"/>
      <c r="D112" s="79"/>
      <c r="E112" s="79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11"/>
      <c r="AU112" s="11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</row>
    <row r="113" spans="1:60" ht="15.75" customHeight="1" x14ac:dyDescent="0.25">
      <c r="B113" s="11"/>
      <c r="C113" s="11"/>
      <c r="D113" s="79"/>
      <c r="E113" s="79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11"/>
      <c r="Y113" s="11"/>
      <c r="Z113" s="11"/>
      <c r="AA113" s="11"/>
      <c r="AB113" s="11"/>
      <c r="AC113" s="11"/>
      <c r="AD113" s="11"/>
      <c r="AE113" s="11"/>
      <c r="AF113" s="11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7"/>
      <c r="AR113" s="57"/>
      <c r="AS113" s="57"/>
      <c r="AT113" s="11"/>
      <c r="AU113" s="11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</row>
    <row r="114" spans="1:60" ht="15.75" customHeight="1" x14ac:dyDescent="0.25">
      <c r="B114" s="11"/>
      <c r="C114" s="88" t="s">
        <v>139</v>
      </c>
      <c r="D114" s="2"/>
      <c r="E114" s="61"/>
      <c r="F114" s="61"/>
      <c r="G114" s="61"/>
      <c r="H114" s="61"/>
      <c r="I114" s="61"/>
      <c r="J114" s="61"/>
      <c r="K114" s="61"/>
      <c r="L114" s="61"/>
      <c r="M114" s="61"/>
      <c r="N114" s="11"/>
      <c r="O114" s="11"/>
      <c r="P114" s="61"/>
      <c r="Q114" s="61"/>
      <c r="R114" s="61"/>
      <c r="S114" s="61"/>
      <c r="T114" s="61"/>
      <c r="U114" s="61"/>
      <c r="V114" s="61"/>
      <c r="W114" s="6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</row>
    <row r="115" spans="1:60" ht="15.75" customHeight="1" x14ac:dyDescent="0.25">
      <c r="B115" s="11"/>
      <c r="C115" s="11"/>
      <c r="D115" s="2"/>
      <c r="E115" s="61"/>
      <c r="F115" s="61"/>
      <c r="G115" s="61"/>
      <c r="H115" s="61"/>
      <c r="I115" s="61"/>
      <c r="J115" s="61"/>
      <c r="K115" s="61"/>
      <c r="L115" s="61"/>
      <c r="M115" s="61"/>
      <c r="N115" s="11"/>
      <c r="O115" s="11"/>
      <c r="P115" s="61"/>
      <c r="Q115" s="61"/>
      <c r="R115" s="61"/>
      <c r="S115" s="61"/>
      <c r="T115" s="61"/>
      <c r="U115" s="61"/>
      <c r="V115" s="61"/>
      <c r="W115" s="6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</row>
    <row r="116" spans="1:60" ht="15.75" customHeight="1" x14ac:dyDescent="0.25">
      <c r="A116" s="1"/>
      <c r="B116" s="16"/>
      <c r="C116" s="11"/>
      <c r="D116" s="20" t="s">
        <v>140</v>
      </c>
      <c r="E116" s="61"/>
      <c r="F116" s="2"/>
      <c r="G116" s="55">
        <v>2022</v>
      </c>
      <c r="H116" s="55">
        <f t="shared" ref="H116:P116" si="73">G116+1</f>
        <v>2023</v>
      </c>
      <c r="I116" s="55">
        <f t="shared" si="73"/>
        <v>2024</v>
      </c>
      <c r="J116" s="55">
        <f t="shared" si="73"/>
        <v>2025</v>
      </c>
      <c r="K116" s="55">
        <f t="shared" si="73"/>
        <v>2026</v>
      </c>
      <c r="L116" s="55">
        <f t="shared" si="73"/>
        <v>2027</v>
      </c>
      <c r="M116" s="55">
        <f t="shared" si="73"/>
        <v>2028</v>
      </c>
      <c r="N116" s="55">
        <f t="shared" si="73"/>
        <v>2029</v>
      </c>
      <c r="O116" s="55">
        <f t="shared" si="73"/>
        <v>2030</v>
      </c>
      <c r="P116" s="55">
        <f t="shared" si="73"/>
        <v>2031</v>
      </c>
      <c r="Q116" s="61"/>
      <c r="R116" s="61"/>
      <c r="S116" s="190" t="s">
        <v>8</v>
      </c>
      <c r="T116" s="191"/>
      <c r="U116" s="191"/>
      <c r="V116" s="61"/>
      <c r="W116" s="6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</row>
    <row r="117" spans="1:60" ht="15.75" customHeight="1" x14ac:dyDescent="0.25">
      <c r="A117" s="1"/>
      <c r="B117" s="16"/>
      <c r="C117" s="11"/>
      <c r="D117" s="60" t="s">
        <v>185</v>
      </c>
      <c r="E117" s="61"/>
      <c r="F117" s="2"/>
      <c r="G117" s="77">
        <f>SUM(F17:I17)</f>
        <v>8000000</v>
      </c>
      <c r="H117" s="77">
        <f>SUM(J17:M17)</f>
        <v>8000000</v>
      </c>
      <c r="I117" s="77">
        <f>SUM(N17:Q17)</f>
        <v>8000000</v>
      </c>
      <c r="J117" s="77">
        <f>SUM(R17:U17)</f>
        <v>8000000</v>
      </c>
      <c r="K117" s="77">
        <f>SUM(V17:Y17)</f>
        <v>8000000</v>
      </c>
      <c r="L117" s="77">
        <f>SUM(Z17:AC17)</f>
        <v>8000000</v>
      </c>
      <c r="M117" s="77">
        <f>SUM(AD17:AG17)</f>
        <v>8000000</v>
      </c>
      <c r="N117" s="77">
        <f>SUM(AH17:AK17)</f>
        <v>8000000</v>
      </c>
      <c r="O117" s="77">
        <f>SUM(AL17:AO17)</f>
        <v>8000000</v>
      </c>
      <c r="P117" s="77">
        <f>SUM(AP17:AS17)</f>
        <v>8000000</v>
      </c>
      <c r="Q117" s="61"/>
      <c r="R117" s="61"/>
      <c r="S117" s="61"/>
      <c r="T117" s="61"/>
      <c r="U117" s="61"/>
      <c r="V117" s="61"/>
      <c r="W117" s="6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</row>
    <row r="118" spans="1:60" ht="15.75" customHeight="1" x14ac:dyDescent="0.25">
      <c r="A118" s="1"/>
      <c r="B118" s="16"/>
      <c r="C118" s="11"/>
      <c r="D118" s="60" t="s">
        <v>187</v>
      </c>
      <c r="E118" s="61"/>
      <c r="F118" s="2"/>
      <c r="G118" s="77">
        <f>SUM(F85:I85) + SUM(F92:I92)</f>
        <v>3877080</v>
      </c>
      <c r="H118" s="77">
        <f>SUM(J85:M85) + SUM(J92:M92)</f>
        <v>3881480</v>
      </c>
      <c r="I118" s="77">
        <f>SUM(N85:Q85) + SUM(N92:Q92)</f>
        <v>3885968</v>
      </c>
      <c r="J118" s="77">
        <f>SUM(R85:U85) + SUM(R92:U92)</f>
        <v>3890545.76</v>
      </c>
      <c r="K118" s="77">
        <f>SUM(V85:Y85) + SUM(V92:Y92)</f>
        <v>3895215.0751999998</v>
      </c>
      <c r="L118" s="77">
        <f>SUM(Z85:AC85) + SUM(Z92:AC92)</f>
        <v>3899977.7767039998</v>
      </c>
      <c r="M118" s="77">
        <f>SUM(AD85:AG85) + SUM(AD92:AG92)</f>
        <v>3904835.7322380799</v>
      </c>
      <c r="N118" s="77">
        <f>SUM(AH85:AK85) + SUM(AH92:AK92)</f>
        <v>3909790.8468828415</v>
      </c>
      <c r="O118" s="77">
        <f>SUM(AL85:AO85) + SUM(AL92:AO92)</f>
        <v>3914845.0638204985</v>
      </c>
      <c r="P118" s="77">
        <f>SUM(AP85:AS85) + SUM(AP92:AS92)</f>
        <v>3920000.3650969085</v>
      </c>
      <c r="Q118" s="61"/>
      <c r="R118" s="61"/>
      <c r="S118" s="61"/>
      <c r="T118" s="61"/>
      <c r="U118" s="61"/>
      <c r="V118" s="61"/>
      <c r="W118" s="6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</row>
    <row r="119" spans="1:60" ht="15.75" customHeight="1" x14ac:dyDescent="0.25">
      <c r="A119" s="1"/>
      <c r="B119" s="16"/>
      <c r="C119" s="11"/>
      <c r="D119" s="68" t="s">
        <v>145</v>
      </c>
      <c r="E119" s="96"/>
      <c r="F119" s="2"/>
      <c r="G119" s="78">
        <f t="shared" ref="G119:P119" si="74">G117-G118</f>
        <v>4122920</v>
      </c>
      <c r="H119" s="78">
        <f t="shared" si="74"/>
        <v>4118520</v>
      </c>
      <c r="I119" s="78">
        <f t="shared" si="74"/>
        <v>4114032</v>
      </c>
      <c r="J119" s="78">
        <f t="shared" si="74"/>
        <v>4109454.24</v>
      </c>
      <c r="K119" s="78">
        <f t="shared" si="74"/>
        <v>4104784.9248000002</v>
      </c>
      <c r="L119" s="78">
        <f t="shared" si="74"/>
        <v>4100022.2232960002</v>
      </c>
      <c r="M119" s="78">
        <f t="shared" si="74"/>
        <v>4095164.2677619201</v>
      </c>
      <c r="N119" s="78">
        <f t="shared" si="74"/>
        <v>4090209.1531171585</v>
      </c>
      <c r="O119" s="78">
        <f t="shared" si="74"/>
        <v>4085154.9361795015</v>
      </c>
      <c r="P119" s="78">
        <f t="shared" si="74"/>
        <v>4079999.6349030915</v>
      </c>
      <c r="Q119" s="61"/>
      <c r="R119" s="61"/>
      <c r="S119" s="61"/>
      <c r="T119" s="61"/>
      <c r="U119" s="61"/>
      <c r="V119" s="61"/>
      <c r="W119" s="6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</row>
    <row r="120" spans="1:60" ht="15.75" customHeight="1" x14ac:dyDescent="0.25">
      <c r="B120" s="11"/>
      <c r="C120" s="1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11"/>
      <c r="O120" s="11"/>
      <c r="P120" s="61"/>
      <c r="Q120" s="61"/>
      <c r="R120" s="61"/>
      <c r="S120" s="61"/>
      <c r="T120" s="61"/>
      <c r="U120" s="61"/>
      <c r="V120" s="61"/>
      <c r="W120" s="6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</row>
    <row r="121" spans="1:60" ht="15.75" customHeight="1" x14ac:dyDescent="0.25">
      <c r="B121" s="11"/>
      <c r="C121" s="1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11"/>
      <c r="O121" s="11"/>
      <c r="P121" s="61"/>
      <c r="Q121" s="61"/>
      <c r="R121" s="61"/>
      <c r="S121" s="61"/>
      <c r="T121" s="61"/>
      <c r="U121" s="61"/>
      <c r="V121" s="61"/>
      <c r="W121" s="6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</row>
    <row r="122" spans="1:60" ht="15.75" customHeight="1" x14ac:dyDescent="0.25">
      <c r="B122" s="11"/>
      <c r="C122" s="1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11"/>
      <c r="O122" s="11"/>
      <c r="P122" s="61"/>
      <c r="Q122" s="61"/>
      <c r="R122" s="61"/>
      <c r="S122" s="61"/>
      <c r="T122" s="61"/>
      <c r="U122" s="61"/>
      <c r="V122" s="61"/>
      <c r="W122" s="6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</row>
    <row r="123" spans="1:60" ht="15.75" customHeight="1" x14ac:dyDescent="0.25">
      <c r="B123" s="11"/>
      <c r="C123" s="1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11"/>
      <c r="O123" s="11"/>
      <c r="P123" s="61"/>
      <c r="Q123" s="61"/>
      <c r="R123" s="61"/>
      <c r="S123" s="61"/>
      <c r="T123" s="61"/>
      <c r="U123" s="61"/>
      <c r="V123" s="61"/>
      <c r="W123" s="6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</row>
    <row r="124" spans="1:60" ht="15.75" customHeight="1" x14ac:dyDescent="0.25">
      <c r="B124" s="11"/>
      <c r="C124" s="1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11"/>
      <c r="O124" s="11"/>
      <c r="P124" s="61"/>
      <c r="Q124" s="61"/>
      <c r="R124" s="61"/>
      <c r="S124" s="61"/>
      <c r="T124" s="61"/>
      <c r="U124" s="61"/>
      <c r="V124" s="61"/>
      <c r="W124" s="6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</row>
    <row r="125" spans="1:60" ht="15.75" customHeight="1" x14ac:dyDescent="0.25">
      <c r="B125" s="11"/>
      <c r="C125" s="1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11"/>
      <c r="O125" s="11"/>
      <c r="P125" s="61"/>
      <c r="Q125" s="61"/>
      <c r="R125" s="61"/>
      <c r="S125" s="61"/>
      <c r="T125" s="61"/>
      <c r="U125" s="61"/>
      <c r="V125" s="61"/>
      <c r="W125" s="6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</row>
    <row r="126" spans="1:60" ht="15.75" customHeight="1" x14ac:dyDescent="0.25">
      <c r="B126" s="11"/>
      <c r="C126" s="1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11"/>
      <c r="O126" s="11"/>
      <c r="P126" s="61"/>
      <c r="Q126" s="61"/>
      <c r="R126" s="61"/>
      <c r="S126" s="61"/>
      <c r="T126" s="61"/>
      <c r="U126" s="61"/>
      <c r="V126" s="61"/>
      <c r="W126" s="6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</row>
    <row r="127" spans="1:60" ht="15.75" customHeight="1" x14ac:dyDescent="0.25">
      <c r="B127" s="11"/>
      <c r="C127" s="1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11"/>
      <c r="O127" s="11"/>
      <c r="P127" s="61"/>
      <c r="Q127" s="61"/>
      <c r="R127" s="61"/>
      <c r="S127" s="61"/>
      <c r="T127" s="61"/>
      <c r="U127" s="61"/>
      <c r="V127" s="61"/>
      <c r="W127" s="6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</row>
    <row r="128" spans="1:60" ht="15.75" customHeight="1" x14ac:dyDescent="0.25">
      <c r="B128" s="11"/>
      <c r="C128" s="1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11"/>
      <c r="O128" s="11"/>
      <c r="P128" s="61"/>
      <c r="Q128" s="61"/>
      <c r="R128" s="61"/>
      <c r="S128" s="61"/>
      <c r="T128" s="61"/>
      <c r="U128" s="61"/>
      <c r="V128" s="61"/>
      <c r="W128" s="6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</row>
    <row r="129" spans="2:60" ht="15.75" customHeight="1" x14ac:dyDescent="0.25">
      <c r="B129" s="11"/>
      <c r="C129" s="1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11"/>
      <c r="O129" s="11"/>
      <c r="P129" s="61"/>
      <c r="Q129" s="61"/>
      <c r="R129" s="61"/>
      <c r="S129" s="61"/>
      <c r="T129" s="61"/>
      <c r="U129" s="61"/>
      <c r="V129" s="61"/>
      <c r="W129" s="6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</row>
    <row r="130" spans="2:60" ht="15.75" customHeight="1" x14ac:dyDescent="0.25">
      <c r="B130" s="11"/>
      <c r="C130" s="1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11"/>
      <c r="O130" s="11"/>
      <c r="P130" s="61"/>
      <c r="Q130" s="61"/>
      <c r="R130" s="61"/>
      <c r="S130" s="61"/>
      <c r="T130" s="61"/>
      <c r="U130" s="61"/>
      <c r="V130" s="61"/>
      <c r="W130" s="6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</row>
    <row r="131" spans="2:60" ht="15.75" customHeight="1" x14ac:dyDescent="0.25">
      <c r="B131" s="11"/>
      <c r="C131" s="1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11"/>
      <c r="O131" s="11"/>
      <c r="P131" s="61"/>
      <c r="Q131" s="61"/>
      <c r="R131" s="61"/>
      <c r="S131" s="61"/>
      <c r="T131" s="61"/>
      <c r="U131" s="61"/>
      <c r="V131" s="61"/>
      <c r="W131" s="6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</row>
    <row r="132" spans="2:60" ht="15.75" customHeight="1" x14ac:dyDescent="0.25">
      <c r="B132" s="11"/>
      <c r="C132" s="1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11"/>
      <c r="O132" s="11"/>
      <c r="P132" s="61"/>
      <c r="Q132" s="61"/>
      <c r="R132" s="61"/>
      <c r="S132" s="61"/>
      <c r="T132" s="61"/>
      <c r="U132" s="61"/>
      <c r="V132" s="61"/>
      <c r="W132" s="6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</row>
    <row r="133" spans="2:60" ht="15.75" customHeight="1" x14ac:dyDescent="0.25">
      <c r="B133" s="11"/>
      <c r="C133" s="1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11"/>
      <c r="O133" s="11"/>
      <c r="P133" s="61"/>
      <c r="Q133" s="61"/>
      <c r="R133" s="61"/>
      <c r="S133" s="61"/>
      <c r="T133" s="61"/>
      <c r="U133" s="61"/>
      <c r="V133" s="61"/>
      <c r="W133" s="6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</row>
    <row r="134" spans="2:60" ht="15.75" customHeight="1" x14ac:dyDescent="0.25">
      <c r="B134" s="11"/>
      <c r="C134" s="1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11"/>
      <c r="O134" s="11"/>
      <c r="P134" s="61"/>
      <c r="Q134" s="61"/>
      <c r="R134" s="61"/>
      <c r="S134" s="61"/>
      <c r="T134" s="61"/>
      <c r="U134" s="61"/>
      <c r="V134" s="61"/>
      <c r="W134" s="6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</row>
    <row r="135" spans="2:60" ht="15.75" customHeight="1" x14ac:dyDescent="0.25">
      <c r="B135" s="11"/>
      <c r="C135" s="1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11"/>
      <c r="O135" s="11"/>
      <c r="P135" s="61"/>
      <c r="Q135" s="61"/>
      <c r="R135" s="61"/>
      <c r="S135" s="61"/>
      <c r="T135" s="61"/>
      <c r="U135" s="61"/>
      <c r="V135" s="61"/>
      <c r="W135" s="6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</row>
    <row r="136" spans="2:60" ht="15.75" customHeight="1" x14ac:dyDescent="0.25">
      <c r="B136" s="11"/>
      <c r="C136" s="1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11"/>
      <c r="O136" s="11"/>
      <c r="P136" s="61"/>
      <c r="Q136" s="61"/>
      <c r="R136" s="61"/>
      <c r="S136" s="61"/>
      <c r="T136" s="61"/>
      <c r="U136" s="61"/>
      <c r="V136" s="61"/>
      <c r="W136" s="6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</row>
    <row r="137" spans="2:60" ht="15.75" customHeight="1" x14ac:dyDescent="0.25">
      <c r="B137" s="11"/>
      <c r="C137" s="1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11"/>
      <c r="O137" s="11"/>
      <c r="P137" s="61"/>
      <c r="Q137" s="61"/>
      <c r="R137" s="61"/>
      <c r="S137" s="61"/>
      <c r="T137" s="61"/>
      <c r="U137" s="61"/>
      <c r="V137" s="61"/>
      <c r="W137" s="6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</row>
    <row r="138" spans="2:60" ht="15.75" customHeight="1" x14ac:dyDescent="0.25">
      <c r="B138" s="11"/>
      <c r="C138" s="1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11"/>
      <c r="O138" s="11"/>
      <c r="P138" s="61"/>
      <c r="Q138" s="61"/>
      <c r="R138" s="61"/>
      <c r="S138" s="61"/>
      <c r="T138" s="61"/>
      <c r="U138" s="61"/>
      <c r="V138" s="61"/>
      <c r="W138" s="6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</row>
    <row r="139" spans="2:60" ht="15.75" customHeight="1" x14ac:dyDescent="0.25">
      <c r="B139" s="11"/>
      <c r="C139" s="1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11"/>
      <c r="O139" s="11"/>
      <c r="P139" s="61"/>
      <c r="Q139" s="61"/>
      <c r="R139" s="61"/>
      <c r="S139" s="61"/>
      <c r="T139" s="61"/>
      <c r="U139" s="61"/>
      <c r="V139" s="61"/>
      <c r="W139" s="6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</row>
    <row r="140" spans="2:60" ht="15.75" customHeight="1" x14ac:dyDescent="0.25">
      <c r="B140" s="11"/>
      <c r="C140" s="1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11"/>
      <c r="O140" s="11"/>
      <c r="P140" s="61"/>
      <c r="Q140" s="61"/>
      <c r="R140" s="61"/>
      <c r="S140" s="61"/>
      <c r="T140" s="61"/>
      <c r="U140" s="61"/>
      <c r="V140" s="61"/>
      <c r="W140" s="6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</row>
    <row r="141" spans="2:60" ht="15.75" customHeight="1" x14ac:dyDescent="0.25">
      <c r="B141" s="11"/>
      <c r="C141" s="1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11"/>
      <c r="O141" s="11"/>
      <c r="P141" s="61"/>
      <c r="Q141" s="61"/>
      <c r="R141" s="61"/>
      <c r="S141" s="61"/>
      <c r="T141" s="61"/>
      <c r="U141" s="61"/>
      <c r="V141" s="61"/>
      <c r="W141" s="6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</row>
    <row r="142" spans="2:60" ht="15.75" customHeight="1" x14ac:dyDescent="0.25">
      <c r="B142" s="11"/>
      <c r="C142" s="1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11"/>
      <c r="O142" s="11"/>
      <c r="P142" s="61"/>
      <c r="Q142" s="61"/>
      <c r="R142" s="61"/>
      <c r="S142" s="61"/>
      <c r="T142" s="61"/>
      <c r="U142" s="61"/>
      <c r="V142" s="61"/>
      <c r="W142" s="6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</row>
    <row r="143" spans="2:60" ht="15.75" customHeight="1" x14ac:dyDescent="0.25">
      <c r="B143" s="11"/>
      <c r="C143" s="1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11"/>
      <c r="O143" s="11"/>
      <c r="P143" s="61"/>
      <c r="Q143" s="61"/>
      <c r="R143" s="61"/>
      <c r="S143" s="61"/>
      <c r="T143" s="61"/>
      <c r="U143" s="61"/>
      <c r="V143" s="61"/>
      <c r="W143" s="6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</row>
    <row r="144" spans="2:60" ht="15.75" customHeight="1" x14ac:dyDescent="0.25">
      <c r="B144" s="11"/>
      <c r="C144" s="1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11"/>
      <c r="O144" s="11"/>
      <c r="P144" s="61"/>
      <c r="Q144" s="61"/>
      <c r="R144" s="61"/>
      <c r="S144" s="61"/>
      <c r="T144" s="61"/>
      <c r="U144" s="61"/>
      <c r="V144" s="61"/>
      <c r="W144" s="6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</row>
    <row r="145" spans="2:60" ht="15.75" customHeight="1" x14ac:dyDescent="0.25">
      <c r="B145" s="11"/>
      <c r="C145" s="1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11"/>
      <c r="O145" s="11"/>
      <c r="P145" s="61"/>
      <c r="Q145" s="61"/>
      <c r="R145" s="61"/>
      <c r="S145" s="61"/>
      <c r="T145" s="61"/>
      <c r="U145" s="61"/>
      <c r="V145" s="61"/>
      <c r="W145" s="6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</row>
    <row r="146" spans="2:60" ht="15.75" customHeight="1" x14ac:dyDescent="0.25">
      <c r="B146" s="11"/>
      <c r="C146" s="1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11"/>
      <c r="O146" s="11"/>
      <c r="P146" s="61"/>
      <c r="Q146" s="61"/>
      <c r="R146" s="61"/>
      <c r="S146" s="61"/>
      <c r="T146" s="61"/>
      <c r="U146" s="61"/>
      <c r="V146" s="61"/>
      <c r="W146" s="6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</row>
    <row r="147" spans="2:60" ht="15.75" customHeight="1" x14ac:dyDescent="0.25">
      <c r="B147" s="11"/>
      <c r="C147" s="1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11"/>
      <c r="O147" s="11"/>
      <c r="P147" s="61"/>
      <c r="Q147" s="61"/>
      <c r="R147" s="61"/>
      <c r="S147" s="61"/>
      <c r="T147" s="61"/>
      <c r="U147" s="61"/>
      <c r="V147" s="61"/>
      <c r="W147" s="6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</row>
    <row r="148" spans="2:60" ht="15.75" customHeight="1" x14ac:dyDescent="0.25">
      <c r="B148" s="11"/>
      <c r="C148" s="1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11"/>
      <c r="O148" s="11"/>
      <c r="P148" s="61"/>
      <c r="Q148" s="61"/>
      <c r="R148" s="61"/>
      <c r="S148" s="61"/>
      <c r="T148" s="61"/>
      <c r="U148" s="61"/>
      <c r="V148" s="61"/>
      <c r="W148" s="6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</row>
    <row r="149" spans="2:60" ht="15.75" customHeight="1" x14ac:dyDescent="0.25">
      <c r="B149" s="11"/>
      <c r="C149" s="1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11"/>
      <c r="O149" s="11"/>
      <c r="P149" s="61"/>
      <c r="Q149" s="61"/>
      <c r="R149" s="61"/>
      <c r="S149" s="61"/>
      <c r="T149" s="61"/>
      <c r="U149" s="61"/>
      <c r="V149" s="61"/>
      <c r="W149" s="6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</row>
    <row r="150" spans="2:60" ht="15.75" customHeight="1" x14ac:dyDescent="0.25">
      <c r="B150" s="11"/>
      <c r="C150" s="1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11"/>
      <c r="O150" s="11"/>
      <c r="P150" s="61"/>
      <c r="Q150" s="61"/>
      <c r="R150" s="61"/>
      <c r="S150" s="61"/>
      <c r="T150" s="61"/>
      <c r="U150" s="61"/>
      <c r="V150" s="61"/>
      <c r="W150" s="6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</row>
    <row r="151" spans="2:60" ht="15.75" customHeight="1" x14ac:dyDescent="0.25">
      <c r="B151" s="11"/>
      <c r="C151" s="1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11"/>
      <c r="O151" s="11"/>
      <c r="P151" s="61"/>
      <c r="Q151" s="61"/>
      <c r="R151" s="61"/>
      <c r="S151" s="61"/>
      <c r="T151" s="61"/>
      <c r="U151" s="61"/>
      <c r="V151" s="61"/>
      <c r="W151" s="6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</row>
    <row r="152" spans="2:60" ht="15.75" customHeight="1" x14ac:dyDescent="0.25">
      <c r="B152" s="11"/>
      <c r="C152" s="1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11"/>
      <c r="O152" s="11"/>
      <c r="P152" s="61"/>
      <c r="Q152" s="61"/>
      <c r="R152" s="61"/>
      <c r="S152" s="61"/>
      <c r="T152" s="61"/>
      <c r="U152" s="61"/>
      <c r="V152" s="61"/>
      <c r="W152" s="6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</row>
    <row r="153" spans="2:60" ht="15.75" customHeight="1" x14ac:dyDescent="0.25">
      <c r="B153" s="11"/>
      <c r="C153" s="1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11"/>
      <c r="O153" s="11"/>
      <c r="P153" s="61"/>
      <c r="Q153" s="61"/>
      <c r="R153" s="61"/>
      <c r="S153" s="61"/>
      <c r="T153" s="61"/>
      <c r="U153" s="61"/>
      <c r="V153" s="61"/>
      <c r="W153" s="6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</row>
    <row r="154" spans="2:60" ht="15.75" customHeight="1" x14ac:dyDescent="0.25">
      <c r="B154" s="11"/>
      <c r="C154" s="1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11"/>
      <c r="O154" s="11"/>
      <c r="P154" s="61"/>
      <c r="Q154" s="61"/>
      <c r="R154" s="61"/>
      <c r="S154" s="61"/>
      <c r="T154" s="61"/>
      <c r="U154" s="61"/>
      <c r="V154" s="61"/>
      <c r="W154" s="6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</row>
    <row r="155" spans="2:60" ht="15.75" customHeight="1" x14ac:dyDescent="0.25">
      <c r="B155" s="11"/>
      <c r="C155" s="1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11"/>
      <c r="O155" s="11"/>
      <c r="P155" s="61"/>
      <c r="Q155" s="61"/>
      <c r="R155" s="61"/>
      <c r="S155" s="61"/>
      <c r="T155" s="61"/>
      <c r="U155" s="61"/>
      <c r="V155" s="61"/>
      <c r="W155" s="6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</row>
    <row r="156" spans="2:60" ht="15.75" customHeight="1" x14ac:dyDescent="0.25">
      <c r="B156" s="11"/>
      <c r="C156" s="1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11"/>
      <c r="O156" s="11"/>
      <c r="P156" s="61"/>
      <c r="Q156" s="61"/>
      <c r="R156" s="61"/>
      <c r="S156" s="61"/>
      <c r="T156" s="61"/>
      <c r="U156" s="61"/>
      <c r="V156" s="61"/>
      <c r="W156" s="6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</row>
    <row r="157" spans="2:60" ht="15.75" customHeight="1" x14ac:dyDescent="0.25">
      <c r="B157" s="11"/>
      <c r="C157" s="1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11"/>
      <c r="O157" s="11"/>
      <c r="P157" s="61"/>
      <c r="Q157" s="61"/>
      <c r="R157" s="61"/>
      <c r="S157" s="61"/>
      <c r="T157" s="61"/>
      <c r="U157" s="61"/>
      <c r="V157" s="61"/>
      <c r="W157" s="6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</row>
    <row r="158" spans="2:60" ht="15.75" customHeight="1" x14ac:dyDescent="0.25">
      <c r="B158" s="11"/>
      <c r="C158" s="1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11"/>
      <c r="O158" s="11"/>
      <c r="P158" s="61"/>
      <c r="Q158" s="61"/>
      <c r="R158" s="61"/>
      <c r="S158" s="61"/>
      <c r="T158" s="61"/>
      <c r="U158" s="61"/>
      <c r="V158" s="61"/>
      <c r="W158" s="6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</row>
    <row r="159" spans="2:60" ht="15.75" customHeight="1" x14ac:dyDescent="0.25">
      <c r="B159" s="11"/>
      <c r="C159" s="1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11"/>
      <c r="O159" s="11"/>
      <c r="P159" s="61"/>
      <c r="Q159" s="61"/>
      <c r="R159" s="61"/>
      <c r="S159" s="61"/>
      <c r="T159" s="61"/>
      <c r="U159" s="61"/>
      <c r="V159" s="61"/>
      <c r="W159" s="6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</row>
    <row r="160" spans="2:60" ht="15.75" customHeight="1" x14ac:dyDescent="0.25">
      <c r="B160" s="11"/>
      <c r="C160" s="1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11"/>
      <c r="O160" s="11"/>
      <c r="P160" s="61"/>
      <c r="Q160" s="61"/>
      <c r="R160" s="61"/>
      <c r="S160" s="61"/>
      <c r="T160" s="61"/>
      <c r="U160" s="61"/>
      <c r="V160" s="61"/>
      <c r="W160" s="6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</row>
    <row r="161" spans="2:60" ht="15.75" customHeight="1" x14ac:dyDescent="0.25">
      <c r="B161" s="11"/>
      <c r="C161" s="1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11"/>
      <c r="O161" s="11"/>
      <c r="P161" s="61"/>
      <c r="Q161" s="61"/>
      <c r="R161" s="61"/>
      <c r="S161" s="61"/>
      <c r="T161" s="61"/>
      <c r="U161" s="61"/>
      <c r="V161" s="61"/>
      <c r="W161" s="6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</row>
    <row r="162" spans="2:60" ht="15.75" customHeight="1" x14ac:dyDescent="0.25">
      <c r="B162" s="11"/>
      <c r="C162" s="1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11"/>
      <c r="O162" s="11"/>
      <c r="P162" s="61"/>
      <c r="Q162" s="61"/>
      <c r="R162" s="61"/>
      <c r="S162" s="61"/>
      <c r="T162" s="61"/>
      <c r="U162" s="61"/>
      <c r="V162" s="61"/>
      <c r="W162" s="6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</row>
    <row r="163" spans="2:60" ht="15.75" customHeight="1" x14ac:dyDescent="0.25">
      <c r="B163" s="11"/>
      <c r="C163" s="1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11"/>
      <c r="O163" s="11"/>
      <c r="P163" s="61"/>
      <c r="Q163" s="61"/>
      <c r="R163" s="61"/>
      <c r="S163" s="61"/>
      <c r="T163" s="61"/>
      <c r="U163" s="61"/>
      <c r="V163" s="61"/>
      <c r="W163" s="6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</row>
    <row r="164" spans="2:60" ht="15.75" customHeight="1" x14ac:dyDescent="0.25">
      <c r="B164" s="11"/>
      <c r="C164" s="1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11"/>
      <c r="O164" s="11"/>
      <c r="P164" s="61"/>
      <c r="Q164" s="61"/>
      <c r="R164" s="61"/>
      <c r="S164" s="61"/>
      <c r="T164" s="61"/>
      <c r="U164" s="61"/>
      <c r="V164" s="61"/>
      <c r="W164" s="6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</row>
    <row r="165" spans="2:60" ht="15.75" customHeight="1" x14ac:dyDescent="0.25">
      <c r="B165" s="11"/>
      <c r="C165" s="1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11"/>
      <c r="O165" s="11"/>
      <c r="P165" s="61"/>
      <c r="Q165" s="61"/>
      <c r="R165" s="61"/>
      <c r="S165" s="61"/>
      <c r="T165" s="61"/>
      <c r="U165" s="61"/>
      <c r="V165" s="61"/>
      <c r="W165" s="6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</row>
    <row r="166" spans="2:60" ht="15.75" customHeight="1" x14ac:dyDescent="0.25">
      <c r="B166" s="11"/>
      <c r="C166" s="1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11"/>
      <c r="O166" s="11"/>
      <c r="P166" s="61"/>
      <c r="Q166" s="61"/>
      <c r="R166" s="61"/>
      <c r="S166" s="61"/>
      <c r="T166" s="61"/>
      <c r="U166" s="61"/>
      <c r="V166" s="61"/>
      <c r="W166" s="6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</row>
    <row r="167" spans="2:60" ht="15.75" customHeight="1" x14ac:dyDescent="0.25">
      <c r="B167" s="11"/>
      <c r="C167" s="1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11"/>
      <c r="O167" s="11"/>
      <c r="P167" s="61"/>
      <c r="Q167" s="61"/>
      <c r="R167" s="61"/>
      <c r="S167" s="61"/>
      <c r="T167" s="61"/>
      <c r="U167" s="61"/>
      <c r="V167" s="61"/>
      <c r="W167" s="6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</row>
    <row r="168" spans="2:60" ht="15.75" customHeight="1" x14ac:dyDescent="0.25">
      <c r="B168" s="11"/>
      <c r="C168" s="1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11"/>
      <c r="O168" s="11"/>
      <c r="P168" s="61"/>
      <c r="Q168" s="61"/>
      <c r="R168" s="61"/>
      <c r="S168" s="61"/>
      <c r="T168" s="61"/>
      <c r="U168" s="61"/>
      <c r="V168" s="61"/>
      <c r="W168" s="6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</row>
    <row r="169" spans="2:60" ht="15.75" customHeight="1" x14ac:dyDescent="0.25">
      <c r="B169" s="11"/>
      <c r="C169" s="1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11"/>
      <c r="O169" s="11"/>
      <c r="P169" s="61"/>
      <c r="Q169" s="61"/>
      <c r="R169" s="61"/>
      <c r="S169" s="61"/>
      <c r="T169" s="61"/>
      <c r="U169" s="61"/>
      <c r="V169" s="61"/>
      <c r="W169" s="6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</row>
    <row r="170" spans="2:60" ht="15.75" customHeight="1" x14ac:dyDescent="0.25">
      <c r="B170" s="11"/>
      <c r="C170" s="1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11"/>
      <c r="O170" s="11"/>
      <c r="P170" s="61"/>
      <c r="Q170" s="61"/>
      <c r="R170" s="61"/>
      <c r="S170" s="61"/>
      <c r="T170" s="61"/>
      <c r="U170" s="61"/>
      <c r="V170" s="61"/>
      <c r="W170" s="6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</row>
    <row r="171" spans="2:60" ht="15.75" customHeight="1" x14ac:dyDescent="0.25">
      <c r="B171" s="11"/>
      <c r="C171" s="1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11"/>
      <c r="O171" s="11"/>
      <c r="P171" s="61"/>
      <c r="Q171" s="61"/>
      <c r="R171" s="61"/>
      <c r="S171" s="61"/>
      <c r="T171" s="61"/>
      <c r="U171" s="61"/>
      <c r="V171" s="61"/>
      <c r="W171" s="6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</row>
    <row r="172" spans="2:60" ht="15.75" customHeight="1" x14ac:dyDescent="0.25">
      <c r="B172" s="11"/>
      <c r="C172" s="1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11"/>
      <c r="O172" s="11"/>
      <c r="P172" s="61"/>
      <c r="Q172" s="61"/>
      <c r="R172" s="61"/>
      <c r="S172" s="61"/>
      <c r="T172" s="61"/>
      <c r="U172" s="61"/>
      <c r="V172" s="61"/>
      <c r="W172" s="6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</row>
    <row r="173" spans="2:60" ht="15.75" customHeight="1" x14ac:dyDescent="0.25">
      <c r="B173" s="11"/>
      <c r="C173" s="1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11"/>
      <c r="O173" s="11"/>
      <c r="P173" s="61"/>
      <c r="Q173" s="61"/>
      <c r="R173" s="61"/>
      <c r="S173" s="61"/>
      <c r="T173" s="61"/>
      <c r="U173" s="61"/>
      <c r="V173" s="61"/>
      <c r="W173" s="6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</row>
    <row r="174" spans="2:60" ht="15.75" customHeight="1" x14ac:dyDescent="0.25">
      <c r="B174" s="11"/>
      <c r="C174" s="1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11"/>
      <c r="O174" s="11"/>
      <c r="P174" s="61"/>
      <c r="Q174" s="61"/>
      <c r="R174" s="61"/>
      <c r="S174" s="61"/>
      <c r="T174" s="61"/>
      <c r="U174" s="61"/>
      <c r="V174" s="61"/>
      <c r="W174" s="6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</row>
    <row r="175" spans="2:60" ht="15.75" customHeight="1" x14ac:dyDescent="0.25">
      <c r="B175" s="11"/>
      <c r="C175" s="1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11"/>
      <c r="O175" s="11"/>
      <c r="P175" s="61"/>
      <c r="Q175" s="61"/>
      <c r="R175" s="61"/>
      <c r="S175" s="61"/>
      <c r="T175" s="61"/>
      <c r="U175" s="61"/>
      <c r="V175" s="61"/>
      <c r="W175" s="6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</row>
    <row r="176" spans="2:60" ht="15.75" customHeight="1" x14ac:dyDescent="0.25">
      <c r="B176" s="11"/>
      <c r="C176" s="1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11"/>
      <c r="O176" s="11"/>
      <c r="P176" s="61"/>
      <c r="Q176" s="61"/>
      <c r="R176" s="61"/>
      <c r="S176" s="61"/>
      <c r="T176" s="61"/>
      <c r="U176" s="61"/>
      <c r="V176" s="61"/>
      <c r="W176" s="6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</row>
    <row r="177" spans="2:60" ht="15.75" customHeight="1" x14ac:dyDescent="0.25">
      <c r="B177" s="11"/>
      <c r="C177" s="1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11"/>
      <c r="O177" s="11"/>
      <c r="P177" s="61"/>
      <c r="Q177" s="61"/>
      <c r="R177" s="61"/>
      <c r="S177" s="61"/>
      <c r="T177" s="61"/>
      <c r="U177" s="61"/>
      <c r="V177" s="61"/>
      <c r="W177" s="6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</row>
    <row r="178" spans="2:60" ht="15.75" customHeight="1" x14ac:dyDescent="0.25">
      <c r="B178" s="11"/>
      <c r="C178" s="1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11"/>
      <c r="O178" s="11"/>
      <c r="P178" s="61"/>
      <c r="Q178" s="61"/>
      <c r="R178" s="61"/>
      <c r="S178" s="61"/>
      <c r="T178" s="61"/>
      <c r="U178" s="61"/>
      <c r="V178" s="61"/>
      <c r="W178" s="6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</row>
    <row r="179" spans="2:60" ht="15.75" customHeight="1" x14ac:dyDescent="0.25">
      <c r="B179" s="11"/>
      <c r="C179" s="1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11"/>
      <c r="O179" s="11"/>
      <c r="P179" s="61"/>
      <c r="Q179" s="61"/>
      <c r="R179" s="61"/>
      <c r="S179" s="61"/>
      <c r="T179" s="61"/>
      <c r="U179" s="61"/>
      <c r="V179" s="61"/>
      <c r="W179" s="6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</row>
    <row r="180" spans="2:60" ht="15.75" customHeight="1" x14ac:dyDescent="0.25">
      <c r="B180" s="11"/>
      <c r="C180" s="1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11"/>
      <c r="O180" s="11"/>
      <c r="P180" s="61"/>
      <c r="Q180" s="61"/>
      <c r="R180" s="61"/>
      <c r="S180" s="61"/>
      <c r="T180" s="61"/>
      <c r="U180" s="61"/>
      <c r="V180" s="61"/>
      <c r="W180" s="6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</row>
    <row r="181" spans="2:60" ht="15.75" customHeight="1" x14ac:dyDescent="0.25">
      <c r="B181" s="11"/>
      <c r="C181" s="1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11"/>
      <c r="O181" s="11"/>
      <c r="P181" s="61"/>
      <c r="Q181" s="61"/>
      <c r="R181" s="61"/>
      <c r="S181" s="61"/>
      <c r="T181" s="61"/>
      <c r="U181" s="61"/>
      <c r="V181" s="61"/>
      <c r="W181" s="6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</row>
    <row r="182" spans="2:60" ht="15.75" customHeight="1" x14ac:dyDescent="0.25">
      <c r="B182" s="11"/>
      <c r="C182" s="1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11"/>
      <c r="O182" s="11"/>
      <c r="P182" s="61"/>
      <c r="Q182" s="61"/>
      <c r="R182" s="61"/>
      <c r="S182" s="61"/>
      <c r="T182" s="61"/>
      <c r="U182" s="61"/>
      <c r="V182" s="61"/>
      <c r="W182" s="6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</row>
    <row r="183" spans="2:60" ht="15.75" customHeight="1" x14ac:dyDescent="0.25">
      <c r="B183" s="11"/>
      <c r="C183" s="1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11"/>
      <c r="O183" s="11"/>
      <c r="P183" s="61"/>
      <c r="Q183" s="61"/>
      <c r="R183" s="61"/>
      <c r="S183" s="61"/>
      <c r="T183" s="61"/>
      <c r="U183" s="61"/>
      <c r="V183" s="61"/>
      <c r="W183" s="6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</row>
    <row r="184" spans="2:60" ht="15.75" customHeight="1" x14ac:dyDescent="0.25">
      <c r="B184" s="11"/>
      <c r="C184" s="1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11"/>
      <c r="O184" s="11"/>
      <c r="P184" s="61"/>
      <c r="Q184" s="61"/>
      <c r="R184" s="61"/>
      <c r="S184" s="61"/>
      <c r="T184" s="61"/>
      <c r="U184" s="61"/>
      <c r="V184" s="61"/>
      <c r="W184" s="6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</row>
    <row r="185" spans="2:60" ht="15.75" customHeight="1" x14ac:dyDescent="0.25">
      <c r="B185" s="11"/>
      <c r="C185" s="1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11"/>
      <c r="O185" s="11"/>
      <c r="P185" s="61"/>
      <c r="Q185" s="61"/>
      <c r="R185" s="61"/>
      <c r="S185" s="61"/>
      <c r="T185" s="61"/>
      <c r="U185" s="61"/>
      <c r="V185" s="61"/>
      <c r="W185" s="6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</row>
    <row r="186" spans="2:60" ht="15.75" customHeight="1" x14ac:dyDescent="0.25">
      <c r="B186" s="11"/>
      <c r="C186" s="1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11"/>
      <c r="O186" s="11"/>
      <c r="P186" s="61"/>
      <c r="Q186" s="61"/>
      <c r="R186" s="61"/>
      <c r="S186" s="61"/>
      <c r="T186" s="61"/>
      <c r="U186" s="61"/>
      <c r="V186" s="61"/>
      <c r="W186" s="6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</row>
    <row r="187" spans="2:60" ht="15.75" customHeight="1" x14ac:dyDescent="0.25">
      <c r="B187" s="11"/>
      <c r="C187" s="1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11"/>
      <c r="O187" s="11"/>
      <c r="P187" s="61"/>
      <c r="Q187" s="61"/>
      <c r="R187" s="61"/>
      <c r="S187" s="61"/>
      <c r="T187" s="61"/>
      <c r="U187" s="61"/>
      <c r="V187" s="61"/>
      <c r="W187" s="6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</row>
    <row r="188" spans="2:60" ht="15.75" customHeight="1" x14ac:dyDescent="0.25">
      <c r="B188" s="11"/>
      <c r="C188" s="1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11"/>
      <c r="O188" s="11"/>
      <c r="P188" s="61"/>
      <c r="Q188" s="61"/>
      <c r="R188" s="61"/>
      <c r="S188" s="61"/>
      <c r="T188" s="61"/>
      <c r="U188" s="61"/>
      <c r="V188" s="61"/>
      <c r="W188" s="6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</row>
    <row r="189" spans="2:60" ht="15.75" customHeight="1" x14ac:dyDescent="0.25">
      <c r="B189" s="11"/>
      <c r="C189" s="1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11"/>
      <c r="O189" s="11"/>
      <c r="P189" s="61"/>
      <c r="Q189" s="61"/>
      <c r="R189" s="61"/>
      <c r="S189" s="61"/>
      <c r="T189" s="61"/>
      <c r="U189" s="61"/>
      <c r="V189" s="61"/>
      <c r="W189" s="6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</row>
    <row r="190" spans="2:60" ht="15.75" customHeight="1" x14ac:dyDescent="0.25">
      <c r="B190" s="11"/>
      <c r="C190" s="1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11"/>
      <c r="O190" s="11"/>
      <c r="P190" s="61"/>
      <c r="Q190" s="61"/>
      <c r="R190" s="61"/>
      <c r="S190" s="61"/>
      <c r="T190" s="61"/>
      <c r="U190" s="61"/>
      <c r="V190" s="61"/>
      <c r="W190" s="6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</row>
    <row r="191" spans="2:60" ht="15.75" customHeight="1" x14ac:dyDescent="0.25">
      <c r="B191" s="11"/>
      <c r="C191" s="1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11"/>
      <c r="O191" s="11"/>
      <c r="P191" s="61"/>
      <c r="Q191" s="61"/>
      <c r="R191" s="61"/>
      <c r="S191" s="61"/>
      <c r="T191" s="61"/>
      <c r="U191" s="61"/>
      <c r="V191" s="61"/>
      <c r="W191" s="6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</row>
    <row r="192" spans="2:60" ht="15.75" customHeight="1" x14ac:dyDescent="0.25">
      <c r="B192" s="11"/>
      <c r="C192" s="1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11"/>
      <c r="O192" s="11"/>
      <c r="P192" s="61"/>
      <c r="Q192" s="61"/>
      <c r="R192" s="61"/>
      <c r="S192" s="61"/>
      <c r="T192" s="61"/>
      <c r="U192" s="61"/>
      <c r="V192" s="61"/>
      <c r="W192" s="6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</row>
    <row r="193" spans="2:60" ht="15.75" customHeight="1" x14ac:dyDescent="0.25">
      <c r="B193" s="11"/>
      <c r="C193" s="1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11"/>
      <c r="O193" s="11"/>
      <c r="P193" s="61"/>
      <c r="Q193" s="61"/>
      <c r="R193" s="61"/>
      <c r="S193" s="61"/>
      <c r="T193" s="61"/>
      <c r="U193" s="61"/>
      <c r="V193" s="61"/>
      <c r="W193" s="6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</row>
    <row r="194" spans="2:60" ht="15.75" customHeight="1" x14ac:dyDescent="0.25">
      <c r="B194" s="11"/>
      <c r="C194" s="1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11"/>
      <c r="O194" s="11"/>
      <c r="P194" s="61"/>
      <c r="Q194" s="61"/>
      <c r="R194" s="61"/>
      <c r="S194" s="61"/>
      <c r="T194" s="61"/>
      <c r="U194" s="61"/>
      <c r="V194" s="61"/>
      <c r="W194" s="6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</row>
    <row r="195" spans="2:60" ht="15.75" customHeight="1" x14ac:dyDescent="0.25">
      <c r="B195" s="11"/>
      <c r="C195" s="1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11"/>
      <c r="O195" s="11"/>
      <c r="P195" s="61"/>
      <c r="Q195" s="61"/>
      <c r="R195" s="61"/>
      <c r="S195" s="61"/>
      <c r="T195" s="61"/>
      <c r="U195" s="61"/>
      <c r="V195" s="61"/>
      <c r="W195" s="6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</row>
    <row r="196" spans="2:60" ht="15.75" customHeight="1" x14ac:dyDescent="0.25">
      <c r="B196" s="11"/>
      <c r="C196" s="1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11"/>
      <c r="O196" s="11"/>
      <c r="P196" s="61"/>
      <c r="Q196" s="61"/>
      <c r="R196" s="61"/>
      <c r="S196" s="61"/>
      <c r="T196" s="61"/>
      <c r="U196" s="61"/>
      <c r="V196" s="61"/>
      <c r="W196" s="6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</row>
    <row r="197" spans="2:60" ht="15.75" customHeight="1" x14ac:dyDescent="0.25">
      <c r="B197" s="11"/>
      <c r="C197" s="1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11"/>
      <c r="O197" s="11"/>
      <c r="P197" s="61"/>
      <c r="Q197" s="61"/>
      <c r="R197" s="61"/>
      <c r="S197" s="61"/>
      <c r="T197" s="61"/>
      <c r="U197" s="61"/>
      <c r="V197" s="61"/>
      <c r="W197" s="6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</row>
    <row r="198" spans="2:60" ht="15.75" customHeight="1" x14ac:dyDescent="0.25">
      <c r="B198" s="11"/>
      <c r="C198" s="1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11"/>
      <c r="O198" s="11"/>
      <c r="P198" s="61"/>
      <c r="Q198" s="61"/>
      <c r="R198" s="61"/>
      <c r="S198" s="61"/>
      <c r="T198" s="61"/>
      <c r="U198" s="61"/>
      <c r="V198" s="61"/>
      <c r="W198" s="6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</row>
    <row r="199" spans="2:60" ht="15.75" customHeight="1" x14ac:dyDescent="0.25">
      <c r="B199" s="11"/>
      <c r="C199" s="1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11"/>
      <c r="O199" s="11"/>
      <c r="P199" s="61"/>
      <c r="Q199" s="61"/>
      <c r="R199" s="61"/>
      <c r="S199" s="61"/>
      <c r="T199" s="61"/>
      <c r="U199" s="61"/>
      <c r="V199" s="61"/>
      <c r="W199" s="6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</row>
    <row r="200" spans="2:60" ht="15.75" customHeight="1" x14ac:dyDescent="0.25">
      <c r="B200" s="11"/>
      <c r="C200" s="1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11"/>
      <c r="O200" s="11"/>
      <c r="P200" s="61"/>
      <c r="Q200" s="61"/>
      <c r="R200" s="61"/>
      <c r="S200" s="61"/>
      <c r="T200" s="61"/>
      <c r="U200" s="61"/>
      <c r="V200" s="61"/>
      <c r="W200" s="6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</row>
    <row r="201" spans="2:60" ht="15.75" customHeight="1" x14ac:dyDescent="0.25">
      <c r="B201" s="11"/>
      <c r="C201" s="1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11"/>
      <c r="O201" s="11"/>
      <c r="P201" s="61"/>
      <c r="Q201" s="61"/>
      <c r="R201" s="61"/>
      <c r="S201" s="61"/>
      <c r="T201" s="61"/>
      <c r="U201" s="61"/>
      <c r="V201" s="61"/>
      <c r="W201" s="6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</row>
    <row r="202" spans="2:60" ht="15.75" customHeight="1" x14ac:dyDescent="0.25">
      <c r="B202" s="11"/>
      <c r="C202" s="1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11"/>
      <c r="O202" s="11"/>
      <c r="P202" s="61"/>
      <c r="Q202" s="61"/>
      <c r="R202" s="61"/>
      <c r="S202" s="61"/>
      <c r="T202" s="61"/>
      <c r="U202" s="61"/>
      <c r="V202" s="61"/>
      <c r="W202" s="6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</row>
    <row r="203" spans="2:60" ht="15.75" customHeight="1" x14ac:dyDescent="0.25">
      <c r="B203" s="11"/>
      <c r="C203" s="1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11"/>
      <c r="O203" s="11"/>
      <c r="P203" s="61"/>
      <c r="Q203" s="61"/>
      <c r="R203" s="61"/>
      <c r="S203" s="61"/>
      <c r="T203" s="61"/>
      <c r="U203" s="61"/>
      <c r="V203" s="61"/>
      <c r="W203" s="6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</row>
    <row r="204" spans="2:60" ht="15.75" customHeight="1" x14ac:dyDescent="0.25">
      <c r="B204" s="11"/>
      <c r="C204" s="1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11"/>
      <c r="O204" s="11"/>
      <c r="P204" s="61"/>
      <c r="Q204" s="61"/>
      <c r="R204" s="61"/>
      <c r="S204" s="61"/>
      <c r="T204" s="61"/>
      <c r="U204" s="61"/>
      <c r="V204" s="61"/>
      <c r="W204" s="6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</row>
    <row r="205" spans="2:60" ht="15.75" customHeight="1" x14ac:dyDescent="0.25">
      <c r="B205" s="11"/>
      <c r="C205" s="1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11"/>
      <c r="O205" s="11"/>
      <c r="P205" s="61"/>
      <c r="Q205" s="61"/>
      <c r="R205" s="61"/>
      <c r="S205" s="61"/>
      <c r="T205" s="61"/>
      <c r="U205" s="61"/>
      <c r="V205" s="61"/>
      <c r="W205" s="6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</row>
    <row r="206" spans="2:60" ht="15.75" customHeight="1" x14ac:dyDescent="0.25">
      <c r="B206" s="11"/>
      <c r="C206" s="1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11"/>
      <c r="O206" s="11"/>
      <c r="P206" s="61"/>
      <c r="Q206" s="61"/>
      <c r="R206" s="61"/>
      <c r="S206" s="61"/>
      <c r="T206" s="61"/>
      <c r="U206" s="61"/>
      <c r="V206" s="61"/>
      <c r="W206" s="6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</row>
    <row r="207" spans="2:60" ht="15.75" customHeight="1" x14ac:dyDescent="0.25">
      <c r="B207" s="11"/>
      <c r="C207" s="1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11"/>
      <c r="O207" s="11"/>
      <c r="P207" s="61"/>
      <c r="Q207" s="61"/>
      <c r="R207" s="61"/>
      <c r="S207" s="61"/>
      <c r="T207" s="61"/>
      <c r="U207" s="61"/>
      <c r="V207" s="61"/>
      <c r="W207" s="6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</row>
    <row r="208" spans="2:60" ht="15.75" customHeight="1" x14ac:dyDescent="0.25">
      <c r="B208" s="11"/>
      <c r="C208" s="1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11"/>
      <c r="O208" s="11"/>
      <c r="P208" s="61"/>
      <c r="Q208" s="61"/>
      <c r="R208" s="61"/>
      <c r="S208" s="61"/>
      <c r="T208" s="61"/>
      <c r="U208" s="61"/>
      <c r="V208" s="61"/>
      <c r="W208" s="6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</row>
    <row r="209" spans="2:60" ht="15.75" customHeight="1" x14ac:dyDescent="0.25">
      <c r="B209" s="11"/>
      <c r="C209" s="1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11"/>
      <c r="O209" s="11"/>
      <c r="P209" s="61"/>
      <c r="Q209" s="61"/>
      <c r="R209" s="61"/>
      <c r="S209" s="61"/>
      <c r="T209" s="61"/>
      <c r="U209" s="61"/>
      <c r="V209" s="61"/>
      <c r="W209" s="6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</row>
    <row r="210" spans="2:60" ht="15.75" customHeight="1" x14ac:dyDescent="0.25">
      <c r="B210" s="11"/>
      <c r="C210" s="1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11"/>
      <c r="O210" s="11"/>
      <c r="P210" s="61"/>
      <c r="Q210" s="61"/>
      <c r="R210" s="61"/>
      <c r="S210" s="61"/>
      <c r="T210" s="61"/>
      <c r="U210" s="61"/>
      <c r="V210" s="61"/>
      <c r="W210" s="6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</row>
    <row r="211" spans="2:60" ht="15.75" customHeight="1" x14ac:dyDescent="0.25">
      <c r="B211" s="11"/>
      <c r="C211" s="1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11"/>
      <c r="O211" s="11"/>
      <c r="P211" s="61"/>
      <c r="Q211" s="61"/>
      <c r="R211" s="61"/>
      <c r="S211" s="61"/>
      <c r="T211" s="61"/>
      <c r="U211" s="61"/>
      <c r="V211" s="61"/>
      <c r="W211" s="6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</row>
    <row r="212" spans="2:60" ht="15.75" customHeight="1" x14ac:dyDescent="0.25">
      <c r="B212" s="11"/>
      <c r="C212" s="1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11"/>
      <c r="O212" s="11"/>
      <c r="P212" s="61"/>
      <c r="Q212" s="61"/>
      <c r="R212" s="61"/>
      <c r="S212" s="61"/>
      <c r="T212" s="61"/>
      <c r="U212" s="61"/>
      <c r="V212" s="61"/>
      <c r="W212" s="6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</row>
    <row r="213" spans="2:60" ht="15.75" customHeight="1" x14ac:dyDescent="0.25">
      <c r="B213" s="11"/>
      <c r="C213" s="1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11"/>
      <c r="O213" s="11"/>
      <c r="P213" s="61"/>
      <c r="Q213" s="61"/>
      <c r="R213" s="61"/>
      <c r="S213" s="61"/>
      <c r="T213" s="61"/>
      <c r="U213" s="61"/>
      <c r="V213" s="61"/>
      <c r="W213" s="6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</row>
    <row r="214" spans="2:60" ht="15.75" customHeight="1" x14ac:dyDescent="0.25">
      <c r="B214" s="11"/>
      <c r="C214" s="1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11"/>
      <c r="O214" s="11"/>
      <c r="P214" s="61"/>
      <c r="Q214" s="61"/>
      <c r="R214" s="61"/>
      <c r="S214" s="61"/>
      <c r="T214" s="61"/>
      <c r="U214" s="61"/>
      <c r="V214" s="61"/>
      <c r="W214" s="6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</row>
    <row r="215" spans="2:60" ht="15.75" customHeight="1" x14ac:dyDescent="0.25">
      <c r="B215" s="11"/>
      <c r="C215" s="1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11"/>
      <c r="O215" s="11"/>
      <c r="P215" s="61"/>
      <c r="Q215" s="61"/>
      <c r="R215" s="61"/>
      <c r="S215" s="61"/>
      <c r="T215" s="61"/>
      <c r="U215" s="61"/>
      <c r="V215" s="61"/>
      <c r="W215" s="6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</row>
    <row r="216" spans="2:60" ht="15.75" customHeight="1" x14ac:dyDescent="0.25">
      <c r="B216" s="11"/>
      <c r="C216" s="1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11"/>
      <c r="O216" s="11"/>
      <c r="P216" s="61"/>
      <c r="Q216" s="61"/>
      <c r="R216" s="61"/>
      <c r="S216" s="61"/>
      <c r="T216" s="61"/>
      <c r="U216" s="61"/>
      <c r="V216" s="61"/>
      <c r="W216" s="6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</row>
    <row r="217" spans="2:60" ht="15.75" customHeight="1" x14ac:dyDescent="0.25">
      <c r="B217" s="11"/>
      <c r="C217" s="1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11"/>
      <c r="O217" s="11"/>
      <c r="P217" s="61"/>
      <c r="Q217" s="61"/>
      <c r="R217" s="61"/>
      <c r="S217" s="61"/>
      <c r="T217" s="61"/>
      <c r="U217" s="61"/>
      <c r="V217" s="61"/>
      <c r="W217" s="6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</row>
    <row r="218" spans="2:60" ht="15.75" customHeight="1" x14ac:dyDescent="0.25">
      <c r="B218" s="11"/>
      <c r="C218" s="1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11"/>
      <c r="O218" s="11"/>
      <c r="P218" s="61"/>
      <c r="Q218" s="61"/>
      <c r="R218" s="61"/>
      <c r="S218" s="61"/>
      <c r="T218" s="61"/>
      <c r="U218" s="61"/>
      <c r="V218" s="61"/>
      <c r="W218" s="6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</row>
    <row r="219" spans="2:60" ht="15.75" customHeight="1" x14ac:dyDescent="0.25">
      <c r="B219" s="11"/>
      <c r="C219" s="1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11"/>
      <c r="O219" s="11"/>
      <c r="P219" s="61"/>
      <c r="Q219" s="61"/>
      <c r="R219" s="61"/>
      <c r="S219" s="61"/>
      <c r="T219" s="61"/>
      <c r="U219" s="61"/>
      <c r="V219" s="61"/>
      <c r="W219" s="6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</row>
    <row r="220" spans="2:60" ht="15.75" customHeight="1" x14ac:dyDescent="0.25">
      <c r="B220" s="11"/>
      <c r="C220" s="1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11"/>
      <c r="O220" s="11"/>
      <c r="P220" s="61"/>
      <c r="Q220" s="61"/>
      <c r="R220" s="61"/>
      <c r="S220" s="61"/>
      <c r="T220" s="61"/>
      <c r="U220" s="61"/>
      <c r="V220" s="61"/>
      <c r="W220" s="6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</row>
    <row r="221" spans="2:60" ht="15.75" customHeight="1" x14ac:dyDescent="0.25">
      <c r="B221" s="11"/>
      <c r="C221" s="1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11"/>
      <c r="O221" s="11"/>
      <c r="P221" s="61"/>
      <c r="Q221" s="61"/>
      <c r="R221" s="61"/>
      <c r="S221" s="61"/>
      <c r="T221" s="61"/>
      <c r="U221" s="61"/>
      <c r="V221" s="61"/>
      <c r="W221" s="6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</row>
    <row r="222" spans="2:60" ht="15.75" customHeight="1" x14ac:dyDescent="0.25">
      <c r="B222" s="11"/>
      <c r="C222" s="1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11"/>
      <c r="O222" s="11"/>
      <c r="P222" s="61"/>
      <c r="Q222" s="61"/>
      <c r="R222" s="61"/>
      <c r="S222" s="61"/>
      <c r="T222" s="61"/>
      <c r="U222" s="61"/>
      <c r="V222" s="61"/>
      <c r="W222" s="6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</row>
    <row r="223" spans="2:60" ht="15.75" customHeight="1" x14ac:dyDescent="0.25">
      <c r="B223" s="11"/>
      <c r="C223" s="1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11"/>
      <c r="O223" s="11"/>
      <c r="P223" s="61"/>
      <c r="Q223" s="61"/>
      <c r="R223" s="61"/>
      <c r="S223" s="61"/>
      <c r="T223" s="61"/>
      <c r="U223" s="61"/>
      <c r="V223" s="61"/>
      <c r="W223" s="6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</row>
    <row r="224" spans="2:60" ht="15.75" customHeight="1" x14ac:dyDescent="0.25">
      <c r="B224" s="11"/>
      <c r="C224" s="1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11"/>
      <c r="O224" s="11"/>
      <c r="P224" s="61"/>
      <c r="Q224" s="61"/>
      <c r="R224" s="61"/>
      <c r="S224" s="61"/>
      <c r="T224" s="61"/>
      <c r="U224" s="61"/>
      <c r="V224" s="61"/>
      <c r="W224" s="6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</row>
    <row r="225" spans="2:60" ht="15.75" customHeight="1" x14ac:dyDescent="0.25">
      <c r="B225" s="11"/>
      <c r="C225" s="1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11"/>
      <c r="O225" s="11"/>
      <c r="P225" s="61"/>
      <c r="Q225" s="61"/>
      <c r="R225" s="61"/>
      <c r="S225" s="61"/>
      <c r="T225" s="61"/>
      <c r="U225" s="61"/>
      <c r="V225" s="61"/>
      <c r="W225" s="6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</row>
    <row r="226" spans="2:60" ht="15.75" customHeight="1" x14ac:dyDescent="0.25">
      <c r="B226" s="11"/>
      <c r="C226" s="1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11"/>
      <c r="O226" s="11"/>
      <c r="P226" s="61"/>
      <c r="Q226" s="61"/>
      <c r="R226" s="61"/>
      <c r="S226" s="61"/>
      <c r="T226" s="61"/>
      <c r="U226" s="61"/>
      <c r="V226" s="61"/>
      <c r="W226" s="6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</row>
    <row r="227" spans="2:60" ht="15.75" customHeight="1" x14ac:dyDescent="0.25">
      <c r="B227" s="11"/>
      <c r="C227" s="1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11"/>
      <c r="O227" s="11"/>
      <c r="P227" s="61"/>
      <c r="Q227" s="61"/>
      <c r="R227" s="61"/>
      <c r="S227" s="61"/>
      <c r="T227" s="61"/>
      <c r="U227" s="61"/>
      <c r="V227" s="61"/>
      <c r="W227" s="6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</row>
    <row r="228" spans="2:60" ht="15.75" customHeight="1" x14ac:dyDescent="0.25">
      <c r="B228" s="11"/>
      <c r="C228" s="1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11"/>
      <c r="O228" s="11"/>
      <c r="P228" s="61"/>
      <c r="Q228" s="61"/>
      <c r="R228" s="61"/>
      <c r="S228" s="61"/>
      <c r="T228" s="61"/>
      <c r="U228" s="61"/>
      <c r="V228" s="61"/>
      <c r="W228" s="6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</row>
    <row r="229" spans="2:60" ht="15.75" customHeight="1" x14ac:dyDescent="0.25">
      <c r="B229" s="11"/>
      <c r="C229" s="1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11"/>
      <c r="O229" s="11"/>
      <c r="P229" s="61"/>
      <c r="Q229" s="61"/>
      <c r="R229" s="61"/>
      <c r="S229" s="61"/>
      <c r="T229" s="61"/>
      <c r="U229" s="61"/>
      <c r="V229" s="61"/>
      <c r="W229" s="6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</row>
    <row r="230" spans="2:60" ht="15.75" customHeight="1" x14ac:dyDescent="0.25">
      <c r="B230" s="11"/>
      <c r="C230" s="1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11"/>
      <c r="O230" s="11"/>
      <c r="P230" s="61"/>
      <c r="Q230" s="61"/>
      <c r="R230" s="61"/>
      <c r="S230" s="61"/>
      <c r="T230" s="61"/>
      <c r="U230" s="61"/>
      <c r="V230" s="61"/>
      <c r="W230" s="6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</row>
    <row r="231" spans="2:60" ht="15.75" customHeight="1" x14ac:dyDescent="0.25">
      <c r="B231" s="11"/>
      <c r="C231" s="1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11"/>
      <c r="O231" s="11"/>
      <c r="P231" s="61"/>
      <c r="Q231" s="61"/>
      <c r="R231" s="61"/>
      <c r="S231" s="61"/>
      <c r="T231" s="61"/>
      <c r="U231" s="61"/>
      <c r="V231" s="61"/>
      <c r="W231" s="6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</row>
    <row r="232" spans="2:60" ht="15.75" customHeight="1" x14ac:dyDescent="0.25">
      <c r="B232" s="11"/>
      <c r="C232" s="1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11"/>
      <c r="O232" s="11"/>
      <c r="P232" s="61"/>
      <c r="Q232" s="61"/>
      <c r="R232" s="61"/>
      <c r="S232" s="61"/>
      <c r="T232" s="61"/>
      <c r="U232" s="61"/>
      <c r="V232" s="61"/>
      <c r="W232" s="6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</row>
    <row r="233" spans="2:60" ht="15.75" customHeight="1" x14ac:dyDescent="0.25">
      <c r="B233" s="11"/>
      <c r="C233" s="1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11"/>
      <c r="O233" s="11"/>
      <c r="P233" s="61"/>
      <c r="Q233" s="61"/>
      <c r="R233" s="61"/>
      <c r="S233" s="61"/>
      <c r="T233" s="61"/>
      <c r="U233" s="61"/>
      <c r="V233" s="61"/>
      <c r="W233" s="6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</row>
    <row r="234" spans="2:60" ht="15.75" customHeight="1" x14ac:dyDescent="0.25">
      <c r="B234" s="11"/>
      <c r="C234" s="1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11"/>
      <c r="O234" s="11"/>
      <c r="P234" s="61"/>
      <c r="Q234" s="61"/>
      <c r="R234" s="61"/>
      <c r="S234" s="61"/>
      <c r="T234" s="61"/>
      <c r="U234" s="61"/>
      <c r="V234" s="61"/>
      <c r="W234" s="6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</row>
    <row r="235" spans="2:60" ht="15.75" customHeight="1" x14ac:dyDescent="0.25">
      <c r="B235" s="11"/>
      <c r="C235" s="1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11"/>
      <c r="O235" s="11"/>
      <c r="P235" s="61"/>
      <c r="Q235" s="61"/>
      <c r="R235" s="61"/>
      <c r="S235" s="61"/>
      <c r="T235" s="61"/>
      <c r="U235" s="61"/>
      <c r="V235" s="61"/>
      <c r="W235" s="6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</row>
    <row r="236" spans="2:60" ht="15.75" customHeight="1" x14ac:dyDescent="0.25">
      <c r="B236" s="11"/>
      <c r="C236" s="1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11"/>
      <c r="O236" s="11"/>
      <c r="P236" s="61"/>
      <c r="Q236" s="61"/>
      <c r="R236" s="61"/>
      <c r="S236" s="61"/>
      <c r="T236" s="61"/>
      <c r="U236" s="61"/>
      <c r="V236" s="61"/>
      <c r="W236" s="6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</row>
    <row r="237" spans="2:60" ht="15.75" customHeight="1" x14ac:dyDescent="0.25">
      <c r="B237" s="11"/>
      <c r="C237" s="1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11"/>
      <c r="O237" s="11"/>
      <c r="P237" s="61"/>
      <c r="Q237" s="61"/>
      <c r="R237" s="61"/>
      <c r="S237" s="61"/>
      <c r="T237" s="61"/>
      <c r="U237" s="61"/>
      <c r="V237" s="61"/>
      <c r="W237" s="6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</row>
    <row r="238" spans="2:60" ht="15.75" customHeight="1" x14ac:dyDescent="0.25">
      <c r="B238" s="11"/>
      <c r="C238" s="1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11"/>
      <c r="O238" s="11"/>
      <c r="P238" s="61"/>
      <c r="Q238" s="61"/>
      <c r="R238" s="61"/>
      <c r="S238" s="61"/>
      <c r="T238" s="61"/>
      <c r="U238" s="61"/>
      <c r="V238" s="61"/>
      <c r="W238" s="6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</row>
    <row r="239" spans="2:60" ht="15.75" customHeight="1" x14ac:dyDescent="0.25">
      <c r="B239" s="11"/>
      <c r="C239" s="1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11"/>
      <c r="O239" s="11"/>
      <c r="P239" s="61"/>
      <c r="Q239" s="61"/>
      <c r="R239" s="61"/>
      <c r="S239" s="61"/>
      <c r="T239" s="61"/>
      <c r="U239" s="61"/>
      <c r="V239" s="61"/>
      <c r="W239" s="6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</row>
    <row r="240" spans="2:60" ht="15.75" customHeight="1" x14ac:dyDescent="0.25">
      <c r="B240" s="11"/>
      <c r="C240" s="1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11"/>
      <c r="O240" s="11"/>
      <c r="P240" s="61"/>
      <c r="Q240" s="61"/>
      <c r="R240" s="61"/>
      <c r="S240" s="61"/>
      <c r="T240" s="61"/>
      <c r="U240" s="61"/>
      <c r="V240" s="61"/>
      <c r="W240" s="6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</row>
    <row r="241" spans="2:60" ht="15.75" customHeight="1" x14ac:dyDescent="0.25">
      <c r="B241" s="11"/>
      <c r="C241" s="1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11"/>
      <c r="O241" s="11"/>
      <c r="P241" s="61"/>
      <c r="Q241" s="61"/>
      <c r="R241" s="61"/>
      <c r="S241" s="61"/>
      <c r="T241" s="61"/>
      <c r="U241" s="61"/>
      <c r="V241" s="61"/>
      <c r="W241" s="6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</row>
    <row r="242" spans="2:60" ht="15.75" customHeight="1" x14ac:dyDescent="0.25">
      <c r="B242" s="11"/>
      <c r="C242" s="1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11"/>
      <c r="O242" s="11"/>
      <c r="P242" s="61"/>
      <c r="Q242" s="61"/>
      <c r="R242" s="61"/>
      <c r="S242" s="61"/>
      <c r="T242" s="61"/>
      <c r="U242" s="61"/>
      <c r="V242" s="61"/>
      <c r="W242" s="6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</row>
    <row r="243" spans="2:60" ht="15.75" customHeight="1" x14ac:dyDescent="0.25">
      <c r="B243" s="11"/>
      <c r="C243" s="1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11"/>
      <c r="O243" s="11"/>
      <c r="P243" s="61"/>
      <c r="Q243" s="61"/>
      <c r="R243" s="61"/>
      <c r="S243" s="61"/>
      <c r="T243" s="61"/>
      <c r="U243" s="61"/>
      <c r="V243" s="61"/>
      <c r="W243" s="6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</row>
    <row r="244" spans="2:60" ht="15.75" customHeight="1" x14ac:dyDescent="0.25">
      <c r="B244" s="11"/>
      <c r="C244" s="1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11"/>
      <c r="O244" s="11"/>
      <c r="P244" s="61"/>
      <c r="Q244" s="61"/>
      <c r="R244" s="61"/>
      <c r="S244" s="61"/>
      <c r="T244" s="61"/>
      <c r="U244" s="61"/>
      <c r="V244" s="61"/>
      <c r="W244" s="6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</row>
    <row r="245" spans="2:60" ht="15.75" customHeight="1" x14ac:dyDescent="0.25">
      <c r="B245" s="11"/>
      <c r="C245" s="1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11"/>
      <c r="O245" s="11"/>
      <c r="P245" s="61"/>
      <c r="Q245" s="61"/>
      <c r="R245" s="61"/>
      <c r="S245" s="61"/>
      <c r="T245" s="61"/>
      <c r="U245" s="61"/>
      <c r="V245" s="61"/>
      <c r="W245" s="6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</row>
    <row r="246" spans="2:60" ht="15.75" customHeight="1" x14ac:dyDescent="0.25">
      <c r="B246" s="11"/>
      <c r="C246" s="1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11"/>
      <c r="O246" s="11"/>
      <c r="P246" s="61"/>
      <c r="Q246" s="61"/>
      <c r="R246" s="61"/>
      <c r="S246" s="61"/>
      <c r="T246" s="61"/>
      <c r="U246" s="61"/>
      <c r="V246" s="61"/>
      <c r="W246" s="6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</row>
    <row r="247" spans="2:60" ht="15.75" customHeight="1" x14ac:dyDescent="0.25">
      <c r="B247" s="11"/>
      <c r="C247" s="1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11"/>
      <c r="O247" s="11"/>
      <c r="P247" s="61"/>
      <c r="Q247" s="61"/>
      <c r="R247" s="61"/>
      <c r="S247" s="61"/>
      <c r="T247" s="61"/>
      <c r="U247" s="61"/>
      <c r="V247" s="61"/>
      <c r="W247" s="6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</row>
    <row r="248" spans="2:60" ht="15.75" customHeight="1" x14ac:dyDescent="0.25">
      <c r="B248" s="11"/>
      <c r="C248" s="1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11"/>
      <c r="O248" s="11"/>
      <c r="P248" s="61"/>
      <c r="Q248" s="61"/>
      <c r="R248" s="61"/>
      <c r="S248" s="61"/>
      <c r="T248" s="61"/>
      <c r="U248" s="61"/>
      <c r="V248" s="61"/>
      <c r="W248" s="6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</row>
    <row r="249" spans="2:60" ht="15.75" customHeight="1" x14ac:dyDescent="0.25">
      <c r="B249" s="11"/>
      <c r="C249" s="1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11"/>
      <c r="O249" s="11"/>
      <c r="P249" s="61"/>
      <c r="Q249" s="61"/>
      <c r="R249" s="61"/>
      <c r="S249" s="61"/>
      <c r="T249" s="61"/>
      <c r="U249" s="61"/>
      <c r="V249" s="61"/>
      <c r="W249" s="6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</row>
    <row r="250" spans="2:60" ht="15.75" customHeight="1" x14ac:dyDescent="0.25">
      <c r="B250" s="11"/>
      <c r="C250" s="1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11"/>
      <c r="O250" s="11"/>
      <c r="P250" s="61"/>
      <c r="Q250" s="61"/>
      <c r="R250" s="61"/>
      <c r="S250" s="61"/>
      <c r="T250" s="61"/>
      <c r="U250" s="61"/>
      <c r="V250" s="61"/>
      <c r="W250" s="6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</row>
    <row r="251" spans="2:60" ht="15.75" customHeight="1" x14ac:dyDescent="0.25">
      <c r="B251" s="11"/>
      <c r="C251" s="1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11"/>
      <c r="O251" s="11"/>
      <c r="P251" s="61"/>
      <c r="Q251" s="61"/>
      <c r="R251" s="61"/>
      <c r="S251" s="61"/>
      <c r="T251" s="61"/>
      <c r="U251" s="61"/>
      <c r="V251" s="61"/>
      <c r="W251" s="6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</row>
    <row r="252" spans="2:60" ht="15.75" customHeight="1" x14ac:dyDescent="0.25">
      <c r="B252" s="11"/>
      <c r="C252" s="1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11"/>
      <c r="O252" s="11"/>
      <c r="P252" s="61"/>
      <c r="Q252" s="61"/>
      <c r="R252" s="61"/>
      <c r="S252" s="61"/>
      <c r="T252" s="61"/>
      <c r="U252" s="61"/>
      <c r="V252" s="61"/>
      <c r="W252" s="6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</row>
    <row r="253" spans="2:60" ht="15.75" customHeight="1" x14ac:dyDescent="0.25">
      <c r="B253" s="11"/>
      <c r="C253" s="1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11"/>
      <c r="O253" s="11"/>
      <c r="P253" s="61"/>
      <c r="Q253" s="61"/>
      <c r="R253" s="61"/>
      <c r="S253" s="61"/>
      <c r="T253" s="61"/>
      <c r="U253" s="61"/>
      <c r="V253" s="61"/>
      <c r="W253" s="6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</row>
    <row r="254" spans="2:60" ht="15.75" customHeight="1" x14ac:dyDescent="0.25">
      <c r="B254" s="11"/>
      <c r="C254" s="1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11"/>
      <c r="O254" s="11"/>
      <c r="P254" s="61"/>
      <c r="Q254" s="61"/>
      <c r="R254" s="61"/>
      <c r="S254" s="61"/>
      <c r="T254" s="61"/>
      <c r="U254" s="61"/>
      <c r="V254" s="61"/>
      <c r="W254" s="6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</row>
    <row r="255" spans="2:60" ht="15.75" customHeight="1" x14ac:dyDescent="0.25">
      <c r="B255" s="11"/>
      <c r="C255" s="1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11"/>
      <c r="O255" s="11"/>
      <c r="P255" s="61"/>
      <c r="Q255" s="61"/>
      <c r="R255" s="61"/>
      <c r="S255" s="61"/>
      <c r="T255" s="61"/>
      <c r="U255" s="61"/>
      <c r="V255" s="61"/>
      <c r="W255" s="6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</row>
    <row r="256" spans="2:60" ht="15.75" customHeight="1" x14ac:dyDescent="0.25">
      <c r="B256" s="11"/>
      <c r="C256" s="1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11"/>
      <c r="O256" s="11"/>
      <c r="P256" s="61"/>
      <c r="Q256" s="61"/>
      <c r="R256" s="61"/>
      <c r="S256" s="61"/>
      <c r="T256" s="61"/>
      <c r="U256" s="61"/>
      <c r="V256" s="61"/>
      <c r="W256" s="6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</row>
    <row r="257" spans="2:60" ht="15.75" customHeight="1" x14ac:dyDescent="0.25">
      <c r="B257" s="11"/>
      <c r="C257" s="1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11"/>
      <c r="O257" s="11"/>
      <c r="P257" s="61"/>
      <c r="Q257" s="61"/>
      <c r="R257" s="61"/>
      <c r="S257" s="61"/>
      <c r="T257" s="61"/>
      <c r="U257" s="61"/>
      <c r="V257" s="61"/>
      <c r="W257" s="6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</row>
    <row r="258" spans="2:60" ht="15.75" customHeight="1" x14ac:dyDescent="0.25">
      <c r="B258" s="11"/>
      <c r="C258" s="1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11"/>
      <c r="O258" s="11"/>
      <c r="P258" s="61"/>
      <c r="Q258" s="61"/>
      <c r="R258" s="61"/>
      <c r="S258" s="61"/>
      <c r="T258" s="61"/>
      <c r="U258" s="61"/>
      <c r="V258" s="61"/>
      <c r="W258" s="6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</row>
    <row r="259" spans="2:60" ht="15.75" customHeight="1" x14ac:dyDescent="0.25">
      <c r="B259" s="11"/>
      <c r="C259" s="1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11"/>
      <c r="O259" s="11"/>
      <c r="P259" s="61"/>
      <c r="Q259" s="61"/>
      <c r="R259" s="61"/>
      <c r="S259" s="61"/>
      <c r="T259" s="61"/>
      <c r="U259" s="61"/>
      <c r="V259" s="61"/>
      <c r="W259" s="6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</row>
    <row r="260" spans="2:60" ht="15.75" customHeight="1" x14ac:dyDescent="0.25">
      <c r="B260" s="11"/>
      <c r="C260" s="1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11"/>
      <c r="O260" s="11"/>
      <c r="P260" s="61"/>
      <c r="Q260" s="61"/>
      <c r="R260" s="61"/>
      <c r="S260" s="61"/>
      <c r="T260" s="61"/>
      <c r="U260" s="61"/>
      <c r="V260" s="61"/>
      <c r="W260" s="6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</row>
    <row r="261" spans="2:60" ht="15.75" customHeight="1" x14ac:dyDescent="0.25">
      <c r="B261" s="11"/>
      <c r="C261" s="1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11"/>
      <c r="O261" s="11"/>
      <c r="P261" s="61"/>
      <c r="Q261" s="61"/>
      <c r="R261" s="61"/>
      <c r="S261" s="61"/>
      <c r="T261" s="61"/>
      <c r="U261" s="61"/>
      <c r="V261" s="61"/>
      <c r="W261" s="6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</row>
    <row r="262" spans="2:60" ht="15.75" customHeight="1" x14ac:dyDescent="0.25">
      <c r="B262" s="11"/>
      <c r="C262" s="1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11"/>
      <c r="O262" s="11"/>
      <c r="P262" s="61"/>
      <c r="Q262" s="61"/>
      <c r="R262" s="61"/>
      <c r="S262" s="61"/>
      <c r="T262" s="61"/>
      <c r="U262" s="61"/>
      <c r="V262" s="61"/>
      <c r="W262" s="6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</row>
    <row r="263" spans="2:60" ht="15.75" customHeight="1" x14ac:dyDescent="0.25">
      <c r="B263" s="11"/>
      <c r="C263" s="1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11"/>
      <c r="O263" s="11"/>
      <c r="P263" s="61"/>
      <c r="Q263" s="61"/>
      <c r="R263" s="61"/>
      <c r="S263" s="61"/>
      <c r="T263" s="61"/>
      <c r="U263" s="61"/>
      <c r="V263" s="61"/>
      <c r="W263" s="6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</row>
    <row r="264" spans="2:60" ht="15.75" customHeight="1" x14ac:dyDescent="0.25">
      <c r="B264" s="11"/>
      <c r="C264" s="1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11"/>
      <c r="O264" s="11"/>
      <c r="P264" s="61"/>
      <c r="Q264" s="61"/>
      <c r="R264" s="61"/>
      <c r="S264" s="61"/>
      <c r="T264" s="61"/>
      <c r="U264" s="61"/>
      <c r="V264" s="61"/>
      <c r="W264" s="6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</row>
    <row r="265" spans="2:60" ht="15.75" customHeight="1" x14ac:dyDescent="0.25">
      <c r="B265" s="11"/>
      <c r="C265" s="1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11"/>
      <c r="O265" s="11"/>
      <c r="P265" s="61"/>
      <c r="Q265" s="61"/>
      <c r="R265" s="61"/>
      <c r="S265" s="61"/>
      <c r="T265" s="61"/>
      <c r="U265" s="61"/>
      <c r="V265" s="61"/>
      <c r="W265" s="6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</row>
    <row r="266" spans="2:60" ht="15.75" customHeight="1" x14ac:dyDescent="0.25">
      <c r="B266" s="11"/>
      <c r="C266" s="1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11"/>
      <c r="O266" s="11"/>
      <c r="P266" s="61"/>
      <c r="Q266" s="61"/>
      <c r="R266" s="61"/>
      <c r="S266" s="61"/>
      <c r="T266" s="61"/>
      <c r="U266" s="61"/>
      <c r="V266" s="61"/>
      <c r="W266" s="6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</row>
    <row r="267" spans="2:60" ht="15.75" customHeight="1" x14ac:dyDescent="0.25">
      <c r="B267" s="11"/>
      <c r="C267" s="1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11"/>
      <c r="O267" s="11"/>
      <c r="P267" s="61"/>
      <c r="Q267" s="61"/>
      <c r="R267" s="61"/>
      <c r="S267" s="61"/>
      <c r="T267" s="61"/>
      <c r="U267" s="61"/>
      <c r="V267" s="61"/>
      <c r="W267" s="6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</row>
    <row r="268" spans="2:60" ht="15.75" customHeight="1" x14ac:dyDescent="0.25">
      <c r="B268" s="11"/>
      <c r="C268" s="1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11"/>
      <c r="O268" s="11"/>
      <c r="P268" s="61"/>
      <c r="Q268" s="61"/>
      <c r="R268" s="61"/>
      <c r="S268" s="61"/>
      <c r="T268" s="61"/>
      <c r="U268" s="61"/>
      <c r="V268" s="61"/>
      <c r="W268" s="6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</row>
    <row r="269" spans="2:60" ht="15.75" customHeight="1" x14ac:dyDescent="0.25">
      <c r="B269" s="11"/>
      <c r="C269" s="1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11"/>
      <c r="O269" s="11"/>
      <c r="P269" s="61"/>
      <c r="Q269" s="61"/>
      <c r="R269" s="61"/>
      <c r="S269" s="61"/>
      <c r="T269" s="61"/>
      <c r="U269" s="61"/>
      <c r="V269" s="61"/>
      <c r="W269" s="6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</row>
    <row r="270" spans="2:60" ht="15.75" customHeight="1" x14ac:dyDescent="0.25">
      <c r="B270" s="11"/>
      <c r="C270" s="1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11"/>
      <c r="O270" s="11"/>
      <c r="P270" s="61"/>
      <c r="Q270" s="61"/>
      <c r="R270" s="61"/>
      <c r="S270" s="61"/>
      <c r="T270" s="61"/>
      <c r="U270" s="61"/>
      <c r="V270" s="61"/>
      <c r="W270" s="6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</row>
    <row r="271" spans="2:60" ht="15.75" customHeight="1" x14ac:dyDescent="0.25">
      <c r="B271" s="11"/>
      <c r="C271" s="1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11"/>
      <c r="O271" s="11"/>
      <c r="P271" s="61"/>
      <c r="Q271" s="61"/>
      <c r="R271" s="61"/>
      <c r="S271" s="61"/>
      <c r="T271" s="61"/>
      <c r="U271" s="61"/>
      <c r="V271" s="61"/>
      <c r="W271" s="6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</row>
    <row r="272" spans="2:60" ht="15.75" customHeight="1" x14ac:dyDescent="0.25">
      <c r="B272" s="11"/>
      <c r="C272" s="1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11"/>
      <c r="O272" s="11"/>
      <c r="P272" s="61"/>
      <c r="Q272" s="61"/>
      <c r="R272" s="61"/>
      <c r="S272" s="61"/>
      <c r="T272" s="61"/>
      <c r="U272" s="61"/>
      <c r="V272" s="61"/>
      <c r="W272" s="6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</row>
    <row r="273" spans="2:60" ht="15.75" customHeight="1" x14ac:dyDescent="0.25">
      <c r="B273" s="11"/>
      <c r="C273" s="1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11"/>
      <c r="O273" s="11"/>
      <c r="P273" s="61"/>
      <c r="Q273" s="61"/>
      <c r="R273" s="61"/>
      <c r="S273" s="61"/>
      <c r="T273" s="61"/>
      <c r="U273" s="61"/>
      <c r="V273" s="61"/>
      <c r="W273" s="6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</row>
    <row r="274" spans="2:60" ht="15.75" customHeight="1" x14ac:dyDescent="0.25">
      <c r="B274" s="11"/>
      <c r="C274" s="1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11"/>
      <c r="O274" s="11"/>
      <c r="P274" s="61"/>
      <c r="Q274" s="61"/>
      <c r="R274" s="61"/>
      <c r="S274" s="61"/>
      <c r="T274" s="61"/>
      <c r="U274" s="61"/>
      <c r="V274" s="61"/>
      <c r="W274" s="6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</row>
    <row r="275" spans="2:60" ht="15.75" customHeight="1" x14ac:dyDescent="0.25">
      <c r="B275" s="11"/>
      <c r="C275" s="1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11"/>
      <c r="O275" s="11"/>
      <c r="P275" s="61"/>
      <c r="Q275" s="61"/>
      <c r="R275" s="61"/>
      <c r="S275" s="61"/>
      <c r="T275" s="61"/>
      <c r="U275" s="61"/>
      <c r="V275" s="61"/>
      <c r="W275" s="6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</row>
    <row r="276" spans="2:60" ht="15.75" customHeight="1" x14ac:dyDescent="0.25">
      <c r="B276" s="11"/>
      <c r="C276" s="1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11"/>
      <c r="O276" s="11"/>
      <c r="P276" s="61"/>
      <c r="Q276" s="61"/>
      <c r="R276" s="61"/>
      <c r="S276" s="61"/>
      <c r="T276" s="61"/>
      <c r="U276" s="61"/>
      <c r="V276" s="61"/>
      <c r="W276" s="6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</row>
    <row r="277" spans="2:60" ht="15.75" customHeight="1" x14ac:dyDescent="0.25">
      <c r="B277" s="11"/>
      <c r="C277" s="1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11"/>
      <c r="O277" s="11"/>
      <c r="P277" s="61"/>
      <c r="Q277" s="61"/>
      <c r="R277" s="61"/>
      <c r="S277" s="61"/>
      <c r="T277" s="61"/>
      <c r="U277" s="61"/>
      <c r="V277" s="61"/>
      <c r="W277" s="6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</row>
    <row r="278" spans="2:60" ht="15.75" customHeight="1" x14ac:dyDescent="0.25">
      <c r="B278" s="11"/>
      <c r="C278" s="1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11"/>
      <c r="O278" s="11"/>
      <c r="P278" s="61"/>
      <c r="Q278" s="61"/>
      <c r="R278" s="61"/>
      <c r="S278" s="61"/>
      <c r="T278" s="61"/>
      <c r="U278" s="61"/>
      <c r="V278" s="61"/>
      <c r="W278" s="6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</row>
    <row r="279" spans="2:60" ht="15.75" customHeight="1" x14ac:dyDescent="0.25">
      <c r="B279" s="11"/>
      <c r="C279" s="1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11"/>
      <c r="O279" s="11"/>
      <c r="P279" s="61"/>
      <c r="Q279" s="61"/>
      <c r="R279" s="61"/>
      <c r="S279" s="61"/>
      <c r="T279" s="61"/>
      <c r="U279" s="61"/>
      <c r="V279" s="61"/>
      <c r="W279" s="6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</row>
    <row r="280" spans="2:60" ht="15.75" customHeight="1" x14ac:dyDescent="0.25">
      <c r="B280" s="11"/>
      <c r="C280" s="1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11"/>
      <c r="O280" s="11"/>
      <c r="P280" s="61"/>
      <c r="Q280" s="61"/>
      <c r="R280" s="61"/>
      <c r="S280" s="61"/>
      <c r="T280" s="61"/>
      <c r="U280" s="61"/>
      <c r="V280" s="61"/>
      <c r="W280" s="6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</row>
    <row r="281" spans="2:60" ht="15.75" customHeight="1" x14ac:dyDescent="0.25">
      <c r="B281" s="11"/>
      <c r="C281" s="1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11"/>
      <c r="O281" s="11"/>
      <c r="P281" s="61"/>
      <c r="Q281" s="61"/>
      <c r="R281" s="61"/>
      <c r="S281" s="61"/>
      <c r="T281" s="61"/>
      <c r="U281" s="61"/>
      <c r="V281" s="61"/>
      <c r="W281" s="6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</row>
    <row r="282" spans="2:60" ht="15.75" customHeight="1" x14ac:dyDescent="0.25">
      <c r="B282" s="11"/>
      <c r="C282" s="1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11"/>
      <c r="O282" s="11"/>
      <c r="P282" s="61"/>
      <c r="Q282" s="61"/>
      <c r="R282" s="61"/>
      <c r="S282" s="61"/>
      <c r="T282" s="61"/>
      <c r="U282" s="61"/>
      <c r="V282" s="61"/>
      <c r="W282" s="6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</row>
    <row r="283" spans="2:60" ht="15.75" customHeight="1" x14ac:dyDescent="0.25">
      <c r="B283" s="11"/>
      <c r="C283" s="1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11"/>
      <c r="O283" s="11"/>
      <c r="P283" s="61"/>
      <c r="Q283" s="61"/>
      <c r="R283" s="61"/>
      <c r="S283" s="61"/>
      <c r="T283" s="61"/>
      <c r="U283" s="61"/>
      <c r="V283" s="61"/>
      <c r="W283" s="6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</row>
    <row r="284" spans="2:60" ht="15.75" customHeight="1" x14ac:dyDescent="0.25">
      <c r="B284" s="11"/>
      <c r="C284" s="1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11"/>
      <c r="O284" s="11"/>
      <c r="P284" s="61"/>
      <c r="Q284" s="61"/>
      <c r="R284" s="61"/>
      <c r="S284" s="61"/>
      <c r="T284" s="61"/>
      <c r="U284" s="61"/>
      <c r="V284" s="61"/>
      <c r="W284" s="6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</row>
    <row r="285" spans="2:60" ht="15.75" customHeight="1" x14ac:dyDescent="0.25">
      <c r="B285" s="11"/>
      <c r="C285" s="1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11"/>
      <c r="O285" s="11"/>
      <c r="P285" s="61"/>
      <c r="Q285" s="61"/>
      <c r="R285" s="61"/>
      <c r="S285" s="61"/>
      <c r="T285" s="61"/>
      <c r="U285" s="61"/>
      <c r="V285" s="61"/>
      <c r="W285" s="6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</row>
    <row r="286" spans="2:60" ht="15.75" customHeight="1" x14ac:dyDescent="0.25">
      <c r="B286" s="11"/>
      <c r="C286" s="1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11"/>
      <c r="O286" s="11"/>
      <c r="P286" s="61"/>
      <c r="Q286" s="61"/>
      <c r="R286" s="61"/>
      <c r="S286" s="61"/>
      <c r="T286" s="61"/>
      <c r="U286" s="61"/>
      <c r="V286" s="61"/>
      <c r="W286" s="6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</row>
    <row r="287" spans="2:60" ht="15.75" customHeight="1" x14ac:dyDescent="0.25">
      <c r="B287" s="11"/>
      <c r="C287" s="1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11"/>
      <c r="O287" s="11"/>
      <c r="P287" s="61"/>
      <c r="Q287" s="61"/>
      <c r="R287" s="61"/>
      <c r="S287" s="61"/>
      <c r="T287" s="61"/>
      <c r="U287" s="61"/>
      <c r="V287" s="61"/>
      <c r="W287" s="6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</row>
    <row r="288" spans="2:60" ht="15.75" customHeight="1" x14ac:dyDescent="0.25">
      <c r="B288" s="11"/>
      <c r="C288" s="1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11"/>
      <c r="O288" s="11"/>
      <c r="P288" s="61"/>
      <c r="Q288" s="61"/>
      <c r="R288" s="61"/>
      <c r="S288" s="61"/>
      <c r="T288" s="61"/>
      <c r="U288" s="61"/>
      <c r="V288" s="61"/>
      <c r="W288" s="6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</row>
    <row r="289" spans="2:60" ht="15.75" customHeight="1" x14ac:dyDescent="0.25">
      <c r="B289" s="11"/>
      <c r="C289" s="1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11"/>
      <c r="O289" s="11"/>
      <c r="P289" s="61"/>
      <c r="Q289" s="61"/>
      <c r="R289" s="61"/>
      <c r="S289" s="61"/>
      <c r="T289" s="61"/>
      <c r="U289" s="61"/>
      <c r="V289" s="61"/>
      <c r="W289" s="6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</row>
    <row r="290" spans="2:60" ht="15.75" customHeight="1" x14ac:dyDescent="0.25">
      <c r="B290" s="11"/>
      <c r="C290" s="1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11"/>
      <c r="O290" s="11"/>
      <c r="P290" s="61"/>
      <c r="Q290" s="61"/>
      <c r="R290" s="61"/>
      <c r="S290" s="61"/>
      <c r="T290" s="61"/>
      <c r="U290" s="61"/>
      <c r="V290" s="61"/>
      <c r="W290" s="6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</row>
    <row r="291" spans="2:60" ht="15.75" customHeight="1" x14ac:dyDescent="0.25">
      <c r="B291" s="11"/>
      <c r="C291" s="1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11"/>
      <c r="O291" s="11"/>
      <c r="P291" s="61"/>
      <c r="Q291" s="61"/>
      <c r="R291" s="61"/>
      <c r="S291" s="61"/>
      <c r="T291" s="61"/>
      <c r="U291" s="61"/>
      <c r="V291" s="61"/>
      <c r="W291" s="6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</row>
    <row r="292" spans="2:60" ht="15.75" customHeight="1" x14ac:dyDescent="0.25">
      <c r="B292" s="11"/>
      <c r="C292" s="1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11"/>
      <c r="O292" s="11"/>
      <c r="P292" s="61"/>
      <c r="Q292" s="61"/>
      <c r="R292" s="61"/>
      <c r="S292" s="61"/>
      <c r="T292" s="61"/>
      <c r="U292" s="61"/>
      <c r="V292" s="61"/>
      <c r="W292" s="6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</row>
    <row r="293" spans="2:60" ht="15.75" customHeight="1" x14ac:dyDescent="0.25">
      <c r="B293" s="11"/>
      <c r="C293" s="1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11"/>
      <c r="O293" s="11"/>
      <c r="P293" s="61"/>
      <c r="Q293" s="61"/>
      <c r="R293" s="61"/>
      <c r="S293" s="61"/>
      <c r="T293" s="61"/>
      <c r="U293" s="61"/>
      <c r="V293" s="61"/>
      <c r="W293" s="6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</row>
    <row r="294" spans="2:60" ht="15.75" customHeight="1" x14ac:dyDescent="0.25">
      <c r="B294" s="11"/>
      <c r="C294" s="1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11"/>
      <c r="O294" s="11"/>
      <c r="P294" s="61"/>
      <c r="Q294" s="61"/>
      <c r="R294" s="61"/>
      <c r="S294" s="61"/>
      <c r="T294" s="61"/>
      <c r="U294" s="61"/>
      <c r="V294" s="61"/>
      <c r="W294" s="6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</row>
    <row r="295" spans="2:60" ht="15.75" customHeight="1" x14ac:dyDescent="0.25">
      <c r="B295" s="11"/>
      <c r="C295" s="1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11"/>
      <c r="O295" s="11"/>
      <c r="P295" s="61"/>
      <c r="Q295" s="61"/>
      <c r="R295" s="61"/>
      <c r="S295" s="61"/>
      <c r="T295" s="61"/>
      <c r="U295" s="61"/>
      <c r="V295" s="61"/>
      <c r="W295" s="6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</row>
    <row r="296" spans="2:60" ht="15.75" customHeight="1" x14ac:dyDescent="0.25">
      <c r="B296" s="11"/>
      <c r="C296" s="1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11"/>
      <c r="O296" s="11"/>
      <c r="P296" s="61"/>
      <c r="Q296" s="61"/>
      <c r="R296" s="61"/>
      <c r="S296" s="61"/>
      <c r="T296" s="61"/>
      <c r="U296" s="61"/>
      <c r="V296" s="61"/>
      <c r="W296" s="6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</row>
    <row r="297" spans="2:60" ht="15.75" customHeight="1" x14ac:dyDescent="0.25">
      <c r="B297" s="11"/>
      <c r="C297" s="1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11"/>
      <c r="O297" s="11"/>
      <c r="P297" s="61"/>
      <c r="Q297" s="61"/>
      <c r="R297" s="61"/>
      <c r="S297" s="61"/>
      <c r="T297" s="61"/>
      <c r="U297" s="61"/>
      <c r="V297" s="61"/>
      <c r="W297" s="6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</row>
    <row r="298" spans="2:60" ht="15.75" customHeight="1" x14ac:dyDescent="0.25">
      <c r="B298" s="11"/>
      <c r="C298" s="1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11"/>
      <c r="O298" s="11"/>
      <c r="P298" s="61"/>
      <c r="Q298" s="61"/>
      <c r="R298" s="61"/>
      <c r="S298" s="61"/>
      <c r="T298" s="61"/>
      <c r="U298" s="61"/>
      <c r="V298" s="61"/>
      <c r="W298" s="6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</row>
    <row r="299" spans="2:60" ht="15.75" customHeight="1" x14ac:dyDescent="0.25">
      <c r="B299" s="11"/>
      <c r="C299" s="1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11"/>
      <c r="O299" s="11"/>
      <c r="P299" s="61"/>
      <c r="Q299" s="61"/>
      <c r="R299" s="61"/>
      <c r="S299" s="61"/>
      <c r="T299" s="61"/>
      <c r="U299" s="61"/>
      <c r="V299" s="61"/>
      <c r="W299" s="6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</row>
    <row r="300" spans="2:60" ht="15.75" customHeight="1" x14ac:dyDescent="0.25">
      <c r="B300" s="11"/>
      <c r="C300" s="1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11"/>
      <c r="O300" s="11"/>
      <c r="P300" s="61"/>
      <c r="Q300" s="61"/>
      <c r="R300" s="61"/>
      <c r="S300" s="61"/>
      <c r="T300" s="61"/>
      <c r="U300" s="61"/>
      <c r="V300" s="61"/>
      <c r="W300" s="6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</row>
    <row r="301" spans="2:60" ht="15.75" customHeight="1" x14ac:dyDescent="0.25">
      <c r="B301" s="11"/>
      <c r="C301" s="1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11"/>
      <c r="O301" s="11"/>
      <c r="P301" s="61"/>
      <c r="Q301" s="61"/>
      <c r="R301" s="61"/>
      <c r="S301" s="61"/>
      <c r="T301" s="61"/>
      <c r="U301" s="61"/>
      <c r="V301" s="61"/>
      <c r="W301" s="6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</row>
    <row r="302" spans="2:60" ht="15.75" customHeight="1" x14ac:dyDescent="0.25">
      <c r="B302" s="11"/>
      <c r="C302" s="1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11"/>
      <c r="O302" s="11"/>
      <c r="P302" s="61"/>
      <c r="Q302" s="61"/>
      <c r="R302" s="61"/>
      <c r="S302" s="61"/>
      <c r="T302" s="61"/>
      <c r="U302" s="61"/>
      <c r="V302" s="61"/>
      <c r="W302" s="6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</row>
    <row r="303" spans="2:60" ht="15.75" customHeight="1" x14ac:dyDescent="0.25">
      <c r="B303" s="11"/>
      <c r="C303" s="1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11"/>
      <c r="O303" s="11"/>
      <c r="P303" s="61"/>
      <c r="Q303" s="61"/>
      <c r="R303" s="61"/>
      <c r="S303" s="61"/>
      <c r="T303" s="61"/>
      <c r="U303" s="61"/>
      <c r="V303" s="61"/>
      <c r="W303" s="6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</row>
    <row r="304" spans="2:60" ht="15.75" customHeight="1" x14ac:dyDescent="0.25">
      <c r="B304" s="11"/>
      <c r="C304" s="1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11"/>
      <c r="O304" s="11"/>
      <c r="P304" s="61"/>
      <c r="Q304" s="61"/>
      <c r="R304" s="61"/>
      <c r="S304" s="61"/>
      <c r="T304" s="61"/>
      <c r="U304" s="61"/>
      <c r="V304" s="61"/>
      <c r="W304" s="6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</row>
    <row r="305" spans="2:60" ht="15.75" customHeight="1" x14ac:dyDescent="0.25">
      <c r="B305" s="11"/>
      <c r="C305" s="1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11"/>
      <c r="O305" s="11"/>
      <c r="P305" s="61"/>
      <c r="Q305" s="61"/>
      <c r="R305" s="61"/>
      <c r="S305" s="61"/>
      <c r="T305" s="61"/>
      <c r="U305" s="61"/>
      <c r="V305" s="61"/>
      <c r="W305" s="6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</row>
    <row r="306" spans="2:60" ht="15.75" customHeight="1" x14ac:dyDescent="0.25">
      <c r="B306" s="11"/>
      <c r="C306" s="1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11"/>
      <c r="O306" s="11"/>
      <c r="P306" s="61"/>
      <c r="Q306" s="61"/>
      <c r="R306" s="61"/>
      <c r="S306" s="61"/>
      <c r="T306" s="61"/>
      <c r="U306" s="61"/>
      <c r="V306" s="61"/>
      <c r="W306" s="6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</row>
    <row r="307" spans="2:60" ht="15.75" customHeight="1" x14ac:dyDescent="0.25">
      <c r="B307" s="11"/>
      <c r="C307" s="1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11"/>
      <c r="O307" s="11"/>
      <c r="P307" s="61"/>
      <c r="Q307" s="61"/>
      <c r="R307" s="61"/>
      <c r="S307" s="61"/>
      <c r="T307" s="61"/>
      <c r="U307" s="61"/>
      <c r="V307" s="61"/>
      <c r="W307" s="6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</row>
    <row r="308" spans="2:60" ht="15.75" customHeight="1" x14ac:dyDescent="0.25">
      <c r="B308" s="11"/>
      <c r="C308" s="1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11"/>
      <c r="O308" s="11"/>
      <c r="P308" s="61"/>
      <c r="Q308" s="61"/>
      <c r="R308" s="61"/>
      <c r="S308" s="61"/>
      <c r="T308" s="61"/>
      <c r="U308" s="61"/>
      <c r="V308" s="61"/>
      <c r="W308" s="6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</row>
    <row r="309" spans="2:60" ht="15.75" customHeight="1" x14ac:dyDescent="0.25">
      <c r="B309" s="11"/>
      <c r="C309" s="1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11"/>
      <c r="O309" s="11"/>
      <c r="P309" s="61"/>
      <c r="Q309" s="61"/>
      <c r="R309" s="61"/>
      <c r="S309" s="61"/>
      <c r="T309" s="61"/>
      <c r="U309" s="61"/>
      <c r="V309" s="61"/>
      <c r="W309" s="6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</row>
    <row r="310" spans="2:60" ht="15.75" customHeight="1" x14ac:dyDescent="0.25">
      <c r="B310" s="11"/>
      <c r="C310" s="1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11"/>
      <c r="O310" s="11"/>
      <c r="P310" s="61"/>
      <c r="Q310" s="61"/>
      <c r="R310" s="61"/>
      <c r="S310" s="61"/>
      <c r="T310" s="61"/>
      <c r="U310" s="61"/>
      <c r="V310" s="61"/>
      <c r="W310" s="6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</row>
    <row r="311" spans="2:60" ht="15.75" customHeight="1" x14ac:dyDescent="0.25">
      <c r="B311" s="11"/>
      <c r="C311" s="1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11"/>
      <c r="O311" s="11"/>
      <c r="P311" s="61"/>
      <c r="Q311" s="61"/>
      <c r="R311" s="61"/>
      <c r="S311" s="61"/>
      <c r="T311" s="61"/>
      <c r="U311" s="61"/>
      <c r="V311" s="61"/>
      <c r="W311" s="6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</row>
    <row r="312" spans="2:60" ht="15.75" customHeight="1" x14ac:dyDescent="0.25">
      <c r="B312" s="11"/>
      <c r="C312" s="1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11"/>
      <c r="O312" s="11"/>
      <c r="P312" s="61"/>
      <c r="Q312" s="61"/>
      <c r="R312" s="61"/>
      <c r="S312" s="61"/>
      <c r="T312" s="61"/>
      <c r="U312" s="61"/>
      <c r="V312" s="61"/>
      <c r="W312" s="6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</row>
    <row r="313" spans="2:60" ht="15.75" customHeight="1" x14ac:dyDescent="0.25">
      <c r="B313" s="11"/>
      <c r="C313" s="1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11"/>
      <c r="O313" s="11"/>
      <c r="P313" s="61"/>
      <c r="Q313" s="61"/>
      <c r="R313" s="61"/>
      <c r="S313" s="61"/>
      <c r="T313" s="61"/>
      <c r="U313" s="61"/>
      <c r="V313" s="61"/>
      <c r="W313" s="6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</row>
    <row r="314" spans="2:60" ht="15.75" customHeight="1" x14ac:dyDescent="0.25">
      <c r="B314" s="11"/>
      <c r="C314" s="1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11"/>
      <c r="O314" s="11"/>
      <c r="P314" s="61"/>
      <c r="Q314" s="61"/>
      <c r="R314" s="61"/>
      <c r="S314" s="61"/>
      <c r="T314" s="61"/>
      <c r="U314" s="61"/>
      <c r="V314" s="61"/>
      <c r="W314" s="6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</row>
    <row r="315" spans="2:60" ht="15.75" customHeight="1" x14ac:dyDescent="0.25">
      <c r="B315" s="11"/>
      <c r="C315" s="1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11"/>
      <c r="O315" s="11"/>
      <c r="P315" s="61"/>
      <c r="Q315" s="61"/>
      <c r="R315" s="61"/>
      <c r="S315" s="61"/>
      <c r="T315" s="61"/>
      <c r="U315" s="61"/>
      <c r="V315" s="61"/>
      <c r="W315" s="6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</row>
    <row r="316" spans="2:60" ht="15.75" customHeight="1" x14ac:dyDescent="0.25">
      <c r="B316" s="11"/>
      <c r="C316" s="1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11"/>
      <c r="O316" s="11"/>
      <c r="P316" s="61"/>
      <c r="Q316" s="61"/>
      <c r="R316" s="61"/>
      <c r="S316" s="61"/>
      <c r="T316" s="61"/>
      <c r="U316" s="61"/>
      <c r="V316" s="61"/>
      <c r="W316" s="6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</row>
    <row r="317" spans="2:60" ht="15.75" customHeight="1" x14ac:dyDescent="0.25">
      <c r="B317" s="11"/>
      <c r="C317" s="1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11"/>
      <c r="O317" s="11"/>
      <c r="P317" s="61"/>
      <c r="Q317" s="61"/>
      <c r="R317" s="61"/>
      <c r="S317" s="61"/>
      <c r="T317" s="61"/>
      <c r="U317" s="61"/>
      <c r="V317" s="61"/>
      <c r="W317" s="6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</row>
    <row r="318" spans="2:60" ht="15.75" customHeight="1" x14ac:dyDescent="0.25">
      <c r="B318" s="11"/>
      <c r="C318" s="1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11"/>
      <c r="O318" s="11"/>
      <c r="P318" s="61"/>
      <c r="Q318" s="61"/>
      <c r="R318" s="61"/>
      <c r="S318" s="61"/>
      <c r="T318" s="61"/>
      <c r="U318" s="61"/>
      <c r="V318" s="61"/>
      <c r="W318" s="6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</row>
    <row r="319" spans="2:60" ht="15.75" customHeight="1" x14ac:dyDescent="0.25">
      <c r="B319" s="11"/>
      <c r="C319" s="1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11"/>
      <c r="O319" s="11"/>
      <c r="P319" s="61"/>
      <c r="Q319" s="61"/>
      <c r="R319" s="61"/>
      <c r="S319" s="61"/>
      <c r="T319" s="61"/>
      <c r="U319" s="61"/>
      <c r="V319" s="61"/>
      <c r="W319" s="6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</row>
    <row r="320" spans="2:60" ht="15.75" customHeight="1" x14ac:dyDescent="0.25">
      <c r="B320" s="11"/>
      <c r="C320" s="1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11"/>
      <c r="O320" s="11"/>
      <c r="P320" s="61"/>
      <c r="Q320" s="61"/>
      <c r="R320" s="61"/>
      <c r="S320" s="61"/>
      <c r="T320" s="61"/>
      <c r="U320" s="61"/>
      <c r="V320" s="61"/>
      <c r="W320" s="6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</row>
    <row r="321" spans="2:60" ht="15.75" customHeight="1" x14ac:dyDescent="0.25">
      <c r="B321" s="11"/>
      <c r="C321" s="1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11"/>
      <c r="O321" s="11"/>
      <c r="P321" s="61"/>
      <c r="Q321" s="61"/>
      <c r="R321" s="61"/>
      <c r="S321" s="61"/>
      <c r="T321" s="61"/>
      <c r="U321" s="61"/>
      <c r="V321" s="61"/>
      <c r="W321" s="6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</row>
    <row r="322" spans="2:60" ht="15.75" customHeight="1" x14ac:dyDescent="0.25">
      <c r="B322" s="11"/>
      <c r="C322" s="1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11"/>
      <c r="O322" s="11"/>
      <c r="P322" s="61"/>
      <c r="Q322" s="61"/>
      <c r="R322" s="61"/>
      <c r="S322" s="61"/>
      <c r="T322" s="61"/>
      <c r="U322" s="61"/>
      <c r="V322" s="61"/>
      <c r="W322" s="6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</row>
    <row r="323" spans="2:60" ht="15.75" customHeight="1" x14ac:dyDescent="0.25">
      <c r="B323" s="11"/>
      <c r="C323" s="1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11"/>
      <c r="O323" s="11"/>
      <c r="P323" s="61"/>
      <c r="Q323" s="61"/>
      <c r="R323" s="61"/>
      <c r="S323" s="61"/>
      <c r="T323" s="61"/>
      <c r="U323" s="61"/>
      <c r="V323" s="61"/>
      <c r="W323" s="6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</row>
    <row r="324" spans="2:60" ht="15.75" customHeight="1" x14ac:dyDescent="0.25">
      <c r="B324" s="11"/>
      <c r="C324" s="1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11"/>
      <c r="O324" s="11"/>
      <c r="P324" s="61"/>
      <c r="Q324" s="61"/>
      <c r="R324" s="61"/>
      <c r="S324" s="61"/>
      <c r="T324" s="61"/>
      <c r="U324" s="61"/>
      <c r="V324" s="61"/>
      <c r="W324" s="6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</row>
    <row r="325" spans="2:60" ht="15.75" customHeight="1" x14ac:dyDescent="0.25">
      <c r="B325" s="11"/>
      <c r="C325" s="1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11"/>
      <c r="O325" s="11"/>
      <c r="P325" s="61"/>
      <c r="Q325" s="61"/>
      <c r="R325" s="61"/>
      <c r="S325" s="61"/>
      <c r="T325" s="61"/>
      <c r="U325" s="61"/>
      <c r="V325" s="61"/>
      <c r="W325" s="6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</row>
    <row r="326" spans="2:60" ht="15.75" customHeight="1" x14ac:dyDescent="0.25">
      <c r="B326" s="11"/>
      <c r="C326" s="1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11"/>
      <c r="O326" s="11"/>
      <c r="P326" s="61"/>
      <c r="Q326" s="61"/>
      <c r="R326" s="61"/>
      <c r="S326" s="61"/>
      <c r="T326" s="61"/>
      <c r="U326" s="61"/>
      <c r="V326" s="61"/>
      <c r="W326" s="6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</row>
    <row r="327" spans="2:60" ht="15.75" customHeight="1" x14ac:dyDescent="0.25">
      <c r="B327" s="11"/>
      <c r="C327" s="1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11"/>
      <c r="O327" s="11"/>
      <c r="P327" s="61"/>
      <c r="Q327" s="61"/>
      <c r="R327" s="61"/>
      <c r="S327" s="61"/>
      <c r="T327" s="61"/>
      <c r="U327" s="61"/>
      <c r="V327" s="61"/>
      <c r="W327" s="6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</row>
    <row r="328" spans="2:60" ht="15.75" customHeight="1" x14ac:dyDescent="0.25">
      <c r="B328" s="11"/>
      <c r="C328" s="1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11"/>
      <c r="O328" s="11"/>
      <c r="P328" s="61"/>
      <c r="Q328" s="61"/>
      <c r="R328" s="61"/>
      <c r="S328" s="61"/>
      <c r="T328" s="61"/>
      <c r="U328" s="61"/>
      <c r="V328" s="61"/>
      <c r="W328" s="6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</row>
    <row r="329" spans="2:60" ht="15.75" customHeight="1" x14ac:dyDescent="0.25">
      <c r="B329" s="11"/>
      <c r="C329" s="1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11"/>
      <c r="O329" s="11"/>
      <c r="P329" s="61"/>
      <c r="Q329" s="61"/>
      <c r="R329" s="61"/>
      <c r="S329" s="61"/>
      <c r="T329" s="61"/>
      <c r="U329" s="61"/>
      <c r="V329" s="61"/>
      <c r="W329" s="6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</row>
    <row r="330" spans="2:60" ht="15.75" customHeight="1" x14ac:dyDescent="0.25">
      <c r="B330" s="11"/>
      <c r="C330" s="1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11"/>
      <c r="O330" s="11"/>
      <c r="P330" s="61"/>
      <c r="Q330" s="61"/>
      <c r="R330" s="61"/>
      <c r="S330" s="61"/>
      <c r="T330" s="61"/>
      <c r="U330" s="61"/>
      <c r="V330" s="61"/>
      <c r="W330" s="6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</row>
    <row r="331" spans="2:60" ht="15.75" customHeight="1" x14ac:dyDescent="0.25">
      <c r="B331" s="11"/>
      <c r="C331" s="1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11"/>
      <c r="O331" s="11"/>
      <c r="P331" s="61"/>
      <c r="Q331" s="61"/>
      <c r="R331" s="61"/>
      <c r="S331" s="61"/>
      <c r="T331" s="61"/>
      <c r="U331" s="61"/>
      <c r="V331" s="61"/>
      <c r="W331" s="6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</row>
    <row r="332" spans="2:60" ht="15.75" customHeight="1" x14ac:dyDescent="0.25">
      <c r="B332" s="11"/>
      <c r="C332" s="1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11"/>
      <c r="O332" s="11"/>
      <c r="P332" s="61"/>
      <c r="Q332" s="61"/>
      <c r="R332" s="61"/>
      <c r="S332" s="61"/>
      <c r="T332" s="61"/>
      <c r="U332" s="61"/>
      <c r="V332" s="61"/>
      <c r="W332" s="6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</row>
    <row r="333" spans="2:60" ht="15.75" customHeight="1" x14ac:dyDescent="0.25">
      <c r="B333" s="11"/>
      <c r="C333" s="1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11"/>
      <c r="O333" s="11"/>
      <c r="P333" s="61"/>
      <c r="Q333" s="61"/>
      <c r="R333" s="61"/>
      <c r="S333" s="61"/>
      <c r="T333" s="61"/>
      <c r="U333" s="61"/>
      <c r="V333" s="61"/>
      <c r="W333" s="6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</row>
    <row r="334" spans="2:60" ht="15.75" customHeight="1" x14ac:dyDescent="0.25">
      <c r="B334" s="11"/>
      <c r="C334" s="1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11"/>
      <c r="O334" s="11"/>
      <c r="P334" s="61"/>
      <c r="Q334" s="61"/>
      <c r="R334" s="61"/>
      <c r="S334" s="61"/>
      <c r="T334" s="61"/>
      <c r="U334" s="61"/>
      <c r="V334" s="61"/>
      <c r="W334" s="6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</row>
    <row r="335" spans="2:60" ht="15.75" customHeight="1" x14ac:dyDescent="0.25">
      <c r="B335" s="11"/>
      <c r="C335" s="1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11"/>
      <c r="O335" s="11"/>
      <c r="P335" s="61"/>
      <c r="Q335" s="61"/>
      <c r="R335" s="61"/>
      <c r="S335" s="61"/>
      <c r="T335" s="61"/>
      <c r="U335" s="61"/>
      <c r="V335" s="61"/>
      <c r="W335" s="6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</row>
    <row r="336" spans="2:60" ht="15.75" customHeight="1" x14ac:dyDescent="0.25">
      <c r="B336" s="11"/>
      <c r="C336" s="1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11"/>
      <c r="O336" s="11"/>
      <c r="P336" s="61"/>
      <c r="Q336" s="61"/>
      <c r="R336" s="61"/>
      <c r="S336" s="61"/>
      <c r="T336" s="61"/>
      <c r="U336" s="61"/>
      <c r="V336" s="61"/>
      <c r="W336" s="6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</row>
    <row r="337" spans="2:60" ht="15.75" customHeight="1" x14ac:dyDescent="0.25">
      <c r="B337" s="11"/>
      <c r="C337" s="1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11"/>
      <c r="O337" s="11"/>
      <c r="P337" s="61"/>
      <c r="Q337" s="61"/>
      <c r="R337" s="61"/>
      <c r="S337" s="61"/>
      <c r="T337" s="61"/>
      <c r="U337" s="61"/>
      <c r="V337" s="61"/>
      <c r="W337" s="6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</row>
    <row r="338" spans="2:60" ht="15.75" customHeight="1" x14ac:dyDescent="0.25">
      <c r="B338" s="11"/>
      <c r="C338" s="1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11"/>
      <c r="O338" s="11"/>
      <c r="P338" s="61"/>
      <c r="Q338" s="61"/>
      <c r="R338" s="61"/>
      <c r="S338" s="61"/>
      <c r="T338" s="61"/>
      <c r="U338" s="61"/>
      <c r="V338" s="61"/>
      <c r="W338" s="6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</row>
    <row r="339" spans="2:60" ht="15.75" customHeight="1" x14ac:dyDescent="0.25">
      <c r="B339" s="11"/>
      <c r="C339" s="1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11"/>
      <c r="O339" s="11"/>
      <c r="P339" s="61"/>
      <c r="Q339" s="61"/>
      <c r="R339" s="61"/>
      <c r="S339" s="61"/>
      <c r="T339" s="61"/>
      <c r="U339" s="61"/>
      <c r="V339" s="61"/>
      <c r="W339" s="6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</row>
    <row r="340" spans="2:60" ht="15.75" customHeight="1" x14ac:dyDescent="0.25">
      <c r="B340" s="11"/>
      <c r="C340" s="1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11"/>
      <c r="O340" s="11"/>
      <c r="P340" s="61"/>
      <c r="Q340" s="61"/>
      <c r="R340" s="61"/>
      <c r="S340" s="61"/>
      <c r="T340" s="61"/>
      <c r="U340" s="61"/>
      <c r="V340" s="61"/>
      <c r="W340" s="6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</row>
    <row r="341" spans="2:60" ht="15.75" customHeight="1" x14ac:dyDescent="0.25">
      <c r="B341" s="11"/>
      <c r="C341" s="1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11"/>
      <c r="O341" s="11"/>
      <c r="P341" s="61"/>
      <c r="Q341" s="61"/>
      <c r="R341" s="61"/>
      <c r="S341" s="61"/>
      <c r="T341" s="61"/>
      <c r="U341" s="61"/>
      <c r="V341" s="61"/>
      <c r="W341" s="6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</row>
    <row r="342" spans="2:60" ht="15.75" customHeight="1" x14ac:dyDescent="0.25">
      <c r="B342" s="11"/>
      <c r="C342" s="1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11"/>
      <c r="O342" s="11"/>
      <c r="P342" s="61"/>
      <c r="Q342" s="61"/>
      <c r="R342" s="61"/>
      <c r="S342" s="61"/>
      <c r="T342" s="61"/>
      <c r="U342" s="61"/>
      <c r="V342" s="61"/>
      <c r="W342" s="6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</row>
    <row r="343" spans="2:60" ht="15.75" customHeight="1" x14ac:dyDescent="0.25">
      <c r="B343" s="11"/>
      <c r="C343" s="1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11"/>
      <c r="O343" s="11"/>
      <c r="P343" s="61"/>
      <c r="Q343" s="61"/>
      <c r="R343" s="61"/>
      <c r="S343" s="61"/>
      <c r="T343" s="61"/>
      <c r="U343" s="61"/>
      <c r="V343" s="61"/>
      <c r="W343" s="6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</row>
    <row r="344" spans="2:60" ht="15.75" customHeight="1" x14ac:dyDescent="0.25">
      <c r="B344" s="11"/>
      <c r="C344" s="1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11"/>
      <c r="O344" s="11"/>
      <c r="P344" s="61"/>
      <c r="Q344" s="61"/>
      <c r="R344" s="61"/>
      <c r="S344" s="61"/>
      <c r="T344" s="61"/>
      <c r="U344" s="61"/>
      <c r="V344" s="61"/>
      <c r="W344" s="6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</row>
    <row r="345" spans="2:60" ht="15.75" customHeight="1" x14ac:dyDescent="0.25">
      <c r="B345" s="11"/>
      <c r="C345" s="1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11"/>
      <c r="O345" s="11"/>
      <c r="P345" s="61"/>
      <c r="Q345" s="61"/>
      <c r="R345" s="61"/>
      <c r="S345" s="61"/>
      <c r="T345" s="61"/>
      <c r="U345" s="61"/>
      <c r="V345" s="61"/>
      <c r="W345" s="6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</row>
    <row r="346" spans="2:60" ht="15.75" customHeight="1" x14ac:dyDescent="0.25">
      <c r="B346" s="11"/>
      <c r="C346" s="1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11"/>
      <c r="O346" s="11"/>
      <c r="P346" s="61"/>
      <c r="Q346" s="61"/>
      <c r="R346" s="61"/>
      <c r="S346" s="61"/>
      <c r="T346" s="61"/>
      <c r="U346" s="61"/>
      <c r="V346" s="61"/>
      <c r="W346" s="6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</row>
    <row r="347" spans="2:60" ht="15.75" customHeight="1" x14ac:dyDescent="0.25">
      <c r="B347" s="11"/>
      <c r="C347" s="1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11"/>
      <c r="O347" s="11"/>
      <c r="P347" s="61"/>
      <c r="Q347" s="61"/>
      <c r="R347" s="61"/>
      <c r="S347" s="61"/>
      <c r="T347" s="61"/>
      <c r="U347" s="61"/>
      <c r="V347" s="61"/>
      <c r="W347" s="6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</row>
    <row r="348" spans="2:60" ht="15.75" customHeight="1" x14ac:dyDescent="0.25">
      <c r="B348" s="11"/>
      <c r="C348" s="1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11"/>
      <c r="O348" s="11"/>
      <c r="P348" s="61"/>
      <c r="Q348" s="61"/>
      <c r="R348" s="61"/>
      <c r="S348" s="61"/>
      <c r="T348" s="61"/>
      <c r="U348" s="61"/>
      <c r="V348" s="61"/>
      <c r="W348" s="6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</row>
    <row r="349" spans="2:60" ht="15.75" customHeight="1" x14ac:dyDescent="0.25">
      <c r="B349" s="11"/>
      <c r="C349" s="1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11"/>
      <c r="O349" s="11"/>
      <c r="P349" s="61"/>
      <c r="Q349" s="61"/>
      <c r="R349" s="61"/>
      <c r="S349" s="61"/>
      <c r="T349" s="61"/>
      <c r="U349" s="61"/>
      <c r="V349" s="61"/>
      <c r="W349" s="6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</row>
    <row r="350" spans="2:60" ht="15.75" customHeight="1" x14ac:dyDescent="0.25">
      <c r="B350" s="11"/>
      <c r="C350" s="1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11"/>
      <c r="O350" s="11"/>
      <c r="P350" s="61"/>
      <c r="Q350" s="61"/>
      <c r="R350" s="61"/>
      <c r="S350" s="61"/>
      <c r="T350" s="61"/>
      <c r="U350" s="61"/>
      <c r="V350" s="61"/>
      <c r="W350" s="6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</row>
    <row r="351" spans="2:60" ht="15.75" customHeight="1" x14ac:dyDescent="0.25">
      <c r="B351" s="11"/>
      <c r="C351" s="1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11"/>
      <c r="O351" s="11"/>
      <c r="P351" s="61"/>
      <c r="Q351" s="61"/>
      <c r="R351" s="61"/>
      <c r="S351" s="61"/>
      <c r="T351" s="61"/>
      <c r="U351" s="61"/>
      <c r="V351" s="61"/>
      <c r="W351" s="6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</row>
    <row r="352" spans="2:60" ht="15.75" customHeight="1" x14ac:dyDescent="0.25">
      <c r="B352" s="11"/>
      <c r="C352" s="1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11"/>
      <c r="O352" s="11"/>
      <c r="P352" s="61"/>
      <c r="Q352" s="61"/>
      <c r="R352" s="61"/>
      <c r="S352" s="61"/>
      <c r="T352" s="61"/>
      <c r="U352" s="61"/>
      <c r="V352" s="61"/>
      <c r="W352" s="6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</row>
    <row r="353" spans="2:60" ht="15.75" customHeight="1" x14ac:dyDescent="0.25">
      <c r="B353" s="11"/>
      <c r="C353" s="1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11"/>
      <c r="O353" s="11"/>
      <c r="P353" s="61"/>
      <c r="Q353" s="61"/>
      <c r="R353" s="61"/>
      <c r="S353" s="61"/>
      <c r="T353" s="61"/>
      <c r="U353" s="61"/>
      <c r="V353" s="61"/>
      <c r="W353" s="6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</row>
    <row r="354" spans="2:60" ht="15.75" customHeight="1" x14ac:dyDescent="0.25">
      <c r="B354" s="11"/>
      <c r="C354" s="1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11"/>
      <c r="O354" s="11"/>
      <c r="P354" s="61"/>
      <c r="Q354" s="61"/>
      <c r="R354" s="61"/>
      <c r="S354" s="61"/>
      <c r="T354" s="61"/>
      <c r="U354" s="61"/>
      <c r="V354" s="61"/>
      <c r="W354" s="6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</row>
    <row r="355" spans="2:60" ht="15.75" customHeight="1" x14ac:dyDescent="0.25">
      <c r="B355" s="11"/>
      <c r="C355" s="1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11"/>
      <c r="O355" s="11"/>
      <c r="P355" s="61"/>
      <c r="Q355" s="61"/>
      <c r="R355" s="61"/>
      <c r="S355" s="61"/>
      <c r="T355" s="61"/>
      <c r="U355" s="61"/>
      <c r="V355" s="61"/>
      <c r="W355" s="6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</row>
    <row r="356" spans="2:60" ht="15.75" customHeight="1" x14ac:dyDescent="0.25">
      <c r="B356" s="11"/>
      <c r="C356" s="1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11"/>
      <c r="O356" s="11"/>
      <c r="P356" s="61"/>
      <c r="Q356" s="61"/>
      <c r="R356" s="61"/>
      <c r="S356" s="61"/>
      <c r="T356" s="61"/>
      <c r="U356" s="61"/>
      <c r="V356" s="61"/>
      <c r="W356" s="6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</row>
    <row r="357" spans="2:60" ht="15.75" customHeight="1" x14ac:dyDescent="0.25">
      <c r="B357" s="11"/>
      <c r="C357" s="1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11"/>
      <c r="O357" s="11"/>
      <c r="P357" s="61"/>
      <c r="Q357" s="61"/>
      <c r="R357" s="61"/>
      <c r="S357" s="61"/>
      <c r="T357" s="61"/>
      <c r="U357" s="61"/>
      <c r="V357" s="61"/>
      <c r="W357" s="6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</row>
    <row r="358" spans="2:60" ht="15.75" customHeight="1" x14ac:dyDescent="0.25">
      <c r="B358" s="11"/>
      <c r="C358" s="1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11"/>
      <c r="O358" s="11"/>
      <c r="P358" s="61"/>
      <c r="Q358" s="61"/>
      <c r="R358" s="61"/>
      <c r="S358" s="61"/>
      <c r="T358" s="61"/>
      <c r="U358" s="61"/>
      <c r="V358" s="61"/>
      <c r="W358" s="6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</row>
    <row r="359" spans="2:60" ht="15.75" customHeight="1" x14ac:dyDescent="0.25">
      <c r="B359" s="11"/>
      <c r="C359" s="1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11"/>
      <c r="O359" s="11"/>
      <c r="P359" s="61"/>
      <c r="Q359" s="61"/>
      <c r="R359" s="61"/>
      <c r="S359" s="61"/>
      <c r="T359" s="61"/>
      <c r="U359" s="61"/>
      <c r="V359" s="61"/>
      <c r="W359" s="6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</row>
    <row r="360" spans="2:60" ht="15.75" customHeight="1" x14ac:dyDescent="0.25">
      <c r="B360" s="11"/>
      <c r="C360" s="1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11"/>
      <c r="O360" s="11"/>
      <c r="P360" s="61"/>
      <c r="Q360" s="61"/>
      <c r="R360" s="61"/>
      <c r="S360" s="61"/>
      <c r="T360" s="61"/>
      <c r="U360" s="61"/>
      <c r="V360" s="61"/>
      <c r="W360" s="6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</row>
    <row r="361" spans="2:60" ht="15.75" customHeight="1" x14ac:dyDescent="0.25">
      <c r="B361" s="11"/>
      <c r="C361" s="1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11"/>
      <c r="O361" s="11"/>
      <c r="P361" s="61"/>
      <c r="Q361" s="61"/>
      <c r="R361" s="61"/>
      <c r="S361" s="61"/>
      <c r="T361" s="61"/>
      <c r="U361" s="61"/>
      <c r="V361" s="61"/>
      <c r="W361" s="6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</row>
    <row r="362" spans="2:60" ht="15.75" customHeight="1" x14ac:dyDescent="0.25">
      <c r="B362" s="11"/>
      <c r="C362" s="1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11"/>
      <c r="O362" s="11"/>
      <c r="P362" s="61"/>
      <c r="Q362" s="61"/>
      <c r="R362" s="61"/>
      <c r="S362" s="61"/>
      <c r="T362" s="61"/>
      <c r="U362" s="61"/>
      <c r="V362" s="61"/>
      <c r="W362" s="6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</row>
    <row r="363" spans="2:60" ht="15.75" customHeight="1" x14ac:dyDescent="0.25">
      <c r="B363" s="11"/>
      <c r="C363" s="1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11"/>
      <c r="O363" s="11"/>
      <c r="P363" s="61"/>
      <c r="Q363" s="61"/>
      <c r="R363" s="61"/>
      <c r="S363" s="61"/>
      <c r="T363" s="61"/>
      <c r="U363" s="61"/>
      <c r="V363" s="61"/>
      <c r="W363" s="6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</row>
    <row r="364" spans="2:60" ht="15.75" customHeight="1" x14ac:dyDescent="0.25">
      <c r="B364" s="11"/>
      <c r="C364" s="1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11"/>
      <c r="O364" s="11"/>
      <c r="P364" s="61"/>
      <c r="Q364" s="61"/>
      <c r="R364" s="61"/>
      <c r="S364" s="61"/>
      <c r="T364" s="61"/>
      <c r="U364" s="61"/>
      <c r="V364" s="61"/>
      <c r="W364" s="6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</row>
    <row r="365" spans="2:60" ht="15.75" customHeight="1" x14ac:dyDescent="0.25">
      <c r="B365" s="11"/>
      <c r="C365" s="1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11"/>
      <c r="O365" s="11"/>
      <c r="P365" s="61"/>
      <c r="Q365" s="61"/>
      <c r="R365" s="61"/>
      <c r="S365" s="61"/>
      <c r="T365" s="61"/>
      <c r="U365" s="61"/>
      <c r="V365" s="61"/>
      <c r="W365" s="6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</row>
    <row r="366" spans="2:60" ht="15.75" customHeight="1" x14ac:dyDescent="0.25">
      <c r="B366" s="11"/>
      <c r="C366" s="1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11"/>
      <c r="O366" s="11"/>
      <c r="P366" s="61"/>
      <c r="Q366" s="61"/>
      <c r="R366" s="61"/>
      <c r="S366" s="61"/>
      <c r="T366" s="61"/>
      <c r="U366" s="61"/>
      <c r="V366" s="61"/>
      <c r="W366" s="6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</row>
    <row r="367" spans="2:60" ht="15.75" customHeight="1" x14ac:dyDescent="0.25">
      <c r="B367" s="11"/>
      <c r="C367" s="1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11"/>
      <c r="O367" s="11"/>
      <c r="P367" s="61"/>
      <c r="Q367" s="61"/>
      <c r="R367" s="61"/>
      <c r="S367" s="61"/>
      <c r="T367" s="61"/>
      <c r="U367" s="61"/>
      <c r="V367" s="61"/>
      <c r="W367" s="6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</row>
    <row r="368" spans="2:60" ht="15.75" customHeight="1" x14ac:dyDescent="0.25">
      <c r="B368" s="11"/>
      <c r="C368" s="1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11"/>
      <c r="O368" s="11"/>
      <c r="P368" s="61"/>
      <c r="Q368" s="61"/>
      <c r="R368" s="61"/>
      <c r="S368" s="61"/>
      <c r="T368" s="61"/>
      <c r="U368" s="61"/>
      <c r="V368" s="61"/>
      <c r="W368" s="6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</row>
    <row r="369" spans="2:60" ht="15.75" customHeight="1" x14ac:dyDescent="0.25">
      <c r="B369" s="11"/>
      <c r="C369" s="1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11"/>
      <c r="O369" s="11"/>
      <c r="P369" s="61"/>
      <c r="Q369" s="61"/>
      <c r="R369" s="61"/>
      <c r="S369" s="61"/>
      <c r="T369" s="61"/>
      <c r="U369" s="61"/>
      <c r="V369" s="61"/>
      <c r="W369" s="6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</row>
    <row r="370" spans="2:60" ht="15.75" customHeight="1" x14ac:dyDescent="0.25">
      <c r="B370" s="11"/>
      <c r="C370" s="1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11"/>
      <c r="O370" s="11"/>
      <c r="P370" s="61"/>
      <c r="Q370" s="61"/>
      <c r="R370" s="61"/>
      <c r="S370" s="61"/>
      <c r="T370" s="61"/>
      <c r="U370" s="61"/>
      <c r="V370" s="61"/>
      <c r="W370" s="6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</row>
    <row r="371" spans="2:60" ht="15.75" customHeight="1" x14ac:dyDescent="0.25">
      <c r="B371" s="11"/>
      <c r="C371" s="1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11"/>
      <c r="O371" s="11"/>
      <c r="P371" s="61"/>
      <c r="Q371" s="61"/>
      <c r="R371" s="61"/>
      <c r="S371" s="61"/>
      <c r="T371" s="61"/>
      <c r="U371" s="61"/>
      <c r="V371" s="61"/>
      <c r="W371" s="6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</row>
    <row r="372" spans="2:60" ht="15.75" customHeight="1" x14ac:dyDescent="0.25">
      <c r="B372" s="11"/>
      <c r="C372" s="1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11"/>
      <c r="O372" s="11"/>
      <c r="P372" s="61"/>
      <c r="Q372" s="61"/>
      <c r="R372" s="61"/>
      <c r="S372" s="61"/>
      <c r="T372" s="61"/>
      <c r="U372" s="61"/>
      <c r="V372" s="61"/>
      <c r="W372" s="6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</row>
    <row r="373" spans="2:60" ht="15.75" customHeight="1" x14ac:dyDescent="0.25">
      <c r="B373" s="11"/>
      <c r="C373" s="1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11"/>
      <c r="O373" s="11"/>
      <c r="P373" s="61"/>
      <c r="Q373" s="61"/>
      <c r="R373" s="61"/>
      <c r="S373" s="61"/>
      <c r="T373" s="61"/>
      <c r="U373" s="61"/>
      <c r="V373" s="61"/>
      <c r="W373" s="6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</row>
    <row r="374" spans="2:60" ht="15.75" customHeight="1" x14ac:dyDescent="0.25">
      <c r="B374" s="11"/>
      <c r="C374" s="1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11"/>
      <c r="O374" s="11"/>
      <c r="P374" s="61"/>
      <c r="Q374" s="61"/>
      <c r="R374" s="61"/>
      <c r="S374" s="61"/>
      <c r="T374" s="61"/>
      <c r="U374" s="61"/>
      <c r="V374" s="61"/>
      <c r="W374" s="6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</row>
    <row r="375" spans="2:60" ht="15.75" customHeight="1" x14ac:dyDescent="0.25">
      <c r="B375" s="11"/>
      <c r="C375" s="1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11"/>
      <c r="O375" s="11"/>
      <c r="P375" s="61"/>
      <c r="Q375" s="61"/>
      <c r="R375" s="61"/>
      <c r="S375" s="61"/>
      <c r="T375" s="61"/>
      <c r="U375" s="61"/>
      <c r="V375" s="61"/>
      <c r="W375" s="6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</row>
    <row r="376" spans="2:60" ht="15.75" customHeight="1" x14ac:dyDescent="0.25">
      <c r="B376" s="11"/>
      <c r="C376" s="1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11"/>
      <c r="O376" s="11"/>
      <c r="P376" s="61"/>
      <c r="Q376" s="61"/>
      <c r="R376" s="61"/>
      <c r="S376" s="61"/>
      <c r="T376" s="61"/>
      <c r="U376" s="61"/>
      <c r="V376" s="61"/>
      <c r="W376" s="6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</row>
    <row r="377" spans="2:60" ht="15.75" customHeight="1" x14ac:dyDescent="0.25">
      <c r="B377" s="11"/>
      <c r="C377" s="1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11"/>
      <c r="O377" s="11"/>
      <c r="P377" s="61"/>
      <c r="Q377" s="61"/>
      <c r="R377" s="61"/>
      <c r="S377" s="61"/>
      <c r="T377" s="61"/>
      <c r="U377" s="61"/>
      <c r="V377" s="61"/>
      <c r="W377" s="6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</row>
    <row r="378" spans="2:60" ht="15.75" customHeight="1" x14ac:dyDescent="0.25">
      <c r="B378" s="11"/>
      <c r="C378" s="1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11"/>
      <c r="O378" s="11"/>
      <c r="P378" s="61"/>
      <c r="Q378" s="61"/>
      <c r="R378" s="61"/>
      <c r="S378" s="61"/>
      <c r="T378" s="61"/>
      <c r="U378" s="61"/>
      <c r="V378" s="61"/>
      <c r="W378" s="6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</row>
    <row r="379" spans="2:60" ht="15.75" customHeight="1" x14ac:dyDescent="0.25">
      <c r="B379" s="11"/>
      <c r="C379" s="1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11"/>
      <c r="O379" s="11"/>
      <c r="P379" s="61"/>
      <c r="Q379" s="61"/>
      <c r="R379" s="61"/>
      <c r="S379" s="61"/>
      <c r="T379" s="61"/>
      <c r="U379" s="61"/>
      <c r="V379" s="61"/>
      <c r="W379" s="6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</row>
    <row r="380" spans="2:60" ht="15.75" customHeight="1" x14ac:dyDescent="0.25">
      <c r="B380" s="11"/>
      <c r="C380" s="1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11"/>
      <c r="O380" s="11"/>
      <c r="P380" s="61"/>
      <c r="Q380" s="61"/>
      <c r="R380" s="61"/>
      <c r="S380" s="61"/>
      <c r="T380" s="61"/>
      <c r="U380" s="61"/>
      <c r="V380" s="61"/>
      <c r="W380" s="6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</row>
    <row r="381" spans="2:60" ht="15.75" customHeight="1" x14ac:dyDescent="0.25">
      <c r="B381" s="11"/>
      <c r="C381" s="1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11"/>
      <c r="O381" s="11"/>
      <c r="P381" s="61"/>
      <c r="Q381" s="61"/>
      <c r="R381" s="61"/>
      <c r="S381" s="61"/>
      <c r="T381" s="61"/>
      <c r="U381" s="61"/>
      <c r="V381" s="61"/>
      <c r="W381" s="6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</row>
    <row r="382" spans="2:60" ht="15.75" customHeight="1" x14ac:dyDescent="0.25">
      <c r="B382" s="11"/>
      <c r="C382" s="1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11"/>
      <c r="O382" s="11"/>
      <c r="P382" s="61"/>
      <c r="Q382" s="61"/>
      <c r="R382" s="61"/>
      <c r="S382" s="61"/>
      <c r="T382" s="61"/>
      <c r="U382" s="61"/>
      <c r="V382" s="61"/>
      <c r="W382" s="6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</row>
    <row r="383" spans="2:60" ht="15.75" customHeight="1" x14ac:dyDescent="0.25">
      <c r="B383" s="11"/>
      <c r="C383" s="1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11"/>
      <c r="O383" s="11"/>
      <c r="P383" s="61"/>
      <c r="Q383" s="61"/>
      <c r="R383" s="61"/>
      <c r="S383" s="61"/>
      <c r="T383" s="61"/>
      <c r="U383" s="61"/>
      <c r="V383" s="61"/>
      <c r="W383" s="6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</row>
    <row r="384" spans="2:60" ht="15.75" customHeight="1" x14ac:dyDescent="0.25">
      <c r="B384" s="11"/>
      <c r="C384" s="1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11"/>
      <c r="O384" s="11"/>
      <c r="P384" s="61"/>
      <c r="Q384" s="61"/>
      <c r="R384" s="61"/>
      <c r="S384" s="61"/>
      <c r="T384" s="61"/>
      <c r="U384" s="61"/>
      <c r="V384" s="61"/>
      <c r="W384" s="6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</row>
    <row r="385" spans="2:60" ht="15.75" customHeight="1" x14ac:dyDescent="0.25">
      <c r="B385" s="11"/>
      <c r="C385" s="1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11"/>
      <c r="O385" s="11"/>
      <c r="P385" s="61"/>
      <c r="Q385" s="61"/>
      <c r="R385" s="61"/>
      <c r="S385" s="61"/>
      <c r="T385" s="61"/>
      <c r="U385" s="61"/>
      <c r="V385" s="61"/>
      <c r="W385" s="6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</row>
    <row r="386" spans="2:60" ht="15.75" customHeight="1" x14ac:dyDescent="0.25">
      <c r="B386" s="11"/>
      <c r="C386" s="1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11"/>
      <c r="O386" s="11"/>
      <c r="P386" s="61"/>
      <c r="Q386" s="61"/>
      <c r="R386" s="61"/>
      <c r="S386" s="61"/>
      <c r="T386" s="61"/>
      <c r="U386" s="61"/>
      <c r="V386" s="61"/>
      <c r="W386" s="6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</row>
    <row r="387" spans="2:60" ht="15.75" customHeight="1" x14ac:dyDescent="0.25">
      <c r="B387" s="11"/>
      <c r="C387" s="1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11"/>
      <c r="O387" s="11"/>
      <c r="P387" s="61"/>
      <c r="Q387" s="61"/>
      <c r="R387" s="61"/>
      <c r="S387" s="61"/>
      <c r="T387" s="61"/>
      <c r="U387" s="61"/>
      <c r="V387" s="61"/>
      <c r="W387" s="6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</row>
    <row r="388" spans="2:60" ht="15.75" customHeight="1" x14ac:dyDescent="0.25">
      <c r="B388" s="11"/>
      <c r="C388" s="1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11"/>
      <c r="O388" s="11"/>
      <c r="P388" s="61"/>
      <c r="Q388" s="61"/>
      <c r="R388" s="61"/>
      <c r="S388" s="61"/>
      <c r="T388" s="61"/>
      <c r="U388" s="61"/>
      <c r="V388" s="61"/>
      <c r="W388" s="6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</row>
    <row r="389" spans="2:60" ht="15.75" customHeight="1" x14ac:dyDescent="0.25">
      <c r="B389" s="11"/>
      <c r="C389" s="1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11"/>
      <c r="O389" s="11"/>
      <c r="P389" s="61"/>
      <c r="Q389" s="61"/>
      <c r="R389" s="61"/>
      <c r="S389" s="61"/>
      <c r="T389" s="61"/>
      <c r="U389" s="61"/>
      <c r="V389" s="61"/>
      <c r="W389" s="6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</row>
    <row r="390" spans="2:60" ht="15.75" customHeight="1" x14ac:dyDescent="0.25">
      <c r="B390" s="11"/>
      <c r="C390" s="1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11"/>
      <c r="O390" s="11"/>
      <c r="P390" s="61"/>
      <c r="Q390" s="61"/>
      <c r="R390" s="61"/>
      <c r="S390" s="61"/>
      <c r="T390" s="61"/>
      <c r="U390" s="61"/>
      <c r="V390" s="61"/>
      <c r="W390" s="6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</row>
    <row r="391" spans="2:60" ht="15.75" customHeight="1" x14ac:dyDescent="0.25">
      <c r="B391" s="11"/>
      <c r="C391" s="1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11"/>
      <c r="O391" s="11"/>
      <c r="P391" s="61"/>
      <c r="Q391" s="61"/>
      <c r="R391" s="61"/>
      <c r="S391" s="61"/>
      <c r="T391" s="61"/>
      <c r="U391" s="61"/>
      <c r="V391" s="61"/>
      <c r="W391" s="6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</row>
    <row r="392" spans="2:60" ht="15.75" customHeight="1" x14ac:dyDescent="0.25">
      <c r="B392" s="11"/>
      <c r="C392" s="1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11"/>
      <c r="O392" s="11"/>
      <c r="P392" s="61"/>
      <c r="Q392" s="61"/>
      <c r="R392" s="61"/>
      <c r="S392" s="61"/>
      <c r="T392" s="61"/>
      <c r="U392" s="61"/>
      <c r="V392" s="61"/>
      <c r="W392" s="6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</row>
    <row r="393" spans="2:60" ht="15.75" customHeight="1" x14ac:dyDescent="0.25">
      <c r="B393" s="11"/>
      <c r="C393" s="1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11"/>
      <c r="O393" s="11"/>
      <c r="P393" s="61"/>
      <c r="Q393" s="61"/>
      <c r="R393" s="61"/>
      <c r="S393" s="61"/>
      <c r="T393" s="61"/>
      <c r="U393" s="61"/>
      <c r="V393" s="61"/>
      <c r="W393" s="6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</row>
    <row r="394" spans="2:60" ht="15.75" customHeight="1" x14ac:dyDescent="0.25">
      <c r="B394" s="11"/>
      <c r="C394" s="1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11"/>
      <c r="O394" s="11"/>
      <c r="P394" s="61"/>
      <c r="Q394" s="61"/>
      <c r="R394" s="61"/>
      <c r="S394" s="61"/>
      <c r="T394" s="61"/>
      <c r="U394" s="61"/>
      <c r="V394" s="61"/>
      <c r="W394" s="6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</row>
    <row r="395" spans="2:60" ht="15.75" customHeight="1" x14ac:dyDescent="0.25">
      <c r="B395" s="11"/>
      <c r="C395" s="1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11"/>
      <c r="O395" s="11"/>
      <c r="P395" s="61"/>
      <c r="Q395" s="61"/>
      <c r="R395" s="61"/>
      <c r="S395" s="61"/>
      <c r="T395" s="61"/>
      <c r="U395" s="61"/>
      <c r="V395" s="61"/>
      <c r="W395" s="6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</row>
    <row r="396" spans="2:60" ht="15.75" customHeight="1" x14ac:dyDescent="0.25">
      <c r="B396" s="11"/>
      <c r="C396" s="1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11"/>
      <c r="O396" s="11"/>
      <c r="P396" s="61"/>
      <c r="Q396" s="61"/>
      <c r="R396" s="61"/>
      <c r="S396" s="61"/>
      <c r="T396" s="61"/>
      <c r="U396" s="61"/>
      <c r="V396" s="61"/>
      <c r="W396" s="6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</row>
    <row r="397" spans="2:60" ht="15.75" customHeight="1" x14ac:dyDescent="0.25">
      <c r="B397" s="11"/>
      <c r="C397" s="1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11"/>
      <c r="O397" s="11"/>
      <c r="P397" s="61"/>
      <c r="Q397" s="61"/>
      <c r="R397" s="61"/>
      <c r="S397" s="61"/>
      <c r="T397" s="61"/>
      <c r="U397" s="61"/>
      <c r="V397" s="61"/>
      <c r="W397" s="6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</row>
    <row r="398" spans="2:60" ht="15.75" customHeight="1" x14ac:dyDescent="0.25">
      <c r="B398" s="11"/>
      <c r="C398" s="1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11"/>
      <c r="O398" s="11"/>
      <c r="P398" s="61"/>
      <c r="Q398" s="61"/>
      <c r="R398" s="61"/>
      <c r="S398" s="61"/>
      <c r="T398" s="61"/>
      <c r="U398" s="61"/>
      <c r="V398" s="61"/>
      <c r="W398" s="6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</row>
    <row r="399" spans="2:60" ht="15.75" customHeight="1" x14ac:dyDescent="0.25">
      <c r="B399" s="11"/>
      <c r="C399" s="1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11"/>
      <c r="O399" s="11"/>
      <c r="P399" s="61"/>
      <c r="Q399" s="61"/>
      <c r="R399" s="61"/>
      <c r="S399" s="61"/>
      <c r="T399" s="61"/>
      <c r="U399" s="61"/>
      <c r="V399" s="61"/>
      <c r="W399" s="6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</row>
    <row r="400" spans="2:60" ht="15.75" customHeight="1" x14ac:dyDescent="0.25">
      <c r="B400" s="11"/>
      <c r="C400" s="1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11"/>
      <c r="O400" s="11"/>
      <c r="P400" s="61"/>
      <c r="Q400" s="61"/>
      <c r="R400" s="61"/>
      <c r="S400" s="61"/>
      <c r="T400" s="61"/>
      <c r="U400" s="61"/>
      <c r="V400" s="61"/>
      <c r="W400" s="6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</row>
    <row r="401" spans="2:60" ht="15.75" customHeight="1" x14ac:dyDescent="0.25">
      <c r="B401" s="11"/>
      <c r="C401" s="11"/>
      <c r="D401" s="61"/>
      <c r="E401" s="61"/>
      <c r="F401" s="61"/>
      <c r="G401" s="61"/>
      <c r="H401" s="61"/>
      <c r="I401" s="61"/>
      <c r="J401" s="61"/>
      <c r="K401" s="61"/>
      <c r="L401" s="6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</row>
    <row r="402" spans="2:60" ht="15.75" customHeight="1" x14ac:dyDescent="0.25"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</row>
    <row r="403" spans="2:60" ht="15.75" customHeight="1" x14ac:dyDescent="0.25"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</row>
    <row r="404" spans="2:60" ht="15.75" customHeight="1" x14ac:dyDescent="0.25"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</row>
    <row r="405" spans="2:60" ht="15.75" customHeight="1" x14ac:dyDescent="0.25"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</row>
    <row r="406" spans="2:60" ht="15.75" customHeight="1" x14ac:dyDescent="0.25"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</row>
    <row r="407" spans="2:60" ht="15.75" customHeight="1" x14ac:dyDescent="0.25"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</row>
    <row r="408" spans="2:60" ht="15.75" customHeight="1" x14ac:dyDescent="0.25"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</row>
    <row r="409" spans="2:60" ht="15.75" customHeight="1" x14ac:dyDescent="0.25"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</row>
    <row r="410" spans="2:60" ht="15.75" customHeight="1" x14ac:dyDescent="0.25"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</row>
    <row r="411" spans="2:60" ht="15.75" customHeight="1" x14ac:dyDescent="0.25"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</row>
    <row r="412" spans="2:60" ht="15.75" customHeight="1" x14ac:dyDescent="0.25"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</row>
    <row r="413" spans="2:60" ht="15.75" customHeight="1" x14ac:dyDescent="0.25"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</row>
    <row r="414" spans="2:60" ht="15.75" customHeight="1" x14ac:dyDescent="0.25">
      <c r="B414" s="61"/>
      <c r="C414" s="11"/>
      <c r="D414" s="61"/>
      <c r="E414" s="61"/>
      <c r="F414" s="61"/>
      <c r="G414" s="61"/>
      <c r="H414" s="61"/>
      <c r="I414" s="61"/>
      <c r="J414" s="61"/>
      <c r="K414" s="6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</row>
    <row r="415" spans="2:60" ht="15.75" customHeight="1" x14ac:dyDescent="0.25">
      <c r="B415" s="61"/>
      <c r="C415" s="11"/>
      <c r="D415" s="61"/>
      <c r="E415" s="61"/>
      <c r="F415" s="61"/>
      <c r="G415" s="61"/>
      <c r="H415" s="61"/>
      <c r="I415" s="61"/>
      <c r="J415" s="61"/>
      <c r="K415" s="6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</row>
    <row r="416" spans="2:60" ht="15.75" customHeight="1" x14ac:dyDescent="0.25">
      <c r="B416" s="61"/>
      <c r="C416" s="11"/>
      <c r="D416" s="61"/>
      <c r="E416" s="61"/>
      <c r="F416" s="61"/>
      <c r="G416" s="61"/>
      <c r="H416" s="61"/>
      <c r="I416" s="61"/>
      <c r="J416" s="61"/>
      <c r="K416" s="6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</row>
    <row r="417" spans="2:60" ht="15.75" customHeight="1" x14ac:dyDescent="0.25">
      <c r="B417" s="61"/>
      <c r="C417" s="11"/>
      <c r="D417" s="61"/>
      <c r="E417" s="61"/>
      <c r="F417" s="61"/>
      <c r="G417" s="61"/>
      <c r="H417" s="61"/>
      <c r="I417" s="61"/>
      <c r="J417" s="61"/>
      <c r="K417" s="6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</row>
    <row r="418" spans="2:60" ht="15.75" customHeight="1" x14ac:dyDescent="0.25">
      <c r="B418" s="61"/>
      <c r="C418" s="11"/>
      <c r="D418" s="61"/>
      <c r="E418" s="61"/>
      <c r="F418" s="61"/>
      <c r="G418" s="61"/>
      <c r="H418" s="61"/>
      <c r="I418" s="61"/>
      <c r="J418" s="61"/>
      <c r="K418" s="6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</row>
    <row r="419" spans="2:60" ht="15.75" customHeight="1" x14ac:dyDescent="0.25">
      <c r="B419" s="61"/>
      <c r="C419" s="11"/>
      <c r="D419" s="61"/>
      <c r="E419" s="61"/>
      <c r="F419" s="61"/>
      <c r="G419" s="61"/>
      <c r="H419" s="61"/>
      <c r="I419" s="61"/>
      <c r="J419" s="61"/>
      <c r="K419" s="6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</row>
    <row r="420" spans="2:60" ht="15.75" customHeight="1" x14ac:dyDescent="0.25">
      <c r="B420" s="61"/>
      <c r="C420" s="11"/>
      <c r="D420" s="61"/>
      <c r="E420" s="61"/>
      <c r="F420" s="61"/>
      <c r="G420" s="61"/>
      <c r="H420" s="61"/>
      <c r="I420" s="61"/>
      <c r="J420" s="61"/>
      <c r="K420" s="6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</row>
    <row r="421" spans="2:60" ht="15.75" customHeight="1" x14ac:dyDescent="0.25">
      <c r="B421" s="61"/>
      <c r="C421" s="11"/>
      <c r="D421" s="61"/>
      <c r="E421" s="61"/>
      <c r="F421" s="61"/>
      <c r="G421" s="61"/>
      <c r="H421" s="61"/>
      <c r="I421" s="61"/>
      <c r="J421" s="61"/>
      <c r="K421" s="6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</row>
    <row r="422" spans="2:60" ht="15.75" customHeight="1" x14ac:dyDescent="0.25">
      <c r="B422" s="61"/>
      <c r="C422" s="11"/>
      <c r="D422" s="61"/>
      <c r="E422" s="61"/>
      <c r="F422" s="61"/>
      <c r="G422" s="61"/>
      <c r="H422" s="61"/>
      <c r="I422" s="61"/>
      <c r="J422" s="61"/>
      <c r="K422" s="6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</row>
    <row r="423" spans="2:60" ht="15.75" customHeight="1" x14ac:dyDescent="0.25">
      <c r="B423" s="61"/>
      <c r="C423" s="11"/>
      <c r="D423" s="61"/>
      <c r="E423" s="61"/>
      <c r="F423" s="61"/>
      <c r="G423" s="61"/>
      <c r="H423" s="61"/>
      <c r="I423" s="61"/>
      <c r="J423" s="61"/>
      <c r="K423" s="6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</row>
    <row r="424" spans="2:60" ht="15.75" customHeight="1" x14ac:dyDescent="0.25">
      <c r="B424" s="61"/>
      <c r="C424" s="11"/>
      <c r="D424" s="61"/>
      <c r="E424" s="61"/>
      <c r="F424" s="61"/>
      <c r="G424" s="61"/>
      <c r="H424" s="61"/>
      <c r="I424" s="61"/>
      <c r="J424" s="61"/>
      <c r="K424" s="6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</row>
    <row r="425" spans="2:60" ht="15.75" customHeight="1" x14ac:dyDescent="0.25">
      <c r="B425" s="61"/>
      <c r="C425" s="11"/>
      <c r="D425" s="61"/>
      <c r="E425" s="61"/>
      <c r="F425" s="61"/>
      <c r="G425" s="61"/>
      <c r="H425" s="61"/>
      <c r="I425" s="61"/>
      <c r="J425" s="61"/>
      <c r="K425" s="6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</row>
    <row r="426" spans="2:60" ht="15.75" customHeight="1" x14ac:dyDescent="0.25">
      <c r="B426" s="61"/>
      <c r="C426" s="11"/>
      <c r="D426" s="61"/>
      <c r="E426" s="61"/>
      <c r="F426" s="61"/>
      <c r="G426" s="61"/>
      <c r="H426" s="61"/>
      <c r="I426" s="61"/>
      <c r="J426" s="61"/>
      <c r="K426" s="6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</row>
    <row r="427" spans="2:60" ht="15.75" customHeight="1" x14ac:dyDescent="0.25">
      <c r="B427" s="61"/>
      <c r="C427" s="11"/>
      <c r="D427" s="61"/>
      <c r="E427" s="61"/>
      <c r="F427" s="61"/>
      <c r="G427" s="61"/>
      <c r="H427" s="61"/>
      <c r="I427" s="61"/>
      <c r="J427" s="61"/>
      <c r="K427" s="6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</row>
    <row r="428" spans="2:60" ht="15.75" customHeight="1" x14ac:dyDescent="0.25">
      <c r="B428" s="61"/>
      <c r="C428" s="11"/>
      <c r="D428" s="61"/>
      <c r="E428" s="61"/>
      <c r="F428" s="61"/>
      <c r="G428" s="61"/>
      <c r="H428" s="61"/>
      <c r="I428" s="61"/>
      <c r="J428" s="61"/>
      <c r="K428" s="6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</row>
    <row r="429" spans="2:60" ht="15.75" customHeight="1" x14ac:dyDescent="0.25">
      <c r="B429" s="61"/>
      <c r="C429" s="11"/>
      <c r="D429" s="61"/>
      <c r="E429" s="61"/>
      <c r="F429" s="61"/>
      <c r="G429" s="61"/>
      <c r="H429" s="61"/>
      <c r="I429" s="61"/>
      <c r="J429" s="61"/>
      <c r="K429" s="6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</row>
    <row r="430" spans="2:60" ht="15.75" customHeight="1" x14ac:dyDescent="0.25">
      <c r="B430" s="61"/>
      <c r="C430" s="11"/>
      <c r="D430" s="61"/>
      <c r="E430" s="61"/>
      <c r="F430" s="61"/>
      <c r="G430" s="61"/>
      <c r="H430" s="61"/>
      <c r="I430" s="61"/>
      <c r="J430" s="61"/>
      <c r="K430" s="6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</row>
    <row r="431" spans="2:60" ht="15.75" customHeight="1" x14ac:dyDescent="0.25">
      <c r="B431" s="61"/>
      <c r="C431" s="11"/>
      <c r="D431" s="61"/>
      <c r="E431" s="61"/>
      <c r="F431" s="61"/>
      <c r="G431" s="61"/>
      <c r="H431" s="61"/>
      <c r="I431" s="61"/>
      <c r="J431" s="61"/>
      <c r="K431" s="6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</row>
    <row r="432" spans="2:60" ht="15.75" customHeight="1" x14ac:dyDescent="0.25">
      <c r="B432" s="61"/>
      <c r="C432" s="11"/>
      <c r="D432" s="61"/>
      <c r="E432" s="61"/>
      <c r="F432" s="61"/>
      <c r="G432" s="61"/>
      <c r="H432" s="61"/>
      <c r="I432" s="61"/>
      <c r="J432" s="61"/>
      <c r="K432" s="6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</row>
    <row r="433" spans="2:60" ht="15.75" customHeight="1" x14ac:dyDescent="0.25">
      <c r="B433" s="61"/>
      <c r="C433" s="11"/>
      <c r="D433" s="61"/>
      <c r="E433" s="61"/>
      <c r="F433" s="61"/>
      <c r="G433" s="61"/>
      <c r="H433" s="61"/>
      <c r="I433" s="61"/>
      <c r="J433" s="61"/>
      <c r="K433" s="6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</row>
    <row r="434" spans="2:60" ht="15.75" customHeight="1" x14ac:dyDescent="0.25">
      <c r="B434" s="61"/>
      <c r="C434" s="11"/>
      <c r="D434" s="61"/>
      <c r="E434" s="61"/>
      <c r="F434" s="61"/>
      <c r="G434" s="61"/>
      <c r="H434" s="61"/>
      <c r="I434" s="61"/>
      <c r="J434" s="61"/>
      <c r="K434" s="6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</row>
    <row r="435" spans="2:60" ht="15.75" customHeight="1" x14ac:dyDescent="0.25">
      <c r="B435" s="61"/>
      <c r="C435" s="11"/>
      <c r="D435" s="61"/>
      <c r="E435" s="61"/>
      <c r="F435" s="61"/>
      <c r="G435" s="61"/>
      <c r="H435" s="61"/>
      <c r="I435" s="61"/>
      <c r="J435" s="61"/>
      <c r="K435" s="6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</row>
    <row r="436" spans="2:60" ht="15.75" customHeight="1" x14ac:dyDescent="0.25">
      <c r="B436" s="61"/>
      <c r="C436" s="11"/>
      <c r="D436" s="61"/>
      <c r="E436" s="61"/>
      <c r="F436" s="61"/>
      <c r="G436" s="61"/>
      <c r="H436" s="61"/>
      <c r="I436" s="61"/>
      <c r="J436" s="61"/>
      <c r="K436" s="6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</row>
    <row r="437" spans="2:60" ht="15.75" customHeight="1" x14ac:dyDescent="0.25">
      <c r="B437" s="61"/>
      <c r="C437" s="11"/>
      <c r="D437" s="61"/>
      <c r="E437" s="61"/>
      <c r="F437" s="61"/>
      <c r="G437" s="61"/>
      <c r="H437" s="61"/>
      <c r="I437" s="61"/>
      <c r="J437" s="61"/>
      <c r="K437" s="6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</row>
    <row r="438" spans="2:60" ht="15.75" customHeight="1" x14ac:dyDescent="0.25">
      <c r="B438" s="61"/>
      <c r="C438" s="11"/>
      <c r="D438" s="61"/>
      <c r="E438" s="61"/>
      <c r="F438" s="61"/>
      <c r="G438" s="61"/>
      <c r="H438" s="61"/>
      <c r="I438" s="61"/>
      <c r="J438" s="61"/>
      <c r="K438" s="6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</row>
    <row r="439" spans="2:60" ht="15.75" customHeight="1" x14ac:dyDescent="0.25">
      <c r="B439" s="61"/>
      <c r="C439" s="11"/>
      <c r="D439" s="61"/>
      <c r="E439" s="61"/>
      <c r="F439" s="61"/>
      <c r="G439" s="61"/>
      <c r="H439" s="61"/>
      <c r="I439" s="61"/>
      <c r="J439" s="61"/>
      <c r="K439" s="6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</row>
    <row r="440" spans="2:60" ht="15.75" customHeight="1" x14ac:dyDescent="0.25">
      <c r="B440" s="61"/>
      <c r="C440" s="11"/>
      <c r="D440" s="61"/>
      <c r="E440" s="61"/>
      <c r="F440" s="61"/>
      <c r="G440" s="61"/>
      <c r="H440" s="61"/>
      <c r="I440" s="61"/>
      <c r="J440" s="61"/>
      <c r="K440" s="6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</row>
    <row r="441" spans="2:60" ht="15.75" customHeight="1" x14ac:dyDescent="0.25">
      <c r="B441" s="61"/>
      <c r="C441" s="11"/>
      <c r="D441" s="61"/>
      <c r="E441" s="61"/>
      <c r="F441" s="61"/>
      <c r="G441" s="61"/>
      <c r="H441" s="61"/>
      <c r="I441" s="61"/>
      <c r="J441" s="61"/>
      <c r="K441" s="6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</row>
    <row r="442" spans="2:60" ht="15.75" customHeight="1" x14ac:dyDescent="0.25">
      <c r="B442" s="61"/>
      <c r="C442" s="11"/>
      <c r="D442" s="61"/>
      <c r="E442" s="61"/>
      <c r="F442" s="61"/>
      <c r="G442" s="61"/>
      <c r="H442" s="61"/>
      <c r="I442" s="61"/>
      <c r="J442" s="61"/>
      <c r="K442" s="6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</row>
    <row r="443" spans="2:60" ht="15.75" customHeight="1" x14ac:dyDescent="0.25">
      <c r="B443" s="61"/>
      <c r="C443" s="11"/>
      <c r="D443" s="61"/>
      <c r="E443" s="61"/>
      <c r="F443" s="61"/>
      <c r="G443" s="61"/>
      <c r="H443" s="61"/>
      <c r="I443" s="61"/>
      <c r="J443" s="61"/>
      <c r="K443" s="6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</row>
    <row r="444" spans="2:60" ht="15.75" customHeight="1" x14ac:dyDescent="0.25">
      <c r="B444" s="61"/>
      <c r="C444" s="11"/>
      <c r="D444" s="61"/>
      <c r="E444" s="61"/>
      <c r="F444" s="61"/>
      <c r="G444" s="61"/>
      <c r="H444" s="61"/>
      <c r="I444" s="61"/>
      <c r="J444" s="61"/>
      <c r="K444" s="6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</row>
    <row r="445" spans="2:60" ht="15.75" customHeight="1" x14ac:dyDescent="0.25">
      <c r="B445" s="61"/>
      <c r="C445" s="11"/>
      <c r="D445" s="61"/>
      <c r="E445" s="61"/>
      <c r="F445" s="61"/>
      <c r="G445" s="61"/>
      <c r="H445" s="61"/>
      <c r="I445" s="61"/>
      <c r="J445" s="61"/>
      <c r="K445" s="6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</row>
    <row r="446" spans="2:60" ht="15.75" customHeight="1" x14ac:dyDescent="0.25">
      <c r="B446" s="61"/>
      <c r="C446" s="11"/>
      <c r="D446" s="61"/>
      <c r="E446" s="61"/>
      <c r="F446" s="61"/>
      <c r="G446" s="61"/>
      <c r="H446" s="61"/>
      <c r="I446" s="61"/>
      <c r="J446" s="61"/>
      <c r="K446" s="6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</row>
    <row r="447" spans="2:60" ht="15.75" customHeight="1" x14ac:dyDescent="0.25">
      <c r="B447" s="61"/>
      <c r="C447" s="11"/>
      <c r="D447" s="61"/>
      <c r="E447" s="61"/>
      <c r="F447" s="61"/>
      <c r="G447" s="61"/>
      <c r="H447" s="61"/>
      <c r="I447" s="61"/>
      <c r="J447" s="61"/>
      <c r="K447" s="6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</row>
    <row r="448" spans="2:60" ht="15.75" customHeight="1" x14ac:dyDescent="0.25">
      <c r="B448" s="61"/>
      <c r="C448" s="11"/>
      <c r="D448" s="61"/>
      <c r="E448" s="61"/>
      <c r="F448" s="61"/>
      <c r="G448" s="61"/>
      <c r="H448" s="61"/>
      <c r="I448" s="61"/>
      <c r="J448" s="61"/>
      <c r="K448" s="6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</row>
    <row r="449" spans="2:60" ht="15.75" customHeight="1" x14ac:dyDescent="0.25">
      <c r="B449" s="61"/>
      <c r="C449" s="11"/>
      <c r="D449" s="61"/>
      <c r="E449" s="61"/>
      <c r="F449" s="61"/>
      <c r="G449" s="61"/>
      <c r="H449" s="61"/>
      <c r="I449" s="61"/>
      <c r="J449" s="61"/>
      <c r="K449" s="6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</row>
    <row r="450" spans="2:60" ht="15.75" customHeight="1" x14ac:dyDescent="0.25">
      <c r="B450" s="61"/>
      <c r="C450" s="11"/>
      <c r="D450" s="61"/>
      <c r="E450" s="61"/>
      <c r="F450" s="61"/>
      <c r="G450" s="61"/>
      <c r="H450" s="61"/>
      <c r="I450" s="61"/>
      <c r="J450" s="61"/>
      <c r="K450" s="6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</row>
    <row r="451" spans="2:60" ht="15.75" customHeight="1" x14ac:dyDescent="0.25">
      <c r="B451" s="61"/>
      <c r="C451" s="11"/>
      <c r="D451" s="61"/>
      <c r="E451" s="61"/>
      <c r="F451" s="61"/>
      <c r="G451" s="61"/>
      <c r="H451" s="61"/>
      <c r="I451" s="61"/>
      <c r="J451" s="61"/>
      <c r="K451" s="6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</row>
    <row r="452" spans="2:60" ht="15.75" customHeight="1" x14ac:dyDescent="0.25">
      <c r="B452" s="61"/>
      <c r="C452" s="11"/>
      <c r="D452" s="61"/>
      <c r="E452" s="61"/>
      <c r="F452" s="61"/>
      <c r="G452" s="61"/>
      <c r="H452" s="61"/>
      <c r="I452" s="61"/>
      <c r="J452" s="61"/>
      <c r="K452" s="6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</row>
    <row r="453" spans="2:60" ht="15.75" customHeight="1" x14ac:dyDescent="0.25">
      <c r="B453" s="61"/>
      <c r="C453" s="11"/>
      <c r="D453" s="61"/>
      <c r="E453" s="61"/>
      <c r="F453" s="61"/>
      <c r="G453" s="61"/>
      <c r="H453" s="61"/>
      <c r="I453" s="61"/>
      <c r="J453" s="61"/>
      <c r="K453" s="6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</row>
    <row r="454" spans="2:60" ht="15.75" customHeight="1" x14ac:dyDescent="0.25">
      <c r="B454" s="61"/>
      <c r="C454" s="11"/>
      <c r="D454" s="61"/>
      <c r="E454" s="61"/>
      <c r="F454" s="61"/>
      <c r="G454" s="61"/>
      <c r="H454" s="61"/>
      <c r="I454" s="61"/>
      <c r="J454" s="61"/>
      <c r="K454" s="6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</row>
    <row r="455" spans="2:60" ht="15.75" customHeight="1" x14ac:dyDescent="0.25">
      <c r="B455" s="61"/>
      <c r="C455" s="11"/>
      <c r="D455" s="61"/>
      <c r="E455" s="61"/>
      <c r="F455" s="61"/>
      <c r="G455" s="61"/>
      <c r="H455" s="61"/>
      <c r="I455" s="61"/>
      <c r="J455" s="61"/>
      <c r="K455" s="6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</row>
    <row r="456" spans="2:60" ht="15.75" customHeight="1" x14ac:dyDescent="0.25">
      <c r="B456" s="61"/>
      <c r="C456" s="11"/>
      <c r="D456" s="61"/>
      <c r="E456" s="61"/>
      <c r="F456" s="61"/>
      <c r="G456" s="61"/>
      <c r="H456" s="61"/>
      <c r="I456" s="61"/>
      <c r="J456" s="61"/>
      <c r="K456" s="6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</row>
    <row r="457" spans="2:60" ht="15.75" customHeight="1" x14ac:dyDescent="0.25">
      <c r="B457" s="61"/>
      <c r="C457" s="11"/>
      <c r="D457" s="61"/>
      <c r="E457" s="61"/>
      <c r="F457" s="61"/>
      <c r="G457" s="61"/>
      <c r="H457" s="61"/>
      <c r="I457" s="61"/>
      <c r="J457" s="61"/>
      <c r="K457" s="6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</row>
    <row r="458" spans="2:60" ht="15.75" customHeight="1" x14ac:dyDescent="0.25">
      <c r="B458" s="61"/>
      <c r="C458" s="11"/>
      <c r="D458" s="61"/>
      <c r="E458" s="61"/>
      <c r="F458" s="61"/>
      <c r="G458" s="61"/>
      <c r="H458" s="61"/>
      <c r="I458" s="61"/>
      <c r="J458" s="61"/>
      <c r="K458" s="6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</row>
    <row r="459" spans="2:60" ht="15.75" customHeight="1" x14ac:dyDescent="0.25">
      <c r="B459" s="61"/>
      <c r="C459" s="11"/>
      <c r="D459" s="61"/>
      <c r="E459" s="61"/>
      <c r="F459" s="61"/>
      <c r="G459" s="61"/>
      <c r="H459" s="61"/>
      <c r="I459" s="61"/>
      <c r="J459" s="61"/>
      <c r="K459" s="6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</row>
    <row r="460" spans="2:60" ht="15.75" customHeight="1" x14ac:dyDescent="0.25">
      <c r="B460" s="61"/>
      <c r="C460" s="11"/>
      <c r="D460" s="61"/>
      <c r="E460" s="61"/>
      <c r="F460" s="61"/>
      <c r="G460" s="61"/>
      <c r="H460" s="61"/>
      <c r="I460" s="61"/>
      <c r="J460" s="61"/>
      <c r="K460" s="6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</row>
    <row r="461" spans="2:60" ht="15.75" customHeight="1" x14ac:dyDescent="0.25">
      <c r="B461" s="61"/>
      <c r="C461" s="11"/>
      <c r="D461" s="61"/>
      <c r="E461" s="61"/>
      <c r="F461" s="61"/>
      <c r="G461" s="61"/>
      <c r="H461" s="61"/>
      <c r="I461" s="61"/>
      <c r="J461" s="61"/>
      <c r="K461" s="6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</row>
    <row r="462" spans="2:60" ht="15.75" customHeight="1" x14ac:dyDescent="0.25">
      <c r="B462" s="61"/>
      <c r="C462" s="11"/>
      <c r="D462" s="61"/>
      <c r="E462" s="61"/>
      <c r="F462" s="61"/>
      <c r="G462" s="61"/>
      <c r="H462" s="61"/>
      <c r="I462" s="61"/>
      <c r="J462" s="61"/>
      <c r="K462" s="6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</row>
    <row r="463" spans="2:60" ht="15.75" customHeight="1" x14ac:dyDescent="0.25">
      <c r="B463" s="61"/>
      <c r="C463" s="11"/>
      <c r="D463" s="61"/>
      <c r="E463" s="61"/>
      <c r="F463" s="61"/>
      <c r="G463" s="61"/>
      <c r="H463" s="61"/>
      <c r="I463" s="61"/>
      <c r="J463" s="61"/>
      <c r="K463" s="6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</row>
    <row r="464" spans="2:60" ht="15.75" customHeight="1" x14ac:dyDescent="0.25">
      <c r="B464" s="61"/>
      <c r="C464" s="11"/>
      <c r="D464" s="61"/>
      <c r="E464" s="61"/>
      <c r="F464" s="61"/>
      <c r="G464" s="61"/>
      <c r="H464" s="61"/>
      <c r="I464" s="61"/>
      <c r="J464" s="61"/>
      <c r="K464" s="6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</row>
    <row r="465" spans="2:60" ht="15.75" customHeight="1" x14ac:dyDescent="0.25">
      <c r="B465" s="61"/>
      <c r="C465" s="11"/>
      <c r="D465" s="61"/>
      <c r="E465" s="61"/>
      <c r="F465" s="61"/>
      <c r="G465" s="61"/>
      <c r="H465" s="61"/>
      <c r="I465" s="61"/>
      <c r="J465" s="61"/>
      <c r="K465" s="6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</row>
    <row r="466" spans="2:60" ht="15.75" customHeight="1" x14ac:dyDescent="0.25">
      <c r="B466" s="61"/>
      <c r="C466" s="11"/>
      <c r="D466" s="61"/>
      <c r="E466" s="61"/>
      <c r="F466" s="61"/>
      <c r="G466" s="61"/>
      <c r="H466" s="61"/>
      <c r="I466" s="61"/>
      <c r="J466" s="61"/>
      <c r="K466" s="6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</row>
    <row r="467" spans="2:60" ht="15.75" customHeight="1" x14ac:dyDescent="0.25">
      <c r="B467" s="61"/>
      <c r="C467" s="11"/>
      <c r="D467" s="61"/>
      <c r="E467" s="61"/>
      <c r="F467" s="61"/>
      <c r="G467" s="61"/>
      <c r="H467" s="61"/>
      <c r="I467" s="61"/>
      <c r="J467" s="61"/>
      <c r="K467" s="6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</row>
    <row r="468" spans="2:60" ht="15.75" customHeight="1" x14ac:dyDescent="0.25">
      <c r="B468" s="61"/>
      <c r="C468" s="11"/>
      <c r="D468" s="61"/>
      <c r="E468" s="61"/>
      <c r="F468" s="61"/>
      <c r="G468" s="61"/>
      <c r="H468" s="61"/>
      <c r="I468" s="61"/>
      <c r="J468" s="61"/>
      <c r="K468" s="6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</row>
    <row r="469" spans="2:60" ht="15.75" customHeight="1" x14ac:dyDescent="0.25">
      <c r="B469" s="61"/>
      <c r="C469" s="11"/>
      <c r="D469" s="61"/>
      <c r="E469" s="61"/>
      <c r="F469" s="61"/>
      <c r="G469" s="61"/>
      <c r="H469" s="61"/>
      <c r="I469" s="61"/>
      <c r="J469" s="61"/>
      <c r="K469" s="6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</row>
    <row r="470" spans="2:60" ht="15.75" customHeight="1" x14ac:dyDescent="0.25">
      <c r="B470" s="61"/>
      <c r="C470" s="11"/>
      <c r="D470" s="61"/>
      <c r="E470" s="61"/>
      <c r="F470" s="61"/>
      <c r="G470" s="61"/>
      <c r="H470" s="61"/>
      <c r="I470" s="61"/>
      <c r="J470" s="61"/>
      <c r="K470" s="6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</row>
    <row r="471" spans="2:60" ht="15.75" customHeight="1" x14ac:dyDescent="0.25">
      <c r="B471" s="61"/>
      <c r="C471" s="11"/>
      <c r="D471" s="61"/>
      <c r="E471" s="61"/>
      <c r="F471" s="61"/>
      <c r="G471" s="61"/>
      <c r="H471" s="61"/>
      <c r="I471" s="61"/>
      <c r="J471" s="61"/>
      <c r="K471" s="6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</row>
    <row r="472" spans="2:60" ht="15.75" customHeight="1" x14ac:dyDescent="0.25">
      <c r="B472" s="61"/>
      <c r="C472" s="11"/>
      <c r="D472" s="61"/>
      <c r="E472" s="61"/>
      <c r="F472" s="61"/>
      <c r="G472" s="61"/>
      <c r="H472" s="61"/>
      <c r="I472" s="61"/>
      <c r="J472" s="61"/>
      <c r="K472" s="6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</row>
    <row r="473" spans="2:60" ht="15.75" customHeight="1" x14ac:dyDescent="0.25">
      <c r="B473" s="61"/>
      <c r="C473" s="11"/>
      <c r="D473" s="61"/>
      <c r="E473" s="61"/>
      <c r="F473" s="61"/>
      <c r="G473" s="61"/>
      <c r="H473" s="61"/>
      <c r="I473" s="61"/>
      <c r="J473" s="61"/>
      <c r="K473" s="6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</row>
    <row r="474" spans="2:60" ht="15.75" customHeight="1" x14ac:dyDescent="0.25">
      <c r="B474" s="61"/>
      <c r="C474" s="11"/>
      <c r="D474" s="61"/>
      <c r="E474" s="61"/>
      <c r="F474" s="61"/>
      <c r="G474" s="61"/>
      <c r="H474" s="61"/>
      <c r="I474" s="61"/>
      <c r="J474" s="61"/>
      <c r="K474" s="6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</row>
    <row r="475" spans="2:60" ht="15.75" customHeight="1" x14ac:dyDescent="0.25">
      <c r="B475" s="61"/>
      <c r="C475" s="11"/>
      <c r="D475" s="61"/>
      <c r="E475" s="61"/>
      <c r="F475" s="61"/>
      <c r="G475" s="61"/>
      <c r="H475" s="61"/>
      <c r="I475" s="61"/>
      <c r="J475" s="61"/>
      <c r="K475" s="6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</row>
    <row r="476" spans="2:60" ht="15.75" customHeight="1" x14ac:dyDescent="0.25">
      <c r="B476" s="61"/>
      <c r="C476" s="11"/>
      <c r="D476" s="61"/>
      <c r="E476" s="61"/>
      <c r="F476" s="61"/>
      <c r="G476" s="61"/>
      <c r="H476" s="61"/>
      <c r="I476" s="61"/>
      <c r="J476" s="61"/>
      <c r="K476" s="6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</row>
    <row r="477" spans="2:60" ht="15.75" customHeight="1" x14ac:dyDescent="0.25">
      <c r="B477" s="61"/>
      <c r="C477" s="11"/>
      <c r="D477" s="61"/>
      <c r="E477" s="61"/>
      <c r="F477" s="61"/>
      <c r="G477" s="61"/>
      <c r="H477" s="61"/>
      <c r="I477" s="61"/>
      <c r="J477" s="61"/>
      <c r="K477" s="6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</row>
    <row r="478" spans="2:60" ht="15.75" customHeight="1" x14ac:dyDescent="0.25">
      <c r="B478" s="61"/>
      <c r="C478" s="11"/>
      <c r="D478" s="61"/>
      <c r="E478" s="61"/>
      <c r="F478" s="61"/>
      <c r="G478" s="61"/>
      <c r="H478" s="61"/>
      <c r="I478" s="61"/>
      <c r="J478" s="61"/>
      <c r="K478" s="6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</row>
    <row r="479" spans="2:60" ht="15.75" customHeight="1" x14ac:dyDescent="0.25">
      <c r="B479" s="61"/>
      <c r="C479" s="11"/>
      <c r="D479" s="61"/>
      <c r="E479" s="61"/>
      <c r="F479" s="61"/>
      <c r="G479" s="61"/>
      <c r="H479" s="61"/>
      <c r="I479" s="61"/>
      <c r="J479" s="61"/>
      <c r="K479" s="6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</row>
    <row r="480" spans="2:60" ht="15.75" customHeight="1" x14ac:dyDescent="0.25">
      <c r="B480" s="61"/>
      <c r="C480" s="11"/>
      <c r="D480" s="61"/>
      <c r="E480" s="61"/>
      <c r="F480" s="61"/>
      <c r="G480" s="61"/>
      <c r="H480" s="61"/>
      <c r="I480" s="61"/>
      <c r="J480" s="61"/>
      <c r="K480" s="6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</row>
    <row r="481" spans="2:60" ht="15.75" customHeight="1" x14ac:dyDescent="0.25">
      <c r="B481" s="61"/>
      <c r="C481" s="11"/>
      <c r="D481" s="61"/>
      <c r="E481" s="61"/>
      <c r="F481" s="61"/>
      <c r="G481" s="61"/>
      <c r="H481" s="61"/>
      <c r="I481" s="61"/>
      <c r="J481" s="61"/>
      <c r="K481" s="6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</row>
    <row r="482" spans="2:60" ht="15.75" customHeight="1" x14ac:dyDescent="0.25">
      <c r="B482" s="61"/>
      <c r="C482" s="11"/>
      <c r="D482" s="61"/>
      <c r="E482" s="61"/>
      <c r="F482" s="61"/>
      <c r="G482" s="61"/>
      <c r="H482" s="61"/>
      <c r="I482" s="61"/>
      <c r="J482" s="61"/>
      <c r="K482" s="6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</row>
    <row r="483" spans="2:60" ht="15.75" customHeight="1" x14ac:dyDescent="0.25">
      <c r="B483" s="61"/>
      <c r="C483" s="11"/>
      <c r="D483" s="61"/>
      <c r="E483" s="61"/>
      <c r="F483" s="61"/>
      <c r="G483" s="61"/>
      <c r="H483" s="61"/>
      <c r="I483" s="61"/>
      <c r="J483" s="61"/>
      <c r="K483" s="6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</row>
    <row r="484" spans="2:60" ht="15.75" customHeight="1" x14ac:dyDescent="0.25">
      <c r="B484" s="61"/>
      <c r="C484" s="11"/>
      <c r="D484" s="61"/>
      <c r="E484" s="61"/>
      <c r="F484" s="61"/>
      <c r="G484" s="61"/>
      <c r="H484" s="61"/>
      <c r="I484" s="61"/>
      <c r="J484" s="61"/>
      <c r="K484" s="6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</row>
    <row r="485" spans="2:60" ht="15.75" customHeight="1" x14ac:dyDescent="0.25">
      <c r="B485" s="61"/>
      <c r="C485" s="11"/>
      <c r="D485" s="61"/>
      <c r="E485" s="61"/>
      <c r="F485" s="61"/>
      <c r="G485" s="61"/>
      <c r="H485" s="61"/>
      <c r="I485" s="61"/>
      <c r="J485" s="61"/>
      <c r="K485" s="6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</row>
    <row r="486" spans="2:60" ht="15.75" customHeight="1" x14ac:dyDescent="0.25">
      <c r="B486" s="61"/>
      <c r="C486" s="11"/>
      <c r="D486" s="61"/>
      <c r="E486" s="61"/>
      <c r="F486" s="61"/>
      <c r="G486" s="61"/>
      <c r="H486" s="61"/>
      <c r="I486" s="61"/>
      <c r="J486" s="61"/>
      <c r="K486" s="6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</row>
    <row r="487" spans="2:60" ht="15.75" customHeight="1" x14ac:dyDescent="0.25">
      <c r="B487" s="61"/>
      <c r="C487" s="11"/>
      <c r="D487" s="61"/>
      <c r="E487" s="61"/>
      <c r="F487" s="61"/>
      <c r="G487" s="61"/>
      <c r="H487" s="61"/>
      <c r="I487" s="61"/>
      <c r="J487" s="61"/>
      <c r="K487" s="6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</row>
    <row r="488" spans="2:60" ht="15.75" customHeight="1" x14ac:dyDescent="0.25">
      <c r="B488" s="61"/>
      <c r="C488" s="11"/>
      <c r="D488" s="61"/>
      <c r="E488" s="61"/>
      <c r="F488" s="61"/>
      <c r="G488" s="61"/>
      <c r="H488" s="61"/>
      <c r="I488" s="61"/>
      <c r="J488" s="61"/>
      <c r="K488" s="6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</row>
    <row r="489" spans="2:60" ht="15.75" customHeight="1" x14ac:dyDescent="0.25">
      <c r="B489" s="61"/>
      <c r="C489" s="11"/>
      <c r="D489" s="61"/>
      <c r="E489" s="61"/>
      <c r="F489" s="61"/>
      <c r="G489" s="61"/>
      <c r="H489" s="61"/>
      <c r="I489" s="61"/>
      <c r="J489" s="61"/>
      <c r="K489" s="6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</row>
    <row r="490" spans="2:60" ht="15.75" customHeight="1" x14ac:dyDescent="0.25">
      <c r="B490" s="61"/>
      <c r="C490" s="11"/>
      <c r="D490" s="61"/>
      <c r="E490" s="61"/>
      <c r="F490" s="61"/>
      <c r="G490" s="61"/>
      <c r="H490" s="61"/>
      <c r="I490" s="61"/>
      <c r="J490" s="61"/>
      <c r="K490" s="6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</row>
    <row r="491" spans="2:60" ht="15.75" customHeight="1" x14ac:dyDescent="0.25">
      <c r="B491" s="61"/>
      <c r="C491" s="11"/>
      <c r="D491" s="61"/>
      <c r="E491" s="61"/>
      <c r="F491" s="61"/>
      <c r="G491" s="61"/>
      <c r="H491" s="61"/>
      <c r="I491" s="61"/>
      <c r="J491" s="61"/>
      <c r="K491" s="6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</row>
    <row r="492" spans="2:60" ht="15.75" customHeight="1" x14ac:dyDescent="0.25">
      <c r="B492" s="61"/>
      <c r="C492" s="11"/>
      <c r="D492" s="61"/>
      <c r="E492" s="61"/>
      <c r="F492" s="61"/>
      <c r="G492" s="61"/>
      <c r="H492" s="61"/>
      <c r="I492" s="61"/>
      <c r="J492" s="61"/>
      <c r="K492" s="6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</row>
    <row r="493" spans="2:60" ht="15.75" customHeight="1" x14ac:dyDescent="0.25">
      <c r="B493" s="61"/>
      <c r="C493" s="11"/>
      <c r="D493" s="61"/>
      <c r="E493" s="61"/>
      <c r="F493" s="61"/>
      <c r="G493" s="61"/>
      <c r="H493" s="61"/>
      <c r="I493" s="61"/>
      <c r="J493" s="61"/>
      <c r="K493" s="6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</row>
    <row r="494" spans="2:60" ht="15.75" customHeight="1" x14ac:dyDescent="0.25">
      <c r="B494" s="61"/>
      <c r="C494" s="11"/>
      <c r="D494" s="61"/>
      <c r="E494" s="61"/>
      <c r="F494" s="61"/>
      <c r="G494" s="61"/>
      <c r="H494" s="61"/>
      <c r="I494" s="61"/>
      <c r="J494" s="61"/>
      <c r="K494" s="6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</row>
    <row r="495" spans="2:60" ht="15.75" customHeight="1" x14ac:dyDescent="0.25">
      <c r="B495" s="61"/>
      <c r="C495" s="11"/>
      <c r="D495" s="61"/>
      <c r="E495" s="61"/>
      <c r="F495" s="61"/>
      <c r="G495" s="61"/>
      <c r="H495" s="61"/>
      <c r="I495" s="61"/>
      <c r="J495" s="61"/>
      <c r="K495" s="6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</row>
    <row r="496" spans="2:60" ht="15.75" customHeight="1" x14ac:dyDescent="0.25">
      <c r="B496" s="61"/>
      <c r="C496" s="11"/>
      <c r="D496" s="61"/>
      <c r="E496" s="61"/>
      <c r="F496" s="61"/>
      <c r="G496" s="61"/>
      <c r="H496" s="61"/>
      <c r="I496" s="61"/>
      <c r="J496" s="61"/>
      <c r="K496" s="6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</row>
    <row r="497" spans="2:60" ht="15.75" customHeight="1" x14ac:dyDescent="0.25">
      <c r="B497" s="61"/>
      <c r="C497" s="11"/>
      <c r="D497" s="61"/>
      <c r="E497" s="61"/>
      <c r="F497" s="61"/>
      <c r="G497" s="61"/>
      <c r="H497" s="61"/>
      <c r="I497" s="61"/>
      <c r="J497" s="61"/>
      <c r="K497" s="6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</row>
    <row r="498" spans="2:60" ht="15.75" customHeight="1" x14ac:dyDescent="0.25">
      <c r="B498" s="61"/>
      <c r="C498" s="11"/>
      <c r="D498" s="61"/>
      <c r="E498" s="61"/>
      <c r="F498" s="61"/>
      <c r="G498" s="61"/>
      <c r="H498" s="61"/>
      <c r="I498" s="61"/>
      <c r="J498" s="61"/>
      <c r="K498" s="6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</row>
    <row r="499" spans="2:60" ht="15.75" customHeight="1" x14ac:dyDescent="0.25">
      <c r="B499" s="61"/>
      <c r="C499" s="11"/>
      <c r="D499" s="61"/>
      <c r="E499" s="61"/>
      <c r="F499" s="61"/>
      <c r="G499" s="61"/>
      <c r="H499" s="61"/>
      <c r="I499" s="61"/>
      <c r="J499" s="61"/>
      <c r="K499" s="6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</row>
    <row r="500" spans="2:60" ht="15.75" customHeight="1" x14ac:dyDescent="0.25">
      <c r="B500" s="61"/>
      <c r="C500" s="11"/>
      <c r="D500" s="61"/>
      <c r="E500" s="61"/>
      <c r="F500" s="61"/>
      <c r="G500" s="61"/>
      <c r="H500" s="61"/>
      <c r="I500" s="61"/>
      <c r="J500" s="61"/>
      <c r="K500" s="6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</row>
    <row r="501" spans="2:60" ht="15.75" customHeight="1" x14ac:dyDescent="0.25">
      <c r="B501" s="61"/>
      <c r="C501" s="11"/>
      <c r="D501" s="61"/>
      <c r="E501" s="61"/>
      <c r="F501" s="61"/>
      <c r="G501" s="61"/>
      <c r="H501" s="61"/>
      <c r="I501" s="61"/>
      <c r="J501" s="61"/>
      <c r="K501" s="6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</row>
    <row r="502" spans="2:60" ht="15.75" customHeight="1" x14ac:dyDescent="0.25">
      <c r="B502" s="61"/>
      <c r="C502" s="11"/>
      <c r="D502" s="61"/>
      <c r="E502" s="61"/>
      <c r="F502" s="61"/>
      <c r="G502" s="61"/>
      <c r="H502" s="61"/>
      <c r="I502" s="61"/>
      <c r="J502" s="61"/>
      <c r="K502" s="6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</row>
    <row r="503" spans="2:60" ht="15.75" customHeight="1" x14ac:dyDescent="0.25">
      <c r="B503" s="61"/>
      <c r="C503" s="11"/>
      <c r="D503" s="61"/>
      <c r="E503" s="61"/>
      <c r="F503" s="61"/>
      <c r="G503" s="61"/>
      <c r="H503" s="61"/>
      <c r="I503" s="61"/>
      <c r="J503" s="61"/>
      <c r="K503" s="6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</row>
    <row r="504" spans="2:60" ht="15.75" customHeight="1" x14ac:dyDescent="0.25">
      <c r="B504" s="61"/>
      <c r="C504" s="11"/>
      <c r="D504" s="61"/>
      <c r="E504" s="61"/>
      <c r="F504" s="61"/>
      <c r="G504" s="61"/>
      <c r="H504" s="61"/>
      <c r="I504" s="61"/>
      <c r="J504" s="61"/>
      <c r="K504" s="6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</row>
    <row r="505" spans="2:60" ht="15.75" customHeight="1" x14ac:dyDescent="0.25">
      <c r="B505" s="61"/>
      <c r="C505" s="11"/>
      <c r="D505" s="61"/>
      <c r="E505" s="61"/>
      <c r="F505" s="61"/>
      <c r="G505" s="61"/>
      <c r="H505" s="61"/>
      <c r="I505" s="61"/>
      <c r="J505" s="61"/>
      <c r="K505" s="6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</row>
    <row r="506" spans="2:60" ht="15.75" customHeight="1" x14ac:dyDescent="0.25">
      <c r="B506" s="61"/>
      <c r="C506" s="11"/>
      <c r="D506" s="61"/>
      <c r="E506" s="61"/>
      <c r="F506" s="61"/>
      <c r="G506" s="61"/>
      <c r="H506" s="61"/>
      <c r="I506" s="61"/>
      <c r="J506" s="61"/>
      <c r="K506" s="6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</row>
    <row r="507" spans="2:60" ht="15.75" customHeight="1" x14ac:dyDescent="0.25">
      <c r="B507" s="61"/>
      <c r="C507" s="11"/>
      <c r="D507" s="61"/>
      <c r="E507" s="61"/>
      <c r="F507" s="61"/>
      <c r="G507" s="61"/>
      <c r="H507" s="61"/>
      <c r="I507" s="61"/>
      <c r="J507" s="61"/>
      <c r="K507" s="6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</row>
    <row r="508" spans="2:60" ht="15.75" customHeight="1" x14ac:dyDescent="0.25">
      <c r="B508" s="61"/>
      <c r="C508" s="11"/>
      <c r="D508" s="61"/>
      <c r="E508" s="61"/>
      <c r="F508" s="61"/>
      <c r="G508" s="61"/>
      <c r="H508" s="61"/>
      <c r="I508" s="61"/>
      <c r="J508" s="61"/>
      <c r="K508" s="6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</row>
    <row r="509" spans="2:60" ht="15.75" customHeight="1" x14ac:dyDescent="0.25">
      <c r="B509" s="61"/>
      <c r="C509" s="11"/>
      <c r="D509" s="61"/>
      <c r="E509" s="61"/>
      <c r="F509" s="61"/>
      <c r="G509" s="61"/>
      <c r="H509" s="61"/>
      <c r="I509" s="61"/>
      <c r="J509" s="61"/>
      <c r="K509" s="6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</row>
    <row r="510" spans="2:60" ht="15.75" customHeight="1" x14ac:dyDescent="0.25">
      <c r="B510" s="61"/>
      <c r="C510" s="11"/>
      <c r="D510" s="61"/>
      <c r="E510" s="61"/>
      <c r="F510" s="61"/>
      <c r="G510" s="61"/>
      <c r="H510" s="61"/>
      <c r="I510" s="61"/>
      <c r="J510" s="61"/>
      <c r="K510" s="6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</row>
    <row r="511" spans="2:60" ht="15.75" customHeight="1" x14ac:dyDescent="0.25">
      <c r="B511" s="61"/>
      <c r="C511" s="11"/>
      <c r="D511" s="61"/>
      <c r="E511" s="61"/>
      <c r="F511" s="61"/>
      <c r="G511" s="61"/>
      <c r="H511" s="61"/>
      <c r="I511" s="61"/>
      <c r="J511" s="61"/>
      <c r="K511" s="6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</row>
    <row r="512" spans="2:60" ht="15.75" customHeight="1" x14ac:dyDescent="0.25">
      <c r="B512" s="61"/>
      <c r="C512" s="11"/>
      <c r="D512" s="61"/>
      <c r="E512" s="61"/>
      <c r="F512" s="61"/>
      <c r="G512" s="61"/>
      <c r="H512" s="61"/>
      <c r="I512" s="61"/>
      <c r="J512" s="61"/>
      <c r="K512" s="6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</row>
    <row r="513" spans="2:60" ht="15.75" customHeight="1" x14ac:dyDescent="0.25">
      <c r="B513" s="61"/>
      <c r="C513" s="11"/>
      <c r="D513" s="61"/>
      <c r="E513" s="61"/>
      <c r="F513" s="61"/>
      <c r="G513" s="61"/>
      <c r="H513" s="61"/>
      <c r="I513" s="61"/>
      <c r="J513" s="61"/>
      <c r="K513" s="6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</row>
    <row r="514" spans="2:60" ht="15.75" customHeight="1" x14ac:dyDescent="0.25">
      <c r="B514" s="61"/>
      <c r="C514" s="11"/>
      <c r="D514" s="61"/>
      <c r="E514" s="61"/>
      <c r="F514" s="61"/>
      <c r="G514" s="61"/>
      <c r="H514" s="61"/>
      <c r="I514" s="61"/>
      <c r="J514" s="61"/>
      <c r="K514" s="6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</row>
    <row r="515" spans="2:60" ht="15.75" customHeight="1" x14ac:dyDescent="0.25">
      <c r="B515" s="61"/>
      <c r="C515" s="11"/>
      <c r="D515" s="61"/>
      <c r="E515" s="61"/>
      <c r="F515" s="61"/>
      <c r="G515" s="61"/>
      <c r="H515" s="61"/>
      <c r="I515" s="61"/>
      <c r="J515" s="61"/>
      <c r="K515" s="6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</row>
    <row r="516" spans="2:60" ht="15.75" customHeight="1" x14ac:dyDescent="0.25">
      <c r="B516" s="61"/>
      <c r="C516" s="11"/>
      <c r="D516" s="61"/>
      <c r="E516" s="61"/>
      <c r="F516" s="61"/>
      <c r="G516" s="61"/>
      <c r="H516" s="61"/>
      <c r="I516" s="61"/>
      <c r="J516" s="61"/>
      <c r="K516" s="6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</row>
    <row r="517" spans="2:60" ht="15.75" customHeight="1" x14ac:dyDescent="0.25">
      <c r="B517" s="61"/>
      <c r="C517" s="11"/>
      <c r="D517" s="61"/>
      <c r="E517" s="61"/>
      <c r="F517" s="61"/>
      <c r="G517" s="61"/>
      <c r="H517" s="61"/>
      <c r="I517" s="61"/>
      <c r="J517" s="61"/>
      <c r="K517" s="6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</row>
    <row r="518" spans="2:60" ht="15.75" customHeight="1" x14ac:dyDescent="0.25">
      <c r="B518" s="61"/>
      <c r="C518" s="11"/>
      <c r="D518" s="61"/>
      <c r="E518" s="61"/>
      <c r="F518" s="61"/>
      <c r="G518" s="61"/>
      <c r="H518" s="61"/>
      <c r="I518" s="61"/>
      <c r="J518" s="61"/>
      <c r="K518" s="6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</row>
    <row r="519" spans="2:60" ht="15.75" customHeight="1" x14ac:dyDescent="0.25">
      <c r="B519" s="61"/>
      <c r="C519" s="11"/>
      <c r="D519" s="61"/>
      <c r="E519" s="61"/>
      <c r="F519" s="61"/>
      <c r="G519" s="61"/>
      <c r="H519" s="61"/>
      <c r="I519" s="61"/>
      <c r="J519" s="61"/>
      <c r="K519" s="6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</row>
    <row r="520" spans="2:60" ht="15.75" customHeight="1" x14ac:dyDescent="0.25">
      <c r="B520" s="61"/>
      <c r="C520" s="11"/>
      <c r="D520" s="61"/>
      <c r="E520" s="61"/>
      <c r="F520" s="61"/>
      <c r="G520" s="61"/>
      <c r="H520" s="61"/>
      <c r="I520" s="61"/>
      <c r="J520" s="61"/>
      <c r="K520" s="6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</row>
    <row r="521" spans="2:60" ht="15.75" customHeight="1" x14ac:dyDescent="0.25">
      <c r="B521" s="61"/>
      <c r="C521" s="11"/>
      <c r="D521" s="61"/>
      <c r="E521" s="61"/>
      <c r="F521" s="61"/>
      <c r="G521" s="61"/>
      <c r="H521" s="61"/>
      <c r="I521" s="61"/>
      <c r="J521" s="61"/>
      <c r="K521" s="6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</row>
    <row r="522" spans="2:60" ht="15.75" customHeight="1" x14ac:dyDescent="0.25">
      <c r="B522" s="61"/>
      <c r="C522" s="11"/>
      <c r="D522" s="61"/>
      <c r="E522" s="61"/>
      <c r="F522" s="61"/>
      <c r="G522" s="61"/>
      <c r="H522" s="61"/>
      <c r="I522" s="61"/>
      <c r="J522" s="61"/>
      <c r="K522" s="6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</row>
    <row r="523" spans="2:60" ht="15.75" customHeight="1" x14ac:dyDescent="0.25">
      <c r="B523" s="61"/>
      <c r="C523" s="11"/>
      <c r="D523" s="61"/>
      <c r="E523" s="61"/>
      <c r="F523" s="61"/>
      <c r="G523" s="61"/>
      <c r="H523" s="61"/>
      <c r="I523" s="61"/>
      <c r="J523" s="61"/>
      <c r="K523" s="6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</row>
    <row r="524" spans="2:60" ht="15.75" customHeight="1" x14ac:dyDescent="0.25">
      <c r="B524" s="61"/>
      <c r="C524" s="11"/>
      <c r="D524" s="61"/>
      <c r="E524" s="61"/>
      <c r="F524" s="61"/>
      <c r="G524" s="61"/>
      <c r="H524" s="61"/>
      <c r="I524" s="61"/>
      <c r="J524" s="61"/>
      <c r="K524" s="6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</row>
    <row r="525" spans="2:60" ht="15.75" customHeight="1" x14ac:dyDescent="0.25">
      <c r="B525" s="61"/>
      <c r="C525" s="11"/>
      <c r="D525" s="61"/>
      <c r="E525" s="61"/>
      <c r="F525" s="61"/>
      <c r="G525" s="61"/>
      <c r="H525" s="61"/>
      <c r="I525" s="61"/>
      <c r="J525" s="61"/>
      <c r="K525" s="6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</row>
    <row r="526" spans="2:60" ht="15.75" customHeight="1" x14ac:dyDescent="0.25">
      <c r="B526" s="61"/>
      <c r="C526" s="11"/>
      <c r="D526" s="61"/>
      <c r="E526" s="61"/>
      <c r="F526" s="61"/>
      <c r="G526" s="61"/>
      <c r="H526" s="61"/>
      <c r="I526" s="61"/>
      <c r="J526" s="61"/>
      <c r="K526" s="6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</row>
    <row r="527" spans="2:60" ht="15.75" customHeight="1" x14ac:dyDescent="0.25">
      <c r="B527" s="61"/>
      <c r="C527" s="11"/>
      <c r="D527" s="61"/>
      <c r="E527" s="61"/>
      <c r="F527" s="61"/>
      <c r="G527" s="61"/>
      <c r="H527" s="61"/>
      <c r="I527" s="61"/>
      <c r="J527" s="61"/>
      <c r="K527" s="6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</row>
    <row r="528" spans="2:60" ht="15.75" customHeight="1" x14ac:dyDescent="0.25">
      <c r="B528" s="61"/>
      <c r="C528" s="11"/>
      <c r="D528" s="61"/>
      <c r="E528" s="61"/>
      <c r="F528" s="61"/>
      <c r="G528" s="61"/>
      <c r="H528" s="61"/>
      <c r="I528" s="61"/>
      <c r="J528" s="61"/>
      <c r="K528" s="6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</row>
    <row r="529" spans="2:60" ht="15.75" customHeight="1" x14ac:dyDescent="0.25">
      <c r="B529" s="61"/>
      <c r="C529" s="11"/>
      <c r="D529" s="61"/>
      <c r="E529" s="61"/>
      <c r="F529" s="61"/>
      <c r="G529" s="61"/>
      <c r="H529" s="61"/>
      <c r="I529" s="61"/>
      <c r="J529" s="61"/>
      <c r="K529" s="6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</row>
    <row r="530" spans="2:60" ht="15.75" customHeight="1" x14ac:dyDescent="0.25">
      <c r="B530" s="61"/>
      <c r="C530" s="11"/>
      <c r="D530" s="61"/>
      <c r="E530" s="61"/>
      <c r="F530" s="61"/>
      <c r="G530" s="61"/>
      <c r="H530" s="61"/>
      <c r="I530" s="61"/>
      <c r="J530" s="61"/>
      <c r="K530" s="6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</row>
    <row r="531" spans="2:60" ht="15.75" customHeight="1" x14ac:dyDescent="0.25">
      <c r="B531" s="61"/>
      <c r="C531" s="11"/>
      <c r="D531" s="61"/>
      <c r="E531" s="61"/>
      <c r="F531" s="61"/>
      <c r="G531" s="61"/>
      <c r="H531" s="61"/>
      <c r="I531" s="61"/>
      <c r="J531" s="61"/>
      <c r="K531" s="6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</row>
    <row r="532" spans="2:60" ht="15.75" customHeight="1" x14ac:dyDescent="0.25">
      <c r="B532" s="61"/>
      <c r="C532" s="11"/>
      <c r="D532" s="61"/>
      <c r="E532" s="61"/>
      <c r="F532" s="61"/>
      <c r="G532" s="61"/>
      <c r="H532" s="61"/>
      <c r="I532" s="61"/>
      <c r="J532" s="61"/>
      <c r="K532" s="6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</row>
    <row r="533" spans="2:60" ht="15.75" customHeight="1" x14ac:dyDescent="0.25">
      <c r="B533" s="61"/>
      <c r="C533" s="11"/>
      <c r="D533" s="61"/>
      <c r="E533" s="61"/>
      <c r="F533" s="61"/>
      <c r="G533" s="61"/>
      <c r="H533" s="61"/>
      <c r="I533" s="61"/>
      <c r="J533" s="61"/>
      <c r="K533" s="6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</row>
    <row r="534" spans="2:60" ht="15.75" customHeight="1" x14ac:dyDescent="0.25">
      <c r="B534" s="61"/>
      <c r="C534" s="11"/>
      <c r="D534" s="61"/>
      <c r="E534" s="61"/>
      <c r="F534" s="61"/>
      <c r="G534" s="61"/>
      <c r="H534" s="61"/>
      <c r="I534" s="61"/>
      <c r="J534" s="61"/>
      <c r="K534" s="6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</row>
    <row r="535" spans="2:60" ht="15.75" customHeight="1" x14ac:dyDescent="0.25">
      <c r="B535" s="61"/>
      <c r="C535" s="11"/>
      <c r="D535" s="61"/>
      <c r="E535" s="61"/>
      <c r="F535" s="61"/>
      <c r="G535" s="61"/>
      <c r="H535" s="61"/>
      <c r="I535" s="61"/>
      <c r="J535" s="61"/>
      <c r="K535" s="6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</row>
    <row r="536" spans="2:60" ht="15.75" customHeight="1" x14ac:dyDescent="0.25">
      <c r="B536" s="61"/>
      <c r="C536" s="11"/>
      <c r="D536" s="61"/>
      <c r="E536" s="61"/>
      <c r="F536" s="61"/>
      <c r="G536" s="61"/>
      <c r="H536" s="61"/>
      <c r="I536" s="61"/>
      <c r="J536" s="61"/>
      <c r="K536" s="6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</row>
    <row r="537" spans="2:60" ht="15.75" customHeight="1" x14ac:dyDescent="0.25">
      <c r="B537" s="61"/>
      <c r="C537" s="11"/>
      <c r="D537" s="61"/>
      <c r="E537" s="61"/>
      <c r="F537" s="61"/>
      <c r="G537" s="61"/>
      <c r="H537" s="61"/>
      <c r="I537" s="61"/>
      <c r="J537" s="61"/>
      <c r="K537" s="6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</row>
    <row r="538" spans="2:60" ht="15.75" customHeight="1" x14ac:dyDescent="0.25">
      <c r="B538" s="61"/>
      <c r="C538" s="11"/>
      <c r="D538" s="61"/>
      <c r="E538" s="61"/>
      <c r="F538" s="61"/>
      <c r="G538" s="61"/>
      <c r="H538" s="61"/>
      <c r="I538" s="61"/>
      <c r="J538" s="61"/>
      <c r="K538" s="6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</row>
    <row r="539" spans="2:60" ht="15.75" customHeight="1" x14ac:dyDescent="0.25">
      <c r="B539" s="61"/>
      <c r="C539" s="11"/>
      <c r="D539" s="61"/>
      <c r="E539" s="61"/>
      <c r="F539" s="61"/>
      <c r="G539" s="61"/>
      <c r="H539" s="61"/>
      <c r="I539" s="61"/>
      <c r="J539" s="61"/>
      <c r="K539" s="6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</row>
    <row r="540" spans="2:60" ht="15.75" customHeight="1" x14ac:dyDescent="0.25">
      <c r="B540" s="61"/>
      <c r="C540" s="11"/>
      <c r="D540" s="61"/>
      <c r="E540" s="61"/>
      <c r="F540" s="61"/>
      <c r="G540" s="61"/>
      <c r="H540" s="61"/>
      <c r="I540" s="61"/>
      <c r="J540" s="61"/>
      <c r="K540" s="6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</row>
    <row r="541" spans="2:60" ht="15.75" customHeight="1" x14ac:dyDescent="0.25">
      <c r="B541" s="61"/>
      <c r="C541" s="11"/>
      <c r="D541" s="61"/>
      <c r="E541" s="61"/>
      <c r="F541" s="61"/>
      <c r="G541" s="61"/>
      <c r="H541" s="61"/>
      <c r="I541" s="61"/>
      <c r="J541" s="61"/>
      <c r="K541" s="6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</row>
    <row r="542" spans="2:60" ht="15.75" customHeight="1" x14ac:dyDescent="0.25">
      <c r="B542" s="61"/>
      <c r="C542" s="11"/>
      <c r="D542" s="61"/>
      <c r="E542" s="61"/>
      <c r="F542" s="61"/>
      <c r="G542" s="61"/>
      <c r="H542" s="61"/>
      <c r="I542" s="61"/>
      <c r="J542" s="61"/>
      <c r="K542" s="6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</row>
    <row r="543" spans="2:60" ht="15.75" customHeight="1" x14ac:dyDescent="0.25">
      <c r="B543" s="61"/>
      <c r="C543" s="11"/>
      <c r="D543" s="61"/>
      <c r="E543" s="61"/>
      <c r="F543" s="61"/>
      <c r="G543" s="61"/>
      <c r="H543" s="61"/>
      <c r="I543" s="61"/>
      <c r="J543" s="61"/>
      <c r="K543" s="6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</row>
    <row r="544" spans="2:60" ht="15.75" customHeight="1" x14ac:dyDescent="0.25">
      <c r="B544" s="61"/>
      <c r="C544" s="11"/>
      <c r="D544" s="61"/>
      <c r="E544" s="61"/>
      <c r="F544" s="61"/>
      <c r="G544" s="61"/>
      <c r="H544" s="61"/>
      <c r="I544" s="61"/>
      <c r="J544" s="61"/>
      <c r="K544" s="6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</row>
    <row r="545" spans="2:60" ht="15.75" customHeight="1" x14ac:dyDescent="0.25">
      <c r="B545" s="61"/>
      <c r="C545" s="11"/>
      <c r="D545" s="61"/>
      <c r="E545" s="61"/>
      <c r="F545" s="61"/>
      <c r="G545" s="61"/>
      <c r="H545" s="61"/>
      <c r="I545" s="61"/>
      <c r="J545" s="61"/>
      <c r="K545" s="6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</row>
    <row r="546" spans="2:60" ht="15.75" customHeight="1" x14ac:dyDescent="0.25">
      <c r="B546" s="61"/>
      <c r="C546" s="11"/>
      <c r="D546" s="61"/>
      <c r="E546" s="61"/>
      <c r="F546" s="61"/>
      <c r="G546" s="61"/>
      <c r="H546" s="61"/>
      <c r="I546" s="61"/>
      <c r="J546" s="61"/>
      <c r="K546" s="6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</row>
    <row r="547" spans="2:60" ht="15.75" customHeight="1" x14ac:dyDescent="0.25">
      <c r="B547" s="61"/>
      <c r="C547" s="11"/>
      <c r="D547" s="61"/>
      <c r="E547" s="61"/>
      <c r="F547" s="61"/>
      <c r="G547" s="61"/>
      <c r="H547" s="61"/>
      <c r="I547" s="61"/>
      <c r="J547" s="61"/>
      <c r="K547" s="6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</row>
    <row r="548" spans="2:60" ht="15.75" customHeight="1" x14ac:dyDescent="0.25">
      <c r="B548" s="61"/>
      <c r="C548" s="11"/>
      <c r="D548" s="61"/>
      <c r="E548" s="61"/>
      <c r="F548" s="61"/>
      <c r="G548" s="61"/>
      <c r="H548" s="61"/>
      <c r="I548" s="61"/>
      <c r="J548" s="61"/>
      <c r="K548" s="6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</row>
    <row r="549" spans="2:60" ht="15.75" customHeight="1" x14ac:dyDescent="0.25">
      <c r="B549" s="61"/>
      <c r="C549" s="11"/>
      <c r="D549" s="61"/>
      <c r="E549" s="61"/>
      <c r="F549" s="61"/>
      <c r="G549" s="61"/>
      <c r="H549" s="61"/>
      <c r="I549" s="61"/>
      <c r="J549" s="61"/>
      <c r="K549" s="6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</row>
    <row r="550" spans="2:60" ht="15.75" customHeight="1" x14ac:dyDescent="0.25">
      <c r="B550" s="61"/>
      <c r="C550" s="11"/>
      <c r="D550" s="61"/>
      <c r="E550" s="61"/>
      <c r="F550" s="61"/>
      <c r="G550" s="61"/>
      <c r="H550" s="61"/>
      <c r="I550" s="61"/>
      <c r="J550" s="61"/>
      <c r="K550" s="6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</row>
    <row r="551" spans="2:60" ht="15.75" customHeight="1" x14ac:dyDescent="0.25">
      <c r="B551" s="61"/>
      <c r="C551" s="11"/>
      <c r="D551" s="61"/>
      <c r="E551" s="61"/>
      <c r="F551" s="61"/>
      <c r="G551" s="61"/>
      <c r="H551" s="61"/>
      <c r="I551" s="61"/>
      <c r="J551" s="61"/>
      <c r="K551" s="6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</row>
    <row r="552" spans="2:60" ht="15.75" customHeight="1" x14ac:dyDescent="0.25">
      <c r="B552" s="61"/>
      <c r="C552" s="11"/>
      <c r="D552" s="61"/>
      <c r="E552" s="61"/>
      <c r="F552" s="61"/>
      <c r="G552" s="61"/>
      <c r="H552" s="61"/>
      <c r="I552" s="61"/>
      <c r="J552" s="61"/>
      <c r="K552" s="6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</row>
    <row r="553" spans="2:60" ht="15.75" customHeight="1" x14ac:dyDescent="0.25">
      <c r="B553" s="61"/>
      <c r="C553" s="11"/>
      <c r="D553" s="61"/>
      <c r="E553" s="61"/>
      <c r="F553" s="61"/>
      <c r="G553" s="61"/>
      <c r="H553" s="61"/>
      <c r="I553" s="61"/>
      <c r="J553" s="61"/>
      <c r="K553" s="6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</row>
    <row r="554" spans="2:60" ht="15.75" customHeight="1" x14ac:dyDescent="0.25">
      <c r="B554" s="61"/>
      <c r="C554" s="11"/>
      <c r="D554" s="61"/>
      <c r="E554" s="61"/>
      <c r="F554" s="61"/>
      <c r="G554" s="61"/>
      <c r="H554" s="61"/>
      <c r="I554" s="61"/>
      <c r="J554" s="61"/>
      <c r="K554" s="6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</row>
    <row r="555" spans="2:60" ht="15.75" customHeight="1" x14ac:dyDescent="0.25">
      <c r="B555" s="61"/>
      <c r="C555" s="11"/>
      <c r="D555" s="61"/>
      <c r="E555" s="61"/>
      <c r="F555" s="61"/>
      <c r="G555" s="61"/>
      <c r="H555" s="61"/>
      <c r="I555" s="61"/>
      <c r="J555" s="61"/>
      <c r="K555" s="6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</row>
    <row r="556" spans="2:60" ht="15.75" customHeight="1" x14ac:dyDescent="0.25">
      <c r="B556" s="61"/>
      <c r="C556" s="11"/>
      <c r="D556" s="61"/>
      <c r="E556" s="61"/>
      <c r="F556" s="61"/>
      <c r="G556" s="61"/>
      <c r="H556" s="61"/>
      <c r="I556" s="61"/>
      <c r="J556" s="61"/>
      <c r="K556" s="6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</row>
    <row r="557" spans="2:60" ht="15.75" customHeight="1" x14ac:dyDescent="0.25">
      <c r="B557" s="61"/>
      <c r="C557" s="11"/>
      <c r="D557" s="61"/>
      <c r="E557" s="61"/>
      <c r="F557" s="61"/>
      <c r="G557" s="61"/>
      <c r="H557" s="61"/>
      <c r="I557" s="61"/>
      <c r="J557" s="61"/>
      <c r="K557" s="6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</row>
    <row r="558" spans="2:60" ht="15.75" customHeight="1" x14ac:dyDescent="0.25">
      <c r="B558" s="61"/>
      <c r="C558" s="11"/>
      <c r="D558" s="61"/>
      <c r="E558" s="61"/>
      <c r="F558" s="61"/>
      <c r="G558" s="61"/>
      <c r="H558" s="61"/>
      <c r="I558" s="61"/>
      <c r="J558" s="61"/>
      <c r="K558" s="6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</row>
    <row r="559" spans="2:60" ht="15.75" customHeight="1" x14ac:dyDescent="0.25">
      <c r="B559" s="61"/>
      <c r="C559" s="11"/>
      <c r="D559" s="61"/>
      <c r="E559" s="61"/>
      <c r="F559" s="61"/>
      <c r="G559" s="61"/>
      <c r="H559" s="61"/>
      <c r="I559" s="61"/>
      <c r="J559" s="61"/>
      <c r="K559" s="6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</row>
    <row r="560" spans="2:60" ht="15.75" customHeight="1" x14ac:dyDescent="0.25">
      <c r="B560" s="61"/>
      <c r="C560" s="11"/>
      <c r="D560" s="61"/>
      <c r="E560" s="61"/>
      <c r="F560" s="61"/>
      <c r="G560" s="61"/>
      <c r="H560" s="61"/>
      <c r="I560" s="61"/>
      <c r="J560" s="61"/>
      <c r="K560" s="6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</row>
    <row r="561" spans="2:60" ht="15.75" customHeight="1" x14ac:dyDescent="0.25">
      <c r="B561" s="61"/>
      <c r="C561" s="11"/>
      <c r="D561" s="61"/>
      <c r="E561" s="61"/>
      <c r="F561" s="61"/>
      <c r="G561" s="61"/>
      <c r="H561" s="61"/>
      <c r="I561" s="61"/>
      <c r="J561" s="61"/>
      <c r="K561" s="6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</row>
    <row r="562" spans="2:60" ht="15.75" customHeight="1" x14ac:dyDescent="0.25">
      <c r="B562" s="61"/>
      <c r="C562" s="11"/>
      <c r="D562" s="61"/>
      <c r="E562" s="61"/>
      <c r="F562" s="61"/>
      <c r="G562" s="61"/>
      <c r="H562" s="61"/>
      <c r="I562" s="61"/>
      <c r="J562" s="61"/>
      <c r="K562" s="6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</row>
    <row r="563" spans="2:60" ht="15.75" customHeight="1" x14ac:dyDescent="0.25">
      <c r="B563" s="61"/>
      <c r="C563" s="11"/>
      <c r="D563" s="61"/>
      <c r="E563" s="61"/>
      <c r="F563" s="61"/>
      <c r="G563" s="61"/>
      <c r="H563" s="61"/>
      <c r="I563" s="61"/>
      <c r="J563" s="61"/>
      <c r="K563" s="6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</row>
    <row r="564" spans="2:60" ht="15.75" customHeight="1" x14ac:dyDescent="0.25">
      <c r="B564" s="61"/>
      <c r="C564" s="11"/>
      <c r="D564" s="61"/>
      <c r="E564" s="61"/>
      <c r="F564" s="61"/>
      <c r="G564" s="61"/>
      <c r="H564" s="61"/>
      <c r="I564" s="61"/>
      <c r="J564" s="61"/>
      <c r="K564" s="6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</row>
    <row r="565" spans="2:60" ht="15.75" customHeight="1" x14ac:dyDescent="0.25">
      <c r="B565" s="61"/>
      <c r="C565" s="11"/>
      <c r="D565" s="61"/>
      <c r="E565" s="61"/>
      <c r="F565" s="61"/>
      <c r="G565" s="61"/>
      <c r="H565" s="61"/>
      <c r="I565" s="61"/>
      <c r="J565" s="61"/>
      <c r="K565" s="6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</row>
    <row r="566" spans="2:60" ht="15.75" customHeight="1" x14ac:dyDescent="0.25">
      <c r="B566" s="61"/>
      <c r="C566" s="11"/>
      <c r="D566" s="61"/>
      <c r="E566" s="61"/>
      <c r="F566" s="61"/>
      <c r="G566" s="61"/>
      <c r="H566" s="61"/>
      <c r="I566" s="61"/>
      <c r="J566" s="61"/>
      <c r="K566" s="6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</row>
    <row r="567" spans="2:60" ht="15.75" customHeight="1" x14ac:dyDescent="0.25">
      <c r="B567" s="61"/>
      <c r="C567" s="11"/>
      <c r="D567" s="61"/>
      <c r="E567" s="61"/>
      <c r="F567" s="61"/>
      <c r="G567" s="61"/>
      <c r="H567" s="61"/>
      <c r="I567" s="61"/>
      <c r="J567" s="61"/>
      <c r="K567" s="6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</row>
    <row r="568" spans="2:60" ht="15.75" customHeight="1" x14ac:dyDescent="0.25">
      <c r="B568" s="61"/>
      <c r="C568" s="11"/>
      <c r="D568" s="61"/>
      <c r="E568" s="61"/>
      <c r="F568" s="61"/>
      <c r="G568" s="61"/>
      <c r="H568" s="61"/>
      <c r="I568" s="61"/>
      <c r="J568" s="61"/>
      <c r="K568" s="6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</row>
    <row r="569" spans="2:60" ht="15.75" customHeight="1" x14ac:dyDescent="0.25">
      <c r="B569" s="61"/>
      <c r="C569" s="11"/>
      <c r="D569" s="61"/>
      <c r="E569" s="61"/>
      <c r="F569" s="61"/>
      <c r="G569" s="61"/>
      <c r="H569" s="61"/>
      <c r="I569" s="61"/>
      <c r="J569" s="61"/>
      <c r="K569" s="6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</row>
    <row r="570" spans="2:60" ht="15.75" customHeight="1" x14ac:dyDescent="0.25">
      <c r="B570" s="61"/>
      <c r="C570" s="11"/>
      <c r="D570" s="61"/>
      <c r="E570" s="61"/>
      <c r="F570" s="61"/>
      <c r="G570" s="61"/>
      <c r="H570" s="61"/>
      <c r="I570" s="61"/>
      <c r="J570" s="61"/>
      <c r="K570" s="6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</row>
    <row r="571" spans="2:60" ht="15.75" customHeight="1" x14ac:dyDescent="0.25">
      <c r="B571" s="61"/>
      <c r="C571" s="11"/>
      <c r="D571" s="61"/>
      <c r="E571" s="61"/>
      <c r="F571" s="61"/>
      <c r="G571" s="61"/>
      <c r="H571" s="61"/>
      <c r="I571" s="61"/>
      <c r="J571" s="61"/>
      <c r="K571" s="6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</row>
    <row r="572" spans="2:60" ht="15.75" customHeight="1" x14ac:dyDescent="0.25">
      <c r="B572" s="61"/>
      <c r="C572" s="11"/>
      <c r="D572" s="61"/>
      <c r="E572" s="61"/>
      <c r="F572" s="61"/>
      <c r="G572" s="61"/>
      <c r="H572" s="61"/>
      <c r="I572" s="61"/>
      <c r="J572" s="61"/>
      <c r="K572" s="6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</row>
    <row r="573" spans="2:60" ht="15.75" customHeight="1" x14ac:dyDescent="0.25">
      <c r="B573" s="61"/>
      <c r="C573" s="11"/>
      <c r="D573" s="61"/>
      <c r="E573" s="61"/>
      <c r="F573" s="61"/>
      <c r="G573" s="61"/>
      <c r="H573" s="61"/>
      <c r="I573" s="61"/>
      <c r="J573" s="61"/>
      <c r="K573" s="6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</row>
    <row r="574" spans="2:60" ht="15.75" customHeight="1" x14ac:dyDescent="0.25">
      <c r="B574" s="61"/>
      <c r="C574" s="11"/>
      <c r="D574" s="61"/>
      <c r="E574" s="61"/>
      <c r="F574" s="61"/>
      <c r="G574" s="61"/>
      <c r="H574" s="61"/>
      <c r="I574" s="61"/>
      <c r="J574" s="61"/>
      <c r="K574" s="6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</row>
    <row r="575" spans="2:60" ht="15.75" customHeight="1" x14ac:dyDescent="0.25">
      <c r="B575" s="61"/>
      <c r="C575" s="11"/>
      <c r="D575" s="61"/>
      <c r="E575" s="61"/>
      <c r="F575" s="61"/>
      <c r="G575" s="61"/>
      <c r="H575" s="61"/>
      <c r="I575" s="61"/>
      <c r="J575" s="61"/>
      <c r="K575" s="6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</row>
    <row r="576" spans="2:60" ht="15.75" customHeight="1" x14ac:dyDescent="0.25">
      <c r="B576" s="61"/>
      <c r="C576" s="11"/>
      <c r="D576" s="61"/>
      <c r="E576" s="61"/>
      <c r="F576" s="61"/>
      <c r="G576" s="61"/>
      <c r="H576" s="61"/>
      <c r="I576" s="61"/>
      <c r="J576" s="61"/>
      <c r="K576" s="6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</row>
    <row r="577" spans="2:60" ht="15.75" customHeight="1" x14ac:dyDescent="0.25">
      <c r="B577" s="61"/>
      <c r="C577" s="11"/>
      <c r="D577" s="61"/>
      <c r="E577" s="61"/>
      <c r="F577" s="61"/>
      <c r="G577" s="61"/>
      <c r="H577" s="61"/>
      <c r="I577" s="61"/>
      <c r="J577" s="61"/>
      <c r="K577" s="6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</row>
    <row r="578" spans="2:60" ht="15.75" customHeight="1" x14ac:dyDescent="0.25">
      <c r="B578" s="61"/>
      <c r="C578" s="11"/>
      <c r="D578" s="61"/>
      <c r="E578" s="61"/>
      <c r="F578" s="61"/>
      <c r="G578" s="61"/>
      <c r="H578" s="61"/>
      <c r="I578" s="61"/>
      <c r="J578" s="61"/>
      <c r="K578" s="6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</row>
    <row r="579" spans="2:60" ht="15.75" customHeight="1" x14ac:dyDescent="0.25">
      <c r="B579" s="61"/>
      <c r="C579" s="11"/>
      <c r="D579" s="61"/>
      <c r="E579" s="61"/>
      <c r="F579" s="61"/>
      <c r="G579" s="61"/>
      <c r="H579" s="61"/>
      <c r="I579" s="61"/>
      <c r="J579" s="61"/>
      <c r="K579" s="6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</row>
    <row r="580" spans="2:60" ht="15.75" customHeight="1" x14ac:dyDescent="0.25">
      <c r="B580" s="61"/>
      <c r="C580" s="11"/>
      <c r="D580" s="61"/>
      <c r="E580" s="61"/>
      <c r="F580" s="61"/>
      <c r="G580" s="61"/>
      <c r="H580" s="61"/>
      <c r="I580" s="61"/>
      <c r="J580" s="61"/>
      <c r="K580" s="6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</row>
    <row r="581" spans="2:60" ht="15.75" customHeight="1" x14ac:dyDescent="0.25">
      <c r="B581" s="61"/>
      <c r="C581" s="11"/>
      <c r="D581" s="61"/>
      <c r="E581" s="61"/>
      <c r="F581" s="61"/>
      <c r="G581" s="61"/>
      <c r="H581" s="61"/>
      <c r="I581" s="61"/>
      <c r="J581" s="61"/>
      <c r="K581" s="6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</row>
    <row r="582" spans="2:60" ht="15.75" customHeight="1" x14ac:dyDescent="0.25">
      <c r="B582" s="61"/>
      <c r="C582" s="11"/>
      <c r="D582" s="61"/>
      <c r="E582" s="61"/>
      <c r="F582" s="61"/>
      <c r="G582" s="61"/>
      <c r="H582" s="61"/>
      <c r="I582" s="61"/>
      <c r="J582" s="61"/>
      <c r="K582" s="6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</row>
    <row r="583" spans="2:60" ht="15.75" customHeight="1" x14ac:dyDescent="0.25">
      <c r="B583" s="61"/>
      <c r="C583" s="11"/>
      <c r="D583" s="61"/>
      <c r="E583" s="61"/>
      <c r="F583" s="61"/>
      <c r="G583" s="61"/>
      <c r="H583" s="61"/>
      <c r="I583" s="61"/>
      <c r="J583" s="61"/>
      <c r="K583" s="6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</row>
    <row r="584" spans="2:60" ht="15.75" customHeight="1" x14ac:dyDescent="0.25">
      <c r="B584" s="61"/>
      <c r="C584" s="11"/>
      <c r="D584" s="61"/>
      <c r="E584" s="61"/>
      <c r="F584" s="61"/>
      <c r="G584" s="61"/>
      <c r="H584" s="61"/>
      <c r="I584" s="61"/>
      <c r="J584" s="61"/>
      <c r="K584" s="6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</row>
    <row r="585" spans="2:60" ht="15.75" customHeight="1" x14ac:dyDescent="0.25">
      <c r="B585" s="61"/>
      <c r="C585" s="11"/>
      <c r="D585" s="61"/>
      <c r="E585" s="61"/>
      <c r="F585" s="61"/>
      <c r="G585" s="61"/>
      <c r="H585" s="61"/>
      <c r="I585" s="61"/>
      <c r="J585" s="61"/>
      <c r="K585" s="6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</row>
    <row r="586" spans="2:60" ht="15.75" customHeight="1" x14ac:dyDescent="0.25">
      <c r="B586" s="61"/>
      <c r="C586" s="11"/>
      <c r="D586" s="61"/>
      <c r="E586" s="61"/>
      <c r="F586" s="61"/>
      <c r="G586" s="61"/>
      <c r="H586" s="61"/>
      <c r="I586" s="61"/>
      <c r="J586" s="61"/>
      <c r="K586" s="6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</row>
    <row r="587" spans="2:60" ht="15.75" customHeight="1" x14ac:dyDescent="0.25">
      <c r="B587" s="61"/>
      <c r="C587" s="11"/>
      <c r="D587" s="61"/>
      <c r="E587" s="61"/>
      <c r="F587" s="61"/>
      <c r="G587" s="61"/>
      <c r="H587" s="61"/>
      <c r="I587" s="61"/>
      <c r="J587" s="61"/>
      <c r="K587" s="6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</row>
    <row r="588" spans="2:60" ht="15.75" customHeight="1" x14ac:dyDescent="0.25">
      <c r="B588" s="61"/>
      <c r="C588" s="11"/>
      <c r="D588" s="61"/>
      <c r="E588" s="61"/>
      <c r="F588" s="61"/>
      <c r="G588" s="61"/>
      <c r="H588" s="61"/>
      <c r="I588" s="61"/>
      <c r="J588" s="61"/>
      <c r="K588" s="6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</row>
    <row r="589" spans="2:60" ht="15.75" customHeight="1" x14ac:dyDescent="0.25">
      <c r="B589" s="61"/>
      <c r="C589" s="11"/>
      <c r="D589" s="61"/>
      <c r="E589" s="61"/>
      <c r="F589" s="61"/>
      <c r="G589" s="61"/>
      <c r="H589" s="61"/>
      <c r="I589" s="61"/>
      <c r="J589" s="61"/>
      <c r="K589" s="6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</row>
    <row r="590" spans="2:60" ht="15.75" customHeight="1" x14ac:dyDescent="0.25">
      <c r="B590" s="61"/>
      <c r="C590" s="11"/>
      <c r="D590" s="61"/>
      <c r="E590" s="61"/>
      <c r="F590" s="61"/>
      <c r="G590" s="61"/>
      <c r="H590" s="61"/>
      <c r="I590" s="61"/>
      <c r="J590" s="61"/>
      <c r="K590" s="6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</row>
    <row r="591" spans="2:60" ht="15.75" customHeight="1" x14ac:dyDescent="0.25">
      <c r="B591" s="61"/>
      <c r="C591" s="11"/>
      <c r="D591" s="61"/>
      <c r="E591" s="61"/>
      <c r="F591" s="61"/>
      <c r="G591" s="61"/>
      <c r="H591" s="61"/>
      <c r="I591" s="61"/>
      <c r="J591" s="61"/>
      <c r="K591" s="6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</row>
    <row r="592" spans="2:60" ht="15.75" customHeight="1" x14ac:dyDescent="0.25">
      <c r="B592" s="61"/>
      <c r="C592" s="11"/>
      <c r="D592" s="61"/>
      <c r="E592" s="61"/>
      <c r="F592" s="61"/>
      <c r="G592" s="61"/>
      <c r="H592" s="61"/>
      <c r="I592" s="61"/>
      <c r="J592" s="61"/>
      <c r="K592" s="6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</row>
    <row r="593" spans="2:60" ht="15.75" customHeight="1" x14ac:dyDescent="0.25">
      <c r="B593" s="61"/>
      <c r="C593" s="11"/>
      <c r="D593" s="61"/>
      <c r="E593" s="61"/>
      <c r="F593" s="61"/>
      <c r="G593" s="61"/>
      <c r="H593" s="61"/>
      <c r="I593" s="61"/>
      <c r="J593" s="61"/>
      <c r="K593" s="6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</row>
    <row r="594" spans="2:60" ht="15.75" customHeight="1" x14ac:dyDescent="0.25">
      <c r="B594" s="61"/>
      <c r="C594" s="11"/>
      <c r="D594" s="61"/>
      <c r="E594" s="61"/>
      <c r="F594" s="61"/>
      <c r="G594" s="61"/>
      <c r="H594" s="61"/>
      <c r="I594" s="61"/>
      <c r="J594" s="61"/>
      <c r="K594" s="6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</row>
    <row r="595" spans="2:60" ht="15.75" customHeight="1" x14ac:dyDescent="0.25">
      <c r="B595" s="61"/>
      <c r="C595" s="11"/>
      <c r="D595" s="61"/>
      <c r="E595" s="61"/>
      <c r="F595" s="61"/>
      <c r="G595" s="61"/>
      <c r="H595" s="61"/>
      <c r="I595" s="61"/>
      <c r="J595" s="61"/>
      <c r="K595" s="6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</row>
    <row r="596" spans="2:60" ht="15.75" customHeight="1" x14ac:dyDescent="0.25">
      <c r="B596" s="61"/>
      <c r="C596" s="11"/>
      <c r="D596" s="61"/>
      <c r="E596" s="61"/>
      <c r="F596" s="61"/>
      <c r="G596" s="61"/>
      <c r="H596" s="61"/>
      <c r="I596" s="61"/>
      <c r="J596" s="61"/>
      <c r="K596" s="6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</row>
    <row r="597" spans="2:60" ht="15.75" customHeight="1" x14ac:dyDescent="0.25">
      <c r="B597" s="61"/>
      <c r="C597" s="11"/>
      <c r="D597" s="61"/>
      <c r="E597" s="61"/>
      <c r="F597" s="61"/>
      <c r="G597" s="61"/>
      <c r="H597" s="61"/>
      <c r="I597" s="61"/>
      <c r="J597" s="61"/>
      <c r="K597" s="6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</row>
    <row r="598" spans="2:60" ht="15.75" customHeight="1" x14ac:dyDescent="0.25">
      <c r="B598" s="61"/>
      <c r="C598" s="11"/>
      <c r="D598" s="61"/>
      <c r="E598" s="61"/>
      <c r="F598" s="61"/>
      <c r="G598" s="61"/>
      <c r="H598" s="61"/>
      <c r="I598" s="61"/>
      <c r="J598" s="61"/>
      <c r="K598" s="6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</row>
    <row r="599" spans="2:60" ht="15.75" customHeight="1" x14ac:dyDescent="0.25">
      <c r="B599" s="61"/>
      <c r="C599" s="11"/>
      <c r="D599" s="61"/>
      <c r="E599" s="61"/>
      <c r="F599" s="61"/>
      <c r="G599" s="61"/>
      <c r="H599" s="61"/>
      <c r="I599" s="61"/>
      <c r="J599" s="61"/>
      <c r="K599" s="6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</row>
    <row r="600" spans="2:60" ht="15.75" customHeight="1" x14ac:dyDescent="0.25">
      <c r="B600" s="61"/>
      <c r="C600" s="11"/>
      <c r="D600" s="61"/>
      <c r="E600" s="61"/>
      <c r="F600" s="61"/>
      <c r="G600" s="61"/>
      <c r="H600" s="61"/>
      <c r="I600" s="61"/>
      <c r="J600" s="61"/>
      <c r="K600" s="6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</row>
    <row r="601" spans="2:60" ht="15.75" customHeight="1" x14ac:dyDescent="0.25">
      <c r="B601" s="61"/>
      <c r="C601" s="11"/>
      <c r="D601" s="61"/>
      <c r="E601" s="61"/>
      <c r="F601" s="61"/>
      <c r="G601" s="61"/>
      <c r="H601" s="61"/>
      <c r="I601" s="61"/>
      <c r="J601" s="61"/>
      <c r="K601" s="6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</row>
    <row r="602" spans="2:60" ht="15.75" customHeight="1" x14ac:dyDescent="0.25">
      <c r="B602" s="61"/>
      <c r="C602" s="11"/>
      <c r="D602" s="61"/>
      <c r="E602" s="61"/>
      <c r="F602" s="61"/>
      <c r="G602" s="61"/>
      <c r="H602" s="61"/>
      <c r="I602" s="61"/>
      <c r="J602" s="61"/>
      <c r="K602" s="6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</row>
    <row r="603" spans="2:60" ht="15.75" customHeight="1" x14ac:dyDescent="0.25">
      <c r="B603" s="61"/>
      <c r="C603" s="11"/>
      <c r="D603" s="61"/>
      <c r="E603" s="61"/>
      <c r="F603" s="61"/>
      <c r="G603" s="61"/>
      <c r="H603" s="61"/>
      <c r="I603" s="61"/>
      <c r="J603" s="61"/>
      <c r="K603" s="6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</row>
    <row r="604" spans="2:60" ht="15.75" customHeight="1" x14ac:dyDescent="0.25">
      <c r="B604" s="61"/>
      <c r="C604" s="11"/>
      <c r="D604" s="61"/>
      <c r="E604" s="61"/>
      <c r="F604" s="61"/>
      <c r="G604" s="61"/>
      <c r="H604" s="61"/>
      <c r="I604" s="61"/>
      <c r="J604" s="61"/>
      <c r="K604" s="6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</row>
    <row r="605" spans="2:60" ht="15.75" customHeight="1" x14ac:dyDescent="0.25">
      <c r="B605" s="61"/>
      <c r="C605" s="11"/>
      <c r="D605" s="61"/>
      <c r="E605" s="61"/>
      <c r="F605" s="61"/>
      <c r="G605" s="61"/>
      <c r="H605" s="61"/>
      <c r="I605" s="61"/>
      <c r="J605" s="61"/>
      <c r="K605" s="6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</row>
    <row r="606" spans="2:60" ht="15.75" customHeight="1" x14ac:dyDescent="0.25">
      <c r="B606" s="61"/>
      <c r="C606" s="11"/>
      <c r="D606" s="61"/>
      <c r="E606" s="61"/>
      <c r="F606" s="61"/>
      <c r="G606" s="61"/>
      <c r="H606" s="61"/>
      <c r="I606" s="61"/>
      <c r="J606" s="61"/>
      <c r="K606" s="6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</row>
    <row r="607" spans="2:60" ht="15.75" customHeight="1" x14ac:dyDescent="0.25">
      <c r="B607" s="61"/>
      <c r="C607" s="11"/>
      <c r="D607" s="61"/>
      <c r="E607" s="61"/>
      <c r="F607" s="61"/>
      <c r="G607" s="61"/>
      <c r="H607" s="61"/>
      <c r="I607" s="61"/>
      <c r="J607" s="61"/>
      <c r="K607" s="6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</row>
    <row r="608" spans="2:60" ht="15.75" customHeight="1" x14ac:dyDescent="0.25">
      <c r="B608" s="61"/>
      <c r="C608" s="11"/>
      <c r="D608" s="61"/>
      <c r="E608" s="61"/>
      <c r="F608" s="61"/>
      <c r="G608" s="61"/>
      <c r="H608" s="61"/>
      <c r="I608" s="61"/>
      <c r="J608" s="61"/>
      <c r="K608" s="6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</row>
    <row r="609" spans="2:60" ht="15.75" customHeight="1" x14ac:dyDescent="0.25">
      <c r="B609" s="61"/>
      <c r="C609" s="11"/>
      <c r="D609" s="61"/>
      <c r="E609" s="61"/>
      <c r="F609" s="61"/>
      <c r="G609" s="61"/>
      <c r="H609" s="61"/>
      <c r="I609" s="61"/>
      <c r="J609" s="61"/>
      <c r="K609" s="6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</row>
    <row r="610" spans="2:60" ht="15.75" customHeight="1" x14ac:dyDescent="0.25">
      <c r="B610" s="61"/>
      <c r="C610" s="11"/>
      <c r="D610" s="61"/>
      <c r="E610" s="61"/>
      <c r="F610" s="61"/>
      <c r="G610" s="61"/>
      <c r="H610" s="61"/>
      <c r="I610" s="61"/>
      <c r="J610" s="61"/>
      <c r="K610" s="6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</row>
    <row r="611" spans="2:60" ht="15.75" customHeight="1" x14ac:dyDescent="0.25">
      <c r="B611" s="61"/>
      <c r="C611" s="11"/>
      <c r="D611" s="61"/>
      <c r="E611" s="61"/>
      <c r="F611" s="61"/>
      <c r="G611" s="61"/>
      <c r="H611" s="61"/>
      <c r="I611" s="61"/>
      <c r="J611" s="61"/>
      <c r="K611" s="6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</row>
    <row r="612" spans="2:60" ht="15.75" customHeight="1" x14ac:dyDescent="0.25">
      <c r="B612" s="61"/>
      <c r="C612" s="11"/>
      <c r="D612" s="61"/>
      <c r="E612" s="61"/>
      <c r="F612" s="61"/>
      <c r="G612" s="61"/>
      <c r="H612" s="61"/>
      <c r="I612" s="61"/>
      <c r="J612" s="61"/>
      <c r="K612" s="6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</row>
    <row r="613" spans="2:60" ht="15.75" customHeight="1" x14ac:dyDescent="0.25">
      <c r="B613" s="61"/>
      <c r="C613" s="11"/>
      <c r="D613" s="61"/>
      <c r="E613" s="61"/>
      <c r="F613" s="61"/>
      <c r="G613" s="61"/>
      <c r="H613" s="61"/>
      <c r="I613" s="61"/>
      <c r="J613" s="61"/>
      <c r="K613" s="6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</row>
    <row r="614" spans="2:60" ht="15.75" customHeight="1" x14ac:dyDescent="0.25">
      <c r="B614" s="61"/>
      <c r="C614" s="11"/>
      <c r="D614" s="61"/>
      <c r="E614" s="61"/>
      <c r="F614" s="61"/>
      <c r="G614" s="61"/>
      <c r="H614" s="61"/>
      <c r="I614" s="61"/>
      <c r="J614" s="61"/>
      <c r="K614" s="6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</row>
    <row r="615" spans="2:60" ht="15.75" customHeight="1" x14ac:dyDescent="0.25">
      <c r="B615" s="61"/>
      <c r="C615" s="11"/>
      <c r="D615" s="61"/>
      <c r="E615" s="61"/>
      <c r="F615" s="61"/>
      <c r="G615" s="61"/>
      <c r="H615" s="61"/>
      <c r="I615" s="61"/>
      <c r="J615" s="61"/>
      <c r="K615" s="6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</row>
    <row r="616" spans="2:60" ht="15.75" customHeight="1" x14ac:dyDescent="0.25">
      <c r="B616" s="61"/>
      <c r="C616" s="11"/>
      <c r="D616" s="61"/>
      <c r="E616" s="61"/>
      <c r="F616" s="61"/>
      <c r="G616" s="61"/>
      <c r="H616" s="61"/>
      <c r="I616" s="61"/>
      <c r="J616" s="61"/>
      <c r="K616" s="6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</row>
    <row r="617" spans="2:60" ht="15.75" customHeight="1" x14ac:dyDescent="0.25">
      <c r="B617" s="61"/>
      <c r="C617" s="11"/>
      <c r="D617" s="61"/>
      <c r="E617" s="61"/>
      <c r="F617" s="61"/>
      <c r="G617" s="61"/>
      <c r="H617" s="61"/>
      <c r="I617" s="61"/>
      <c r="J617" s="61"/>
      <c r="K617" s="6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</row>
    <row r="618" spans="2:60" ht="15.75" customHeight="1" x14ac:dyDescent="0.25">
      <c r="B618" s="61"/>
      <c r="C618" s="11"/>
      <c r="D618" s="61"/>
      <c r="E618" s="61"/>
      <c r="F618" s="61"/>
      <c r="G618" s="61"/>
      <c r="H618" s="61"/>
      <c r="I618" s="61"/>
      <c r="J618" s="61"/>
      <c r="K618" s="6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</row>
    <row r="619" spans="2:60" ht="15.75" customHeight="1" x14ac:dyDescent="0.25">
      <c r="B619" s="61"/>
      <c r="C619" s="11"/>
      <c r="D619" s="61"/>
      <c r="E619" s="61"/>
      <c r="F619" s="61"/>
      <c r="G619" s="61"/>
      <c r="H619" s="61"/>
      <c r="I619" s="61"/>
      <c r="J619" s="61"/>
      <c r="K619" s="6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</row>
    <row r="620" spans="2:60" ht="15.75" customHeight="1" x14ac:dyDescent="0.25">
      <c r="B620" s="61"/>
      <c r="C620" s="11"/>
      <c r="D620" s="61"/>
      <c r="E620" s="61"/>
      <c r="F620" s="61"/>
      <c r="G620" s="61"/>
      <c r="H620" s="61"/>
      <c r="I620" s="61"/>
      <c r="J620" s="61"/>
      <c r="K620" s="6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</row>
    <row r="621" spans="2:60" ht="15.75" customHeight="1" x14ac:dyDescent="0.25">
      <c r="B621" s="61"/>
      <c r="C621" s="11"/>
      <c r="D621" s="61"/>
      <c r="E621" s="61"/>
      <c r="F621" s="61"/>
      <c r="G621" s="61"/>
      <c r="H621" s="61"/>
      <c r="I621" s="61"/>
      <c r="J621" s="61"/>
      <c r="K621" s="6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</row>
    <row r="622" spans="2:60" ht="15.75" customHeight="1" x14ac:dyDescent="0.25">
      <c r="B622" s="61"/>
      <c r="C622" s="11"/>
      <c r="D622" s="61"/>
      <c r="E622" s="61"/>
      <c r="F622" s="61"/>
      <c r="G622" s="61"/>
      <c r="H622" s="61"/>
      <c r="I622" s="61"/>
      <c r="J622" s="61"/>
      <c r="K622" s="6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</row>
    <row r="623" spans="2:60" ht="15.75" customHeight="1" x14ac:dyDescent="0.25">
      <c r="B623" s="61"/>
      <c r="C623" s="11"/>
      <c r="D623" s="61"/>
      <c r="E623" s="61"/>
      <c r="F623" s="61"/>
      <c r="G623" s="61"/>
      <c r="H623" s="61"/>
      <c r="I623" s="61"/>
      <c r="J623" s="61"/>
      <c r="K623" s="6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</row>
    <row r="624" spans="2:60" ht="15.75" customHeight="1" x14ac:dyDescent="0.25">
      <c r="B624" s="61"/>
      <c r="C624" s="11"/>
      <c r="D624" s="61"/>
      <c r="E624" s="61"/>
      <c r="F624" s="61"/>
      <c r="G624" s="61"/>
      <c r="H624" s="61"/>
      <c r="I624" s="61"/>
      <c r="J624" s="61"/>
      <c r="K624" s="6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</row>
    <row r="625" spans="2:60" ht="15.75" customHeight="1" x14ac:dyDescent="0.25">
      <c r="B625" s="61"/>
      <c r="C625" s="11"/>
      <c r="D625" s="61"/>
      <c r="E625" s="61"/>
      <c r="F625" s="61"/>
      <c r="G625" s="61"/>
      <c r="H625" s="61"/>
      <c r="I625" s="61"/>
      <c r="J625" s="61"/>
      <c r="K625" s="6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</row>
    <row r="626" spans="2:60" ht="15.75" customHeight="1" x14ac:dyDescent="0.25">
      <c r="B626" s="61"/>
      <c r="C626" s="11"/>
      <c r="D626" s="61"/>
      <c r="E626" s="61"/>
      <c r="F626" s="61"/>
      <c r="G626" s="61"/>
      <c r="H626" s="61"/>
      <c r="I626" s="61"/>
      <c r="J626" s="61"/>
      <c r="K626" s="6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</row>
    <row r="627" spans="2:60" ht="15.75" customHeight="1" x14ac:dyDescent="0.25">
      <c r="B627" s="61"/>
      <c r="C627" s="11"/>
      <c r="D627" s="61"/>
      <c r="E627" s="61"/>
      <c r="F627" s="61"/>
      <c r="G627" s="61"/>
      <c r="H627" s="61"/>
      <c r="I627" s="61"/>
      <c r="J627" s="61"/>
      <c r="K627" s="6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</row>
    <row r="628" spans="2:60" ht="15.75" customHeight="1" x14ac:dyDescent="0.25">
      <c r="B628" s="61"/>
      <c r="C628" s="11"/>
      <c r="D628" s="61"/>
      <c r="E628" s="61"/>
      <c r="F628" s="61"/>
      <c r="G628" s="61"/>
      <c r="H628" s="61"/>
      <c r="I628" s="61"/>
      <c r="J628" s="61"/>
      <c r="K628" s="6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</row>
    <row r="629" spans="2:60" ht="15.75" customHeight="1" x14ac:dyDescent="0.25">
      <c r="B629" s="61"/>
      <c r="C629" s="11"/>
      <c r="D629" s="61"/>
      <c r="E629" s="61"/>
      <c r="F629" s="61"/>
      <c r="G629" s="61"/>
      <c r="H629" s="61"/>
      <c r="I629" s="61"/>
      <c r="J629" s="61"/>
      <c r="K629" s="6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</row>
    <row r="630" spans="2:60" ht="15.75" customHeight="1" x14ac:dyDescent="0.25">
      <c r="B630" s="61"/>
      <c r="C630" s="11"/>
      <c r="D630" s="61"/>
      <c r="E630" s="61"/>
      <c r="F630" s="61"/>
      <c r="G630" s="61"/>
      <c r="H630" s="61"/>
      <c r="I630" s="61"/>
      <c r="J630" s="61"/>
      <c r="K630" s="6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</row>
    <row r="631" spans="2:60" ht="15.75" customHeight="1" x14ac:dyDescent="0.25">
      <c r="B631" s="61"/>
      <c r="C631" s="11"/>
      <c r="D631" s="61"/>
      <c r="E631" s="61"/>
      <c r="F631" s="61"/>
      <c r="G631" s="61"/>
      <c r="H631" s="61"/>
      <c r="I631" s="61"/>
      <c r="J631" s="61"/>
      <c r="K631" s="6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</row>
    <row r="632" spans="2:60" ht="15.75" customHeight="1" x14ac:dyDescent="0.25">
      <c r="B632" s="61"/>
      <c r="C632" s="11"/>
      <c r="D632" s="61"/>
      <c r="E632" s="61"/>
      <c r="F632" s="61"/>
      <c r="G632" s="61"/>
      <c r="H632" s="61"/>
      <c r="I632" s="61"/>
      <c r="J632" s="61"/>
      <c r="K632" s="6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</row>
    <row r="633" spans="2:60" ht="15.75" customHeight="1" x14ac:dyDescent="0.25">
      <c r="B633" s="61"/>
      <c r="C633" s="11"/>
      <c r="D633" s="61"/>
      <c r="E633" s="61"/>
      <c r="F633" s="61"/>
      <c r="G633" s="61"/>
      <c r="H633" s="61"/>
      <c r="I633" s="61"/>
      <c r="J633" s="61"/>
      <c r="K633" s="6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</row>
    <row r="634" spans="2:60" ht="15.75" customHeight="1" x14ac:dyDescent="0.25">
      <c r="B634" s="61"/>
      <c r="C634" s="11"/>
      <c r="D634" s="61"/>
      <c r="E634" s="61"/>
      <c r="F634" s="61"/>
      <c r="G634" s="61"/>
      <c r="H634" s="61"/>
      <c r="I634" s="61"/>
      <c r="J634" s="61"/>
      <c r="K634" s="6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</row>
    <row r="635" spans="2:60" ht="15.75" customHeight="1" x14ac:dyDescent="0.25">
      <c r="B635" s="61"/>
      <c r="C635" s="11"/>
      <c r="D635" s="61"/>
      <c r="E635" s="61"/>
      <c r="F635" s="61"/>
      <c r="G635" s="61"/>
      <c r="H635" s="61"/>
      <c r="I635" s="61"/>
      <c r="J635" s="61"/>
      <c r="K635" s="6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</row>
    <row r="636" spans="2:60" ht="15.75" customHeight="1" x14ac:dyDescent="0.25">
      <c r="B636" s="61"/>
      <c r="C636" s="11"/>
      <c r="D636" s="61"/>
      <c r="E636" s="61"/>
      <c r="F636" s="61"/>
      <c r="G636" s="61"/>
      <c r="H636" s="61"/>
      <c r="I636" s="61"/>
      <c r="J636" s="61"/>
      <c r="K636" s="6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</row>
    <row r="637" spans="2:60" ht="15.75" customHeight="1" x14ac:dyDescent="0.25">
      <c r="B637" s="61"/>
      <c r="C637" s="11"/>
      <c r="D637" s="61"/>
      <c r="E637" s="61"/>
      <c r="F637" s="61">
        <f t="shared" ref="F637:F644" si="75">IF(I636&gt;0, I636, 0)</f>
        <v>0</v>
      </c>
      <c r="G637" s="61" t="e">
        <f t="shared" ref="G637:G644" si="76">IF(#REF!&gt;0,#REF! +#REF!,0)</f>
        <v>#REF!</v>
      </c>
      <c r="H637" s="61">
        <f t="shared" ref="H637:H644" si="77">IF(I636&gt;0,#REF! +#REF!-G637, 0)</f>
        <v>0</v>
      </c>
      <c r="I637" s="61" t="e">
        <f t="shared" ref="I637:I644" si="78">IF(#REF!&gt;0,#REF! +#REF!-H637, 0)</f>
        <v>#REF!</v>
      </c>
      <c r="J637" s="61">
        <f t="shared" ref="J637:J644" si="79">J636+H637</f>
        <v>0</v>
      </c>
      <c r="K637" s="6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</row>
    <row r="638" spans="2:60" ht="15.75" customHeight="1" x14ac:dyDescent="0.25">
      <c r="B638" s="61"/>
      <c r="C638" s="11"/>
      <c r="D638" s="61"/>
      <c r="E638" s="61"/>
      <c r="F638" s="61" t="e">
        <f t="shared" si="75"/>
        <v>#REF!</v>
      </c>
      <c r="G638" s="61" t="e">
        <f t="shared" si="76"/>
        <v>#REF!</v>
      </c>
      <c r="H638" s="61" t="e">
        <f t="shared" si="77"/>
        <v>#REF!</v>
      </c>
      <c r="I638" s="61" t="e">
        <f t="shared" si="78"/>
        <v>#REF!</v>
      </c>
      <c r="J638" s="61" t="e">
        <f t="shared" si="79"/>
        <v>#REF!</v>
      </c>
      <c r="K638" s="6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</row>
    <row r="639" spans="2:60" ht="15.75" customHeight="1" x14ac:dyDescent="0.25">
      <c r="B639" s="61"/>
      <c r="C639" s="11"/>
      <c r="D639" s="61"/>
      <c r="E639" s="61"/>
      <c r="F639" s="61" t="e">
        <f t="shared" si="75"/>
        <v>#REF!</v>
      </c>
      <c r="G639" s="61" t="e">
        <f t="shared" si="76"/>
        <v>#REF!</v>
      </c>
      <c r="H639" s="61" t="e">
        <f t="shared" si="77"/>
        <v>#REF!</v>
      </c>
      <c r="I639" s="61" t="e">
        <f t="shared" si="78"/>
        <v>#REF!</v>
      </c>
      <c r="J639" s="61" t="e">
        <f t="shared" si="79"/>
        <v>#REF!</v>
      </c>
      <c r="K639" s="6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</row>
    <row r="640" spans="2:60" ht="15.75" customHeight="1" x14ac:dyDescent="0.25">
      <c r="B640" s="61"/>
      <c r="C640" s="11"/>
      <c r="D640" s="61"/>
      <c r="E640" s="61"/>
      <c r="F640" s="61" t="e">
        <f t="shared" si="75"/>
        <v>#REF!</v>
      </c>
      <c r="G640" s="61" t="e">
        <f t="shared" si="76"/>
        <v>#REF!</v>
      </c>
      <c r="H640" s="61" t="e">
        <f t="shared" si="77"/>
        <v>#REF!</v>
      </c>
      <c r="I640" s="61" t="e">
        <f t="shared" si="78"/>
        <v>#REF!</v>
      </c>
      <c r="J640" s="61" t="e">
        <f t="shared" si="79"/>
        <v>#REF!</v>
      </c>
      <c r="K640" s="6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</row>
    <row r="641" spans="2:60" ht="15.75" customHeight="1" x14ac:dyDescent="0.25">
      <c r="B641" s="61"/>
      <c r="C641" s="11"/>
      <c r="D641" s="61"/>
      <c r="E641" s="61"/>
      <c r="F641" s="61" t="e">
        <f t="shared" si="75"/>
        <v>#REF!</v>
      </c>
      <c r="G641" s="61" t="e">
        <f t="shared" si="76"/>
        <v>#REF!</v>
      </c>
      <c r="H641" s="61" t="e">
        <f t="shared" si="77"/>
        <v>#REF!</v>
      </c>
      <c r="I641" s="61" t="e">
        <f t="shared" si="78"/>
        <v>#REF!</v>
      </c>
      <c r="J641" s="61" t="e">
        <f t="shared" si="79"/>
        <v>#REF!</v>
      </c>
      <c r="K641" s="6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</row>
    <row r="642" spans="2:60" ht="15.75" customHeight="1" x14ac:dyDescent="0.25">
      <c r="B642" s="61"/>
      <c r="C642" s="11"/>
      <c r="D642" s="61"/>
      <c r="E642" s="61"/>
      <c r="F642" s="61" t="e">
        <f t="shared" si="75"/>
        <v>#REF!</v>
      </c>
      <c r="G642" s="61" t="e">
        <f t="shared" si="76"/>
        <v>#REF!</v>
      </c>
      <c r="H642" s="61" t="e">
        <f t="shared" si="77"/>
        <v>#REF!</v>
      </c>
      <c r="I642" s="61" t="e">
        <f t="shared" si="78"/>
        <v>#REF!</v>
      </c>
      <c r="J642" s="61" t="e">
        <f t="shared" si="79"/>
        <v>#REF!</v>
      </c>
      <c r="K642" s="6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</row>
    <row r="643" spans="2:60" ht="15.75" customHeight="1" x14ac:dyDescent="0.25">
      <c r="B643" s="61"/>
      <c r="C643" s="11"/>
      <c r="D643" s="61"/>
      <c r="E643" s="61"/>
      <c r="F643" s="61" t="e">
        <f t="shared" si="75"/>
        <v>#REF!</v>
      </c>
      <c r="G643" s="61" t="e">
        <f t="shared" si="76"/>
        <v>#REF!</v>
      </c>
      <c r="H643" s="61" t="e">
        <f t="shared" si="77"/>
        <v>#REF!</v>
      </c>
      <c r="I643" s="61" t="e">
        <f t="shared" si="78"/>
        <v>#REF!</v>
      </c>
      <c r="J643" s="61" t="e">
        <f t="shared" si="79"/>
        <v>#REF!</v>
      </c>
      <c r="K643" s="6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</row>
    <row r="644" spans="2:60" ht="15.75" customHeight="1" x14ac:dyDescent="0.25">
      <c r="B644" s="61"/>
      <c r="C644" s="11"/>
      <c r="D644" s="61"/>
      <c r="E644" s="61"/>
      <c r="F644" s="61" t="e">
        <f t="shared" si="75"/>
        <v>#REF!</v>
      </c>
      <c r="G644" s="61" t="e">
        <f t="shared" si="76"/>
        <v>#REF!</v>
      </c>
      <c r="H644" s="61" t="e">
        <f t="shared" si="77"/>
        <v>#REF!</v>
      </c>
      <c r="I644" s="61" t="e">
        <f t="shared" si="78"/>
        <v>#REF!</v>
      </c>
      <c r="J644" s="61" t="e">
        <f t="shared" si="79"/>
        <v>#REF!</v>
      </c>
      <c r="K644" s="6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</row>
    <row r="645" spans="2:60" ht="15.75" customHeight="1" x14ac:dyDescent="0.25">
      <c r="B645" s="61"/>
      <c r="C645" s="11"/>
      <c r="D645" s="61"/>
      <c r="E645" s="61"/>
      <c r="F645" s="61"/>
      <c r="G645" s="61"/>
      <c r="H645" s="61"/>
      <c r="I645" s="61"/>
      <c r="J645" s="61"/>
      <c r="K645" s="6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</row>
    <row r="646" spans="2:60" ht="15.75" customHeight="1" x14ac:dyDescent="0.25">
      <c r="B646" s="61"/>
      <c r="C646" s="11"/>
      <c r="D646" s="61"/>
      <c r="E646" s="61"/>
      <c r="F646" s="61"/>
      <c r="G646" s="61"/>
      <c r="H646" s="61"/>
      <c r="I646" s="61"/>
      <c r="J646" s="61"/>
      <c r="K646" s="6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</row>
    <row r="647" spans="2:60" ht="15.75" customHeight="1" x14ac:dyDescent="0.25">
      <c r="B647" s="61"/>
      <c r="C647" s="11"/>
      <c r="D647" s="61"/>
      <c r="E647" s="61"/>
      <c r="F647" s="61"/>
      <c r="G647" s="61"/>
      <c r="H647" s="61"/>
      <c r="I647" s="61"/>
      <c r="J647" s="61"/>
      <c r="K647" s="6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</row>
    <row r="648" spans="2:60" ht="15.75" customHeight="1" x14ac:dyDescent="0.25">
      <c r="B648" s="61"/>
      <c r="C648" s="11"/>
      <c r="D648" s="61"/>
      <c r="E648" s="61"/>
      <c r="F648" s="61"/>
      <c r="G648" s="61"/>
      <c r="H648" s="61"/>
      <c r="I648" s="61"/>
      <c r="J648" s="61"/>
      <c r="K648" s="6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</row>
    <row r="649" spans="2:60" ht="15.75" customHeight="1" x14ac:dyDescent="0.25">
      <c r="B649" s="61"/>
      <c r="C649" s="11"/>
      <c r="D649" s="61"/>
      <c r="E649" s="61"/>
      <c r="F649" s="61"/>
      <c r="G649" s="61"/>
      <c r="H649" s="61"/>
      <c r="I649" s="61"/>
      <c r="J649" s="61"/>
      <c r="K649" s="6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</row>
    <row r="650" spans="2:60" ht="15.75" customHeight="1" x14ac:dyDescent="0.25">
      <c r="B650" s="61"/>
      <c r="C650" s="11"/>
      <c r="D650" s="61"/>
      <c r="E650" s="61"/>
      <c r="F650" s="61"/>
      <c r="G650" s="61"/>
      <c r="H650" s="61"/>
      <c r="I650" s="61"/>
      <c r="J650" s="61"/>
      <c r="K650" s="6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</row>
    <row r="651" spans="2:60" ht="15.75" customHeight="1" x14ac:dyDescent="0.25">
      <c r="B651" s="61"/>
      <c r="C651" s="11"/>
      <c r="D651" s="61"/>
      <c r="E651" s="61"/>
      <c r="F651" s="61"/>
      <c r="G651" s="61"/>
      <c r="H651" s="61"/>
      <c r="I651" s="61"/>
      <c r="J651" s="61"/>
      <c r="K651" s="6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</row>
    <row r="652" spans="2:60" ht="15.75" customHeight="1" x14ac:dyDescent="0.25">
      <c r="B652" s="61"/>
      <c r="C652" s="11"/>
      <c r="D652" s="61"/>
      <c r="E652" s="61"/>
      <c r="F652" s="61"/>
      <c r="G652" s="61"/>
      <c r="H652" s="61"/>
      <c r="I652" s="61"/>
      <c r="J652" s="61"/>
      <c r="K652" s="6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</row>
    <row r="653" spans="2:60" ht="15.75" customHeight="1" x14ac:dyDescent="0.25">
      <c r="B653" s="61"/>
      <c r="C653" s="11"/>
      <c r="D653" s="61"/>
      <c r="E653" s="61"/>
      <c r="F653" s="61"/>
      <c r="G653" s="61"/>
      <c r="H653" s="61"/>
      <c r="I653" s="61"/>
      <c r="J653" s="61"/>
      <c r="K653" s="6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</row>
    <row r="654" spans="2:60" ht="15.75" customHeight="1" x14ac:dyDescent="0.25">
      <c r="B654" s="61"/>
      <c r="C654" s="11"/>
      <c r="D654" s="61"/>
      <c r="E654" s="61"/>
      <c r="F654" s="61"/>
      <c r="G654" s="61"/>
      <c r="H654" s="61"/>
      <c r="I654" s="61"/>
      <c r="J654" s="61"/>
      <c r="K654" s="6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</row>
    <row r="655" spans="2:60" ht="15.75" customHeight="1" x14ac:dyDescent="0.25">
      <c r="B655" s="61"/>
      <c r="C655" s="11"/>
      <c r="D655" s="61"/>
      <c r="E655" s="61"/>
      <c r="F655" s="61"/>
      <c r="G655" s="61"/>
      <c r="H655" s="61"/>
      <c r="I655" s="61"/>
      <c r="J655" s="61"/>
      <c r="K655" s="6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</row>
    <row r="656" spans="2:60" ht="15.75" customHeight="1" x14ac:dyDescent="0.25">
      <c r="B656" s="61"/>
      <c r="C656" s="11"/>
      <c r="D656" s="61"/>
      <c r="E656" s="61"/>
      <c r="F656" s="61"/>
      <c r="G656" s="61"/>
      <c r="H656" s="61"/>
      <c r="I656" s="61"/>
      <c r="J656" s="61"/>
      <c r="K656" s="6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</row>
    <row r="657" spans="2:60" ht="15.75" customHeight="1" x14ac:dyDescent="0.25">
      <c r="B657" s="61"/>
      <c r="C657" s="11"/>
      <c r="D657" s="61"/>
      <c r="E657" s="61"/>
      <c r="F657" s="61"/>
      <c r="G657" s="61"/>
      <c r="H657" s="61"/>
      <c r="I657" s="61"/>
      <c r="J657" s="61"/>
      <c r="K657" s="6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</row>
    <row r="658" spans="2:60" ht="15.75" customHeight="1" x14ac:dyDescent="0.25">
      <c r="B658" s="61"/>
      <c r="C658" s="11"/>
      <c r="D658" s="61"/>
      <c r="E658" s="61"/>
      <c r="F658" s="61"/>
      <c r="G658" s="61"/>
      <c r="H658" s="61"/>
      <c r="I658" s="61"/>
      <c r="J658" s="61"/>
      <c r="K658" s="6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</row>
    <row r="659" spans="2:60" ht="15.75" customHeight="1" x14ac:dyDescent="0.25">
      <c r="B659" s="61"/>
      <c r="C659" s="11"/>
      <c r="D659" s="61"/>
      <c r="E659" s="61"/>
      <c r="F659" s="61"/>
      <c r="G659" s="61"/>
      <c r="H659" s="61"/>
      <c r="I659" s="61"/>
      <c r="J659" s="61"/>
      <c r="K659" s="6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</row>
    <row r="660" spans="2:60" ht="15.75" customHeight="1" x14ac:dyDescent="0.25">
      <c r="B660" s="61"/>
      <c r="C660" s="11"/>
      <c r="D660" s="61"/>
      <c r="E660" s="61"/>
      <c r="F660" s="61"/>
      <c r="G660" s="61"/>
      <c r="H660" s="61"/>
      <c r="I660" s="61"/>
      <c r="J660" s="61"/>
      <c r="K660" s="6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</row>
    <row r="661" spans="2:60" ht="15.75" customHeight="1" x14ac:dyDescent="0.25">
      <c r="B661" s="61"/>
      <c r="C661" s="11"/>
      <c r="D661" s="61"/>
      <c r="E661" s="61"/>
      <c r="F661" s="61"/>
      <c r="G661" s="61"/>
      <c r="H661" s="61"/>
      <c r="I661" s="61"/>
      <c r="J661" s="61"/>
      <c r="K661" s="6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</row>
    <row r="662" spans="2:60" ht="15.75" customHeight="1" x14ac:dyDescent="0.25">
      <c r="B662" s="61"/>
      <c r="C662" s="11"/>
      <c r="D662" s="61"/>
      <c r="E662" s="61"/>
      <c r="F662" s="61"/>
      <c r="G662" s="61"/>
      <c r="H662" s="61"/>
      <c r="I662" s="61"/>
      <c r="J662" s="61"/>
      <c r="K662" s="6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</row>
    <row r="663" spans="2:60" ht="15.75" customHeight="1" x14ac:dyDescent="0.25">
      <c r="B663" s="61"/>
      <c r="C663" s="11"/>
      <c r="D663" s="61"/>
      <c r="E663" s="61"/>
      <c r="F663" s="61"/>
      <c r="G663" s="61"/>
      <c r="H663" s="61"/>
      <c r="I663" s="61"/>
      <c r="J663" s="61"/>
      <c r="K663" s="6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</row>
    <row r="664" spans="2:60" ht="15.75" customHeight="1" x14ac:dyDescent="0.25">
      <c r="B664" s="61"/>
      <c r="C664" s="11"/>
      <c r="D664" s="61"/>
      <c r="E664" s="61"/>
      <c r="F664" s="61"/>
      <c r="G664" s="61"/>
      <c r="H664" s="61"/>
      <c r="I664" s="61"/>
      <c r="J664" s="61"/>
      <c r="K664" s="6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</row>
    <row r="665" spans="2:60" ht="15.75" customHeight="1" x14ac:dyDescent="0.25">
      <c r="B665" s="61"/>
      <c r="C665" s="11"/>
      <c r="D665" s="61"/>
      <c r="E665" s="61"/>
      <c r="F665" s="61"/>
      <c r="G665" s="61"/>
      <c r="H665" s="61"/>
      <c r="I665" s="61"/>
      <c r="J665" s="61"/>
      <c r="K665" s="6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</row>
    <row r="666" spans="2:60" ht="15.75" customHeight="1" x14ac:dyDescent="0.25">
      <c r="B666" s="61"/>
      <c r="C666" s="11"/>
      <c r="D666" s="61"/>
      <c r="E666" s="61"/>
      <c r="F666" s="61"/>
      <c r="G666" s="61"/>
      <c r="H666" s="61"/>
      <c r="I666" s="61"/>
      <c r="J666" s="61"/>
      <c r="K666" s="6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</row>
    <row r="667" spans="2:60" ht="15.75" customHeight="1" x14ac:dyDescent="0.25">
      <c r="B667" s="61"/>
      <c r="C667" s="11"/>
      <c r="D667" s="61"/>
      <c r="E667" s="61"/>
      <c r="F667" s="61"/>
      <c r="G667" s="61"/>
      <c r="H667" s="61"/>
      <c r="I667" s="61"/>
      <c r="J667" s="61"/>
      <c r="K667" s="6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</row>
    <row r="668" spans="2:60" ht="15.75" customHeight="1" x14ac:dyDescent="0.25">
      <c r="B668" s="61"/>
      <c r="C668" s="11"/>
      <c r="D668" s="61"/>
      <c r="E668" s="61"/>
      <c r="F668" s="61"/>
      <c r="G668" s="61"/>
      <c r="H668" s="61"/>
      <c r="I668" s="61"/>
      <c r="J668" s="61"/>
      <c r="K668" s="6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</row>
    <row r="669" spans="2:60" ht="15.75" customHeight="1" x14ac:dyDescent="0.25">
      <c r="B669" s="61"/>
      <c r="C669" s="11"/>
      <c r="D669" s="61"/>
      <c r="E669" s="61"/>
      <c r="F669" s="61"/>
      <c r="G669" s="61"/>
      <c r="H669" s="61"/>
      <c r="I669" s="61"/>
      <c r="J669" s="61"/>
      <c r="K669" s="6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</row>
    <row r="670" spans="2:60" ht="15.75" customHeight="1" x14ac:dyDescent="0.25">
      <c r="B670" s="61"/>
      <c r="C670" s="11"/>
      <c r="D670" s="61"/>
      <c r="E670" s="61"/>
      <c r="F670" s="61"/>
      <c r="G670" s="61"/>
      <c r="H670" s="61"/>
      <c r="I670" s="61"/>
      <c r="J670" s="61"/>
      <c r="K670" s="6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</row>
    <row r="671" spans="2:60" ht="15.75" customHeight="1" x14ac:dyDescent="0.25">
      <c r="B671" s="61"/>
      <c r="C671" s="11"/>
      <c r="D671" s="61"/>
      <c r="E671" s="61"/>
      <c r="F671" s="61"/>
      <c r="G671" s="61"/>
      <c r="H671" s="61"/>
      <c r="I671" s="61"/>
      <c r="J671" s="61"/>
      <c r="K671" s="6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</row>
    <row r="672" spans="2:60" ht="15.75" customHeight="1" x14ac:dyDescent="0.25">
      <c r="B672" s="61"/>
      <c r="C672" s="11"/>
      <c r="D672" s="61"/>
      <c r="E672" s="61"/>
      <c r="F672" s="61"/>
      <c r="G672" s="61"/>
      <c r="H672" s="61"/>
      <c r="I672" s="61"/>
      <c r="J672" s="61"/>
      <c r="K672" s="6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</row>
    <row r="673" spans="2:60" ht="15.75" customHeight="1" x14ac:dyDescent="0.25">
      <c r="B673" s="61"/>
      <c r="C673" s="11"/>
      <c r="D673" s="61"/>
      <c r="E673" s="61"/>
      <c r="F673" s="61"/>
      <c r="G673" s="61"/>
      <c r="H673" s="61"/>
      <c r="I673" s="61"/>
      <c r="J673" s="61"/>
      <c r="K673" s="6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</row>
    <row r="674" spans="2:60" ht="15.75" customHeight="1" x14ac:dyDescent="0.25">
      <c r="B674" s="61"/>
      <c r="C674" s="11"/>
      <c r="D674" s="61"/>
      <c r="E674" s="61"/>
      <c r="F674" s="61"/>
      <c r="G674" s="61"/>
      <c r="H674" s="61"/>
      <c r="I674" s="61"/>
      <c r="J674" s="61"/>
      <c r="K674" s="6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</row>
    <row r="675" spans="2:60" ht="15.75" customHeight="1" x14ac:dyDescent="0.25">
      <c r="B675" s="61"/>
      <c r="C675" s="11"/>
      <c r="D675" s="61"/>
      <c r="E675" s="61"/>
      <c r="F675" s="61"/>
      <c r="G675" s="61"/>
      <c r="H675" s="61"/>
      <c r="I675" s="61"/>
      <c r="J675" s="61"/>
      <c r="K675" s="6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</row>
    <row r="676" spans="2:60" ht="15.75" customHeight="1" x14ac:dyDescent="0.25">
      <c r="B676" s="61"/>
      <c r="C676" s="11"/>
      <c r="D676" s="61"/>
      <c r="E676" s="61"/>
      <c r="F676" s="61"/>
      <c r="G676" s="61"/>
      <c r="H676" s="61"/>
      <c r="I676" s="61"/>
      <c r="J676" s="61"/>
      <c r="K676" s="6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</row>
    <row r="677" spans="2:60" ht="15.75" customHeight="1" x14ac:dyDescent="0.25">
      <c r="B677" s="61"/>
      <c r="C677" s="11"/>
      <c r="D677" s="61"/>
      <c r="E677" s="61"/>
      <c r="F677" s="61"/>
      <c r="G677" s="61"/>
      <c r="H677" s="61"/>
      <c r="I677" s="61"/>
      <c r="J677" s="61"/>
      <c r="K677" s="6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</row>
    <row r="678" spans="2:60" ht="15.75" customHeight="1" x14ac:dyDescent="0.25">
      <c r="B678" s="61"/>
      <c r="C678" s="11"/>
      <c r="D678" s="61"/>
      <c r="E678" s="61"/>
      <c r="F678" s="61"/>
      <c r="G678" s="61"/>
      <c r="H678" s="61"/>
      <c r="I678" s="61"/>
      <c r="J678" s="61"/>
      <c r="K678" s="6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</row>
    <row r="679" spans="2:60" ht="15.75" customHeight="1" x14ac:dyDescent="0.25">
      <c r="B679" s="61"/>
      <c r="C679" s="11"/>
      <c r="D679" s="61"/>
      <c r="E679" s="61"/>
      <c r="F679" s="61"/>
      <c r="G679" s="61"/>
      <c r="H679" s="61"/>
      <c r="I679" s="61"/>
      <c r="J679" s="61"/>
      <c r="K679" s="6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</row>
    <row r="680" spans="2:60" ht="15.75" customHeight="1" x14ac:dyDescent="0.25">
      <c r="B680" s="61"/>
      <c r="C680" s="11"/>
      <c r="D680" s="61"/>
      <c r="E680" s="61"/>
      <c r="F680" s="61"/>
      <c r="G680" s="61"/>
      <c r="H680" s="61"/>
      <c r="I680" s="61"/>
      <c r="J680" s="61"/>
      <c r="K680" s="6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</row>
    <row r="681" spans="2:60" ht="15.75" customHeight="1" x14ac:dyDescent="0.25">
      <c r="B681" s="61"/>
      <c r="C681" s="11"/>
      <c r="D681" s="61"/>
      <c r="E681" s="61"/>
      <c r="F681" s="61"/>
      <c r="G681" s="61"/>
      <c r="H681" s="61"/>
      <c r="I681" s="61"/>
      <c r="J681" s="61"/>
      <c r="K681" s="6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</row>
    <row r="682" spans="2:60" ht="15.75" customHeight="1" x14ac:dyDescent="0.25">
      <c r="B682" s="61"/>
      <c r="C682" s="11"/>
      <c r="D682" s="61"/>
      <c r="E682" s="61"/>
      <c r="F682" s="61"/>
      <c r="G682" s="61"/>
      <c r="H682" s="61"/>
      <c r="I682" s="61"/>
      <c r="J682" s="61"/>
      <c r="K682" s="6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</row>
    <row r="683" spans="2:60" ht="15.75" customHeight="1" x14ac:dyDescent="0.25">
      <c r="B683" s="61"/>
      <c r="C683" s="11"/>
      <c r="D683" s="61"/>
      <c r="E683" s="61"/>
      <c r="F683" s="61"/>
      <c r="G683" s="61"/>
      <c r="H683" s="61"/>
      <c r="I683" s="61"/>
      <c r="J683" s="61"/>
      <c r="K683" s="6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</row>
    <row r="684" spans="2:60" ht="15.75" customHeight="1" x14ac:dyDescent="0.25">
      <c r="B684" s="61"/>
      <c r="C684" s="11"/>
      <c r="D684" s="61"/>
      <c r="E684" s="61"/>
      <c r="F684" s="61"/>
      <c r="G684" s="61"/>
      <c r="H684" s="61"/>
      <c r="I684" s="61"/>
      <c r="J684" s="61"/>
      <c r="K684" s="6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</row>
    <row r="685" spans="2:60" ht="15.75" customHeight="1" x14ac:dyDescent="0.25">
      <c r="B685" s="61"/>
      <c r="C685" s="11"/>
      <c r="D685" s="61"/>
      <c r="E685" s="61"/>
      <c r="F685" s="61"/>
      <c r="G685" s="61"/>
      <c r="H685" s="61"/>
      <c r="I685" s="61"/>
      <c r="J685" s="61"/>
      <c r="K685" s="6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</row>
    <row r="686" spans="2:60" ht="15.75" customHeight="1" x14ac:dyDescent="0.25">
      <c r="B686" s="61"/>
      <c r="C686" s="11"/>
      <c r="D686" s="61"/>
      <c r="E686" s="61"/>
      <c r="F686" s="61"/>
      <c r="G686" s="61"/>
      <c r="H686" s="61"/>
      <c r="I686" s="61"/>
      <c r="J686" s="61"/>
      <c r="K686" s="6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</row>
    <row r="687" spans="2:60" ht="15.75" customHeight="1" x14ac:dyDescent="0.25">
      <c r="B687" s="61"/>
      <c r="C687" s="11"/>
      <c r="D687" s="61"/>
      <c r="E687" s="61"/>
      <c r="F687" s="61"/>
      <c r="G687" s="61"/>
      <c r="H687" s="61"/>
      <c r="I687" s="61"/>
      <c r="J687" s="61"/>
      <c r="K687" s="6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</row>
    <row r="688" spans="2:60" ht="15.75" customHeight="1" x14ac:dyDescent="0.25">
      <c r="B688" s="61"/>
      <c r="C688" s="11"/>
      <c r="D688" s="61"/>
      <c r="E688" s="61"/>
      <c r="F688" s="61"/>
      <c r="G688" s="61"/>
      <c r="H688" s="61"/>
      <c r="I688" s="61"/>
      <c r="J688" s="61"/>
      <c r="K688" s="6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</row>
    <row r="689" spans="2:60" ht="15.75" customHeight="1" x14ac:dyDescent="0.25">
      <c r="B689" s="61"/>
      <c r="C689" s="11"/>
      <c r="D689" s="61"/>
      <c r="E689" s="61"/>
      <c r="F689" s="61"/>
      <c r="G689" s="61"/>
      <c r="H689" s="61"/>
      <c r="I689" s="61"/>
      <c r="J689" s="61"/>
      <c r="K689" s="6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</row>
    <row r="690" spans="2:60" ht="15.75" customHeight="1" x14ac:dyDescent="0.25">
      <c r="B690" s="61"/>
      <c r="C690" s="11"/>
      <c r="D690" s="61"/>
      <c r="E690" s="61"/>
      <c r="F690" s="61"/>
      <c r="G690" s="61"/>
      <c r="H690" s="61"/>
      <c r="I690" s="61"/>
      <c r="J690" s="61"/>
      <c r="K690" s="6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</row>
    <row r="691" spans="2:60" ht="15.75" customHeight="1" x14ac:dyDescent="0.25">
      <c r="B691" s="61"/>
      <c r="C691" s="11"/>
      <c r="D691" s="61"/>
      <c r="E691" s="61"/>
      <c r="F691" s="61"/>
      <c r="G691" s="61"/>
      <c r="H691" s="61"/>
      <c r="I691" s="61"/>
      <c r="J691" s="61"/>
      <c r="K691" s="6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</row>
    <row r="692" spans="2:60" ht="15.75" customHeight="1" x14ac:dyDescent="0.25">
      <c r="B692" s="61"/>
      <c r="C692" s="11"/>
      <c r="D692" s="61"/>
      <c r="E692" s="61"/>
      <c r="F692" s="61"/>
      <c r="G692" s="61"/>
      <c r="H692" s="61"/>
      <c r="I692" s="61"/>
      <c r="J692" s="61"/>
      <c r="K692" s="6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</row>
    <row r="693" spans="2:60" ht="15.75" customHeight="1" x14ac:dyDescent="0.25">
      <c r="B693" s="61"/>
      <c r="C693" s="11"/>
      <c r="D693" s="61"/>
      <c r="E693" s="61"/>
      <c r="F693" s="61"/>
      <c r="G693" s="61"/>
      <c r="H693" s="61"/>
      <c r="I693" s="61"/>
      <c r="J693" s="61"/>
      <c r="K693" s="6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</row>
    <row r="694" spans="2:60" ht="15.75" customHeight="1" x14ac:dyDescent="0.25">
      <c r="B694" s="61"/>
      <c r="C694" s="11"/>
      <c r="D694" s="61"/>
      <c r="E694" s="61"/>
      <c r="F694" s="61"/>
      <c r="G694" s="61"/>
      <c r="H694" s="61"/>
      <c r="I694" s="61"/>
      <c r="J694" s="61"/>
      <c r="K694" s="6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</row>
    <row r="695" spans="2:60" ht="15.75" customHeight="1" x14ac:dyDescent="0.25">
      <c r="B695" s="61"/>
      <c r="C695" s="11"/>
      <c r="D695" s="61"/>
      <c r="E695" s="61"/>
      <c r="F695" s="61"/>
      <c r="G695" s="61"/>
      <c r="H695" s="61"/>
      <c r="I695" s="61"/>
      <c r="J695" s="61"/>
      <c r="K695" s="6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</row>
    <row r="696" spans="2:60" ht="15.75" customHeight="1" x14ac:dyDescent="0.25">
      <c r="B696" s="61"/>
      <c r="C696" s="11"/>
      <c r="D696" s="61"/>
      <c r="E696" s="61"/>
      <c r="F696" s="61"/>
      <c r="G696" s="61"/>
      <c r="H696" s="61"/>
      <c r="I696" s="61"/>
      <c r="J696" s="61"/>
      <c r="K696" s="6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</row>
    <row r="697" spans="2:60" ht="15.75" customHeight="1" x14ac:dyDescent="0.25">
      <c r="B697" s="61"/>
      <c r="C697" s="11"/>
      <c r="D697" s="61"/>
      <c r="E697" s="61"/>
      <c r="F697" s="61"/>
      <c r="G697" s="61"/>
      <c r="H697" s="61"/>
      <c r="I697" s="61"/>
      <c r="J697" s="61"/>
      <c r="K697" s="6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</row>
    <row r="698" spans="2:60" ht="15.75" customHeight="1" x14ac:dyDescent="0.25">
      <c r="B698" s="61"/>
      <c r="C698" s="11"/>
      <c r="D698" s="61"/>
      <c r="E698" s="61"/>
      <c r="F698" s="61"/>
      <c r="G698" s="61"/>
      <c r="H698" s="61"/>
      <c r="I698" s="61"/>
      <c r="J698" s="61"/>
      <c r="K698" s="6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</row>
    <row r="699" spans="2:60" ht="15.75" customHeight="1" x14ac:dyDescent="0.25">
      <c r="B699" s="61"/>
      <c r="C699" s="11"/>
      <c r="D699" s="61"/>
      <c r="E699" s="61"/>
      <c r="F699" s="61"/>
      <c r="G699" s="61"/>
      <c r="H699" s="61"/>
      <c r="I699" s="61"/>
      <c r="J699" s="61"/>
      <c r="K699" s="6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</row>
    <row r="700" spans="2:60" ht="15.75" customHeight="1" x14ac:dyDescent="0.25">
      <c r="B700" s="61"/>
      <c r="C700" s="11"/>
      <c r="D700" s="61"/>
      <c r="E700" s="61"/>
      <c r="F700" s="61"/>
      <c r="G700" s="61"/>
      <c r="H700" s="61"/>
      <c r="I700" s="61"/>
      <c r="J700" s="61"/>
      <c r="K700" s="6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</row>
    <row r="701" spans="2:60" ht="15.75" customHeight="1" x14ac:dyDescent="0.25">
      <c r="B701" s="61"/>
      <c r="C701" s="11"/>
      <c r="D701" s="61"/>
      <c r="E701" s="61"/>
      <c r="F701" s="61"/>
      <c r="G701" s="61"/>
      <c r="H701" s="61"/>
      <c r="I701" s="61"/>
      <c r="J701" s="61"/>
      <c r="K701" s="6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</row>
    <row r="702" spans="2:60" ht="15.75" customHeight="1" x14ac:dyDescent="0.25">
      <c r="B702" s="61"/>
      <c r="C702" s="11"/>
      <c r="D702" s="61"/>
      <c r="E702" s="61"/>
      <c r="F702" s="61"/>
      <c r="G702" s="61"/>
      <c r="H702" s="61"/>
      <c r="I702" s="61"/>
      <c r="J702" s="61"/>
      <c r="K702" s="6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</row>
    <row r="703" spans="2:60" ht="15.75" customHeight="1" x14ac:dyDescent="0.25">
      <c r="B703" s="61"/>
      <c r="C703" s="11"/>
      <c r="D703" s="61"/>
      <c r="E703" s="61"/>
      <c r="F703" s="61"/>
      <c r="G703" s="61"/>
      <c r="H703" s="61"/>
      <c r="I703" s="61"/>
      <c r="J703" s="61"/>
      <c r="K703" s="6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</row>
    <row r="704" spans="2:60" ht="15.75" customHeight="1" x14ac:dyDescent="0.25">
      <c r="B704" s="61"/>
      <c r="C704" s="11"/>
      <c r="D704" s="61"/>
      <c r="E704" s="61"/>
      <c r="F704" s="61"/>
      <c r="G704" s="61"/>
      <c r="H704" s="61"/>
      <c r="I704" s="61"/>
      <c r="J704" s="61"/>
      <c r="K704" s="6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</row>
    <row r="705" spans="2:60" ht="15.75" customHeight="1" x14ac:dyDescent="0.25">
      <c r="B705" s="61"/>
      <c r="C705" s="11"/>
      <c r="D705" s="61"/>
      <c r="E705" s="61"/>
      <c r="F705" s="61"/>
      <c r="G705" s="61"/>
      <c r="H705" s="61"/>
      <c r="I705" s="61"/>
      <c r="J705" s="61"/>
      <c r="K705" s="6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</row>
    <row r="706" spans="2:60" ht="15.75" customHeight="1" x14ac:dyDescent="0.25">
      <c r="B706" s="61"/>
      <c r="C706" s="11"/>
      <c r="D706" s="61"/>
      <c r="E706" s="61"/>
      <c r="F706" s="61"/>
      <c r="G706" s="61"/>
      <c r="H706" s="61"/>
      <c r="I706" s="61"/>
      <c r="J706" s="61"/>
      <c r="K706" s="6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</row>
    <row r="707" spans="2:60" ht="15.75" customHeight="1" x14ac:dyDescent="0.25">
      <c r="B707" s="61"/>
      <c r="C707" s="11"/>
      <c r="D707" s="61"/>
      <c r="E707" s="61"/>
      <c r="F707" s="61"/>
      <c r="G707" s="61"/>
      <c r="H707" s="61"/>
      <c r="I707" s="61"/>
      <c r="J707" s="61"/>
      <c r="K707" s="6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</row>
    <row r="708" spans="2:60" ht="15.75" customHeight="1" x14ac:dyDescent="0.25">
      <c r="B708" s="61"/>
      <c r="C708" s="11"/>
      <c r="D708" s="61"/>
      <c r="E708" s="61"/>
      <c r="F708" s="61"/>
      <c r="G708" s="61"/>
      <c r="H708" s="61"/>
      <c r="I708" s="61"/>
      <c r="J708" s="61"/>
      <c r="K708" s="6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</row>
    <row r="709" spans="2:60" ht="15.75" customHeight="1" x14ac:dyDescent="0.25">
      <c r="B709" s="61"/>
      <c r="C709" s="11"/>
      <c r="D709" s="61"/>
      <c r="E709" s="61"/>
      <c r="F709" s="61"/>
      <c r="G709" s="61"/>
      <c r="H709" s="61"/>
      <c r="I709" s="61"/>
      <c r="J709" s="61"/>
      <c r="K709" s="6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</row>
    <row r="710" spans="2:60" ht="15.75" customHeight="1" x14ac:dyDescent="0.25">
      <c r="B710" s="61"/>
      <c r="C710" s="11"/>
      <c r="D710" s="61"/>
      <c r="E710" s="61"/>
      <c r="F710" s="61"/>
      <c r="G710" s="61"/>
      <c r="H710" s="61"/>
      <c r="I710" s="61"/>
      <c r="J710" s="61"/>
      <c r="K710" s="6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</row>
    <row r="711" spans="2:60" ht="15.75" customHeight="1" x14ac:dyDescent="0.25">
      <c r="B711" s="61"/>
      <c r="C711" s="11"/>
      <c r="D711" s="61"/>
      <c r="E711" s="61"/>
      <c r="F711" s="61"/>
      <c r="G711" s="61"/>
      <c r="H711" s="61"/>
      <c r="I711" s="61"/>
      <c r="J711" s="61"/>
      <c r="K711" s="6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</row>
    <row r="712" spans="2:60" ht="15.75" customHeight="1" x14ac:dyDescent="0.25">
      <c r="B712" s="61"/>
      <c r="C712" s="11"/>
      <c r="D712" s="61"/>
      <c r="E712" s="61"/>
      <c r="F712" s="61"/>
      <c r="G712" s="61"/>
      <c r="H712" s="61"/>
      <c r="I712" s="61"/>
      <c r="J712" s="61"/>
      <c r="K712" s="6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</row>
    <row r="713" spans="2:60" ht="15.75" customHeight="1" x14ac:dyDescent="0.25">
      <c r="B713" s="61"/>
      <c r="C713" s="11"/>
      <c r="D713" s="61"/>
      <c r="E713" s="61"/>
      <c r="F713" s="61"/>
      <c r="G713" s="61"/>
      <c r="H713" s="61"/>
      <c r="I713" s="61"/>
      <c r="J713" s="61"/>
      <c r="K713" s="6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</row>
    <row r="714" spans="2:60" ht="15.75" customHeight="1" x14ac:dyDescent="0.25">
      <c r="B714" s="61"/>
      <c r="C714" s="11"/>
      <c r="D714" s="61"/>
      <c r="E714" s="61"/>
      <c r="F714" s="61"/>
      <c r="G714" s="61"/>
      <c r="H714" s="61"/>
      <c r="I714" s="61"/>
      <c r="J714" s="61"/>
      <c r="K714" s="6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</row>
    <row r="715" spans="2:60" ht="15.75" customHeight="1" x14ac:dyDescent="0.25">
      <c r="B715" s="61"/>
      <c r="C715" s="11"/>
      <c r="D715" s="61"/>
      <c r="E715" s="61"/>
      <c r="F715" s="61"/>
      <c r="G715" s="61"/>
      <c r="H715" s="61"/>
      <c r="I715" s="61"/>
      <c r="J715" s="61"/>
      <c r="K715" s="6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</row>
    <row r="716" spans="2:60" ht="15.75" customHeight="1" x14ac:dyDescent="0.25">
      <c r="B716" s="61"/>
      <c r="C716" s="11"/>
      <c r="D716" s="61"/>
      <c r="E716" s="61"/>
      <c r="F716" s="61"/>
      <c r="G716" s="61"/>
      <c r="H716" s="61"/>
      <c r="I716" s="61"/>
      <c r="J716" s="61"/>
      <c r="K716" s="6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</row>
    <row r="717" spans="2:60" ht="15.75" customHeight="1" x14ac:dyDescent="0.25">
      <c r="B717" s="61"/>
      <c r="C717" s="11"/>
      <c r="D717" s="61"/>
      <c r="E717" s="61"/>
      <c r="F717" s="61"/>
      <c r="G717" s="61"/>
      <c r="H717" s="61"/>
      <c r="I717" s="61"/>
      <c r="J717" s="61"/>
      <c r="K717" s="6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</row>
    <row r="718" spans="2:60" ht="15.75" customHeight="1" x14ac:dyDescent="0.25">
      <c r="B718" s="61"/>
      <c r="C718" s="11"/>
      <c r="D718" s="61"/>
      <c r="E718" s="61"/>
      <c r="F718" s="61"/>
      <c r="G718" s="61"/>
      <c r="H718" s="61"/>
      <c r="I718" s="61"/>
      <c r="J718" s="61"/>
      <c r="K718" s="6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</row>
    <row r="719" spans="2:60" ht="15.75" customHeight="1" x14ac:dyDescent="0.25">
      <c r="B719" s="61"/>
      <c r="C719" s="11"/>
      <c r="D719" s="61"/>
      <c r="E719" s="61"/>
      <c r="F719" s="61"/>
      <c r="G719" s="61"/>
      <c r="H719" s="61"/>
      <c r="I719" s="61"/>
      <c r="J719" s="61"/>
      <c r="K719" s="6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</row>
    <row r="720" spans="2:60" ht="15.75" customHeight="1" x14ac:dyDescent="0.25">
      <c r="B720" s="61"/>
      <c r="C720" s="11"/>
      <c r="D720" s="61"/>
      <c r="E720" s="61"/>
      <c r="F720" s="61"/>
      <c r="G720" s="61"/>
      <c r="H720" s="61"/>
      <c r="I720" s="61"/>
      <c r="J720" s="61"/>
      <c r="K720" s="6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</row>
    <row r="721" spans="2:60" ht="15.75" customHeight="1" x14ac:dyDescent="0.25">
      <c r="B721" s="61"/>
      <c r="C721" s="11"/>
      <c r="D721" s="61"/>
      <c r="E721" s="61"/>
      <c r="F721" s="61"/>
      <c r="G721" s="61"/>
      <c r="H721" s="61"/>
      <c r="I721" s="61"/>
      <c r="J721" s="61"/>
      <c r="K721" s="6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</row>
    <row r="722" spans="2:60" ht="15.75" customHeight="1" x14ac:dyDescent="0.25">
      <c r="B722" s="61"/>
      <c r="C722" s="11"/>
      <c r="D722" s="61"/>
      <c r="E722" s="61"/>
      <c r="F722" s="61"/>
      <c r="G722" s="61"/>
      <c r="H722" s="61"/>
      <c r="I722" s="61"/>
      <c r="J722" s="61"/>
      <c r="K722" s="6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</row>
    <row r="723" spans="2:60" ht="15.75" customHeight="1" x14ac:dyDescent="0.25">
      <c r="B723" s="61"/>
      <c r="C723" s="11"/>
      <c r="D723" s="61"/>
      <c r="E723" s="61"/>
      <c r="F723" s="61"/>
      <c r="G723" s="61"/>
      <c r="H723" s="61"/>
      <c r="I723" s="61"/>
      <c r="J723" s="61"/>
      <c r="K723" s="6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</row>
    <row r="724" spans="2:60" ht="15.75" customHeight="1" x14ac:dyDescent="0.25">
      <c r="B724" s="61"/>
      <c r="C724" s="11"/>
      <c r="D724" s="61"/>
      <c r="E724" s="61"/>
      <c r="F724" s="61"/>
      <c r="G724" s="61"/>
      <c r="H724" s="61"/>
      <c r="I724" s="61"/>
      <c r="J724" s="61"/>
      <c r="K724" s="6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</row>
    <row r="725" spans="2:60" ht="15.75" customHeight="1" x14ac:dyDescent="0.25">
      <c r="B725" s="61"/>
      <c r="C725" s="11"/>
      <c r="D725" s="61"/>
      <c r="E725" s="61"/>
      <c r="F725" s="61"/>
      <c r="G725" s="61"/>
      <c r="H725" s="61"/>
      <c r="I725" s="61"/>
      <c r="J725" s="61"/>
      <c r="K725" s="6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</row>
    <row r="726" spans="2:60" ht="15.75" customHeight="1" x14ac:dyDescent="0.25">
      <c r="B726" s="61"/>
      <c r="C726" s="11"/>
      <c r="D726" s="61"/>
      <c r="E726" s="61"/>
      <c r="F726" s="61"/>
      <c r="G726" s="61"/>
      <c r="H726" s="61"/>
      <c r="I726" s="61"/>
      <c r="J726" s="61"/>
      <c r="K726" s="6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</row>
    <row r="727" spans="2:60" ht="15.75" customHeight="1" x14ac:dyDescent="0.25">
      <c r="B727" s="61"/>
      <c r="C727" s="11"/>
      <c r="D727" s="61"/>
      <c r="E727" s="61"/>
      <c r="F727" s="61"/>
      <c r="G727" s="61"/>
      <c r="H727" s="61"/>
      <c r="I727" s="61"/>
      <c r="J727" s="61"/>
      <c r="K727" s="6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</row>
    <row r="728" spans="2:60" ht="15.75" customHeight="1" x14ac:dyDescent="0.25">
      <c r="B728" s="61"/>
      <c r="C728" s="11"/>
      <c r="D728" s="61"/>
      <c r="E728" s="61"/>
      <c r="F728" s="61"/>
      <c r="G728" s="61"/>
      <c r="H728" s="61"/>
      <c r="I728" s="61"/>
      <c r="J728" s="61"/>
      <c r="K728" s="6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</row>
    <row r="729" spans="2:60" ht="15.75" customHeight="1" x14ac:dyDescent="0.25">
      <c r="B729" s="61"/>
      <c r="C729" s="11"/>
      <c r="D729" s="61"/>
      <c r="E729" s="61"/>
      <c r="F729" s="61"/>
      <c r="G729" s="61"/>
      <c r="H729" s="61"/>
      <c r="I729" s="61"/>
      <c r="J729" s="61"/>
      <c r="K729" s="6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</row>
    <row r="730" spans="2:60" ht="15.75" customHeight="1" x14ac:dyDescent="0.25">
      <c r="B730" s="61"/>
      <c r="C730" s="11"/>
      <c r="D730" s="61"/>
      <c r="E730" s="61"/>
      <c r="F730" s="61"/>
      <c r="G730" s="61"/>
      <c r="H730" s="61"/>
      <c r="I730" s="61"/>
      <c r="J730" s="61"/>
      <c r="K730" s="6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</row>
    <row r="731" spans="2:60" ht="15.75" customHeight="1" x14ac:dyDescent="0.25">
      <c r="B731" s="61"/>
      <c r="C731" s="11"/>
      <c r="D731" s="61"/>
      <c r="E731" s="61"/>
      <c r="F731" s="61"/>
      <c r="G731" s="61"/>
      <c r="H731" s="61"/>
      <c r="I731" s="61"/>
      <c r="J731" s="61"/>
      <c r="K731" s="6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</row>
    <row r="732" spans="2:60" ht="15.75" customHeight="1" x14ac:dyDescent="0.25">
      <c r="B732" s="61"/>
      <c r="C732" s="11"/>
      <c r="D732" s="61"/>
      <c r="E732" s="61"/>
      <c r="F732" s="61"/>
      <c r="G732" s="61"/>
      <c r="H732" s="61"/>
      <c r="I732" s="61"/>
      <c r="J732" s="61"/>
      <c r="K732" s="6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</row>
    <row r="733" spans="2:60" ht="15.75" customHeight="1" x14ac:dyDescent="0.25">
      <c r="B733" s="61"/>
      <c r="C733" s="11"/>
      <c r="D733" s="61"/>
      <c r="E733" s="61"/>
      <c r="F733" s="61"/>
      <c r="G733" s="61"/>
      <c r="H733" s="61"/>
      <c r="I733" s="61"/>
      <c r="J733" s="61"/>
      <c r="K733" s="6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</row>
    <row r="734" spans="2:60" ht="15.75" customHeight="1" x14ac:dyDescent="0.25">
      <c r="B734" s="61"/>
      <c r="C734" s="11"/>
      <c r="D734" s="61"/>
      <c r="E734" s="61"/>
      <c r="F734" s="61"/>
      <c r="G734" s="61"/>
      <c r="H734" s="61"/>
      <c r="I734" s="61"/>
      <c r="J734" s="61"/>
      <c r="K734" s="6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</row>
    <row r="735" spans="2:60" ht="15.75" customHeight="1" x14ac:dyDescent="0.25">
      <c r="B735" s="61"/>
      <c r="C735" s="11"/>
      <c r="D735" s="61"/>
      <c r="E735" s="61"/>
      <c r="F735" s="61"/>
      <c r="G735" s="61"/>
      <c r="H735" s="61"/>
      <c r="I735" s="61"/>
      <c r="J735" s="61"/>
      <c r="K735" s="6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</row>
    <row r="736" spans="2:60" ht="15.75" customHeight="1" x14ac:dyDescent="0.25">
      <c r="B736" s="61"/>
      <c r="C736" s="11"/>
      <c r="D736" s="61"/>
      <c r="E736" s="61"/>
      <c r="F736" s="61"/>
      <c r="G736" s="61"/>
      <c r="H736" s="61"/>
      <c r="I736" s="61"/>
      <c r="J736" s="61"/>
      <c r="K736" s="6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</row>
    <row r="737" spans="2:60" ht="15.75" customHeight="1" x14ac:dyDescent="0.25">
      <c r="B737" s="61"/>
      <c r="C737" s="11"/>
      <c r="D737" s="61"/>
      <c r="E737" s="61"/>
      <c r="F737" s="61"/>
      <c r="G737" s="61"/>
      <c r="H737" s="61"/>
      <c r="I737" s="61"/>
      <c r="J737" s="61"/>
      <c r="K737" s="6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</row>
    <row r="738" spans="2:60" ht="15.75" customHeight="1" x14ac:dyDescent="0.25">
      <c r="B738" s="61"/>
      <c r="C738" s="11"/>
      <c r="D738" s="61"/>
      <c r="E738" s="61"/>
      <c r="F738" s="61"/>
      <c r="G738" s="61"/>
      <c r="H738" s="61"/>
      <c r="I738" s="61"/>
      <c r="J738" s="61"/>
      <c r="K738" s="6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</row>
    <row r="739" spans="2:60" ht="15.75" customHeight="1" x14ac:dyDescent="0.25">
      <c r="B739" s="61"/>
      <c r="C739" s="11"/>
      <c r="D739" s="61"/>
      <c r="E739" s="61"/>
      <c r="F739" s="61"/>
      <c r="G739" s="61"/>
      <c r="H739" s="61"/>
      <c r="I739" s="61"/>
      <c r="J739" s="61"/>
      <c r="K739" s="6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</row>
    <row r="740" spans="2:60" ht="15.75" customHeight="1" x14ac:dyDescent="0.25">
      <c r="B740" s="61"/>
      <c r="C740" s="11"/>
      <c r="D740" s="61"/>
      <c r="E740" s="61"/>
      <c r="F740" s="61"/>
      <c r="G740" s="61"/>
      <c r="H740" s="61"/>
      <c r="I740" s="61"/>
      <c r="J740" s="61"/>
      <c r="K740" s="6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</row>
    <row r="741" spans="2:60" ht="15.75" customHeight="1" x14ac:dyDescent="0.25">
      <c r="B741" s="61"/>
      <c r="C741" s="11"/>
      <c r="D741" s="61"/>
      <c r="E741" s="61"/>
      <c r="F741" s="61"/>
      <c r="G741" s="61"/>
      <c r="H741" s="61"/>
      <c r="I741" s="61"/>
      <c r="J741" s="61"/>
      <c r="K741" s="6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</row>
    <row r="742" spans="2:60" ht="15.75" customHeight="1" x14ac:dyDescent="0.25">
      <c r="B742" s="61"/>
      <c r="C742" s="11"/>
      <c r="D742" s="61"/>
      <c r="E742" s="61"/>
      <c r="F742" s="61"/>
      <c r="G742" s="61"/>
      <c r="H742" s="61"/>
      <c r="I742" s="61"/>
      <c r="J742" s="61"/>
      <c r="K742" s="6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</row>
    <row r="743" spans="2:60" ht="15.75" customHeight="1" x14ac:dyDescent="0.25">
      <c r="B743" s="61"/>
      <c r="C743" s="11"/>
      <c r="D743" s="61"/>
      <c r="E743" s="61"/>
      <c r="F743" s="61"/>
      <c r="G743" s="61"/>
      <c r="H743" s="61"/>
      <c r="I743" s="61"/>
      <c r="J743" s="61"/>
      <c r="K743" s="6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</row>
    <row r="744" spans="2:60" ht="15.75" customHeight="1" x14ac:dyDescent="0.25">
      <c r="B744" s="61"/>
      <c r="C744" s="11"/>
      <c r="D744" s="61"/>
      <c r="E744" s="61"/>
      <c r="F744" s="61"/>
      <c r="G744" s="61"/>
      <c r="H744" s="61"/>
      <c r="I744" s="61"/>
      <c r="J744" s="61"/>
      <c r="K744" s="6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</row>
    <row r="745" spans="2:60" ht="15.75" customHeight="1" x14ac:dyDescent="0.25">
      <c r="B745" s="61"/>
      <c r="C745" s="11"/>
      <c r="D745" s="61"/>
      <c r="E745" s="61"/>
      <c r="F745" s="61"/>
      <c r="G745" s="61"/>
      <c r="H745" s="61"/>
      <c r="I745" s="61"/>
      <c r="J745" s="61"/>
      <c r="K745" s="6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</row>
    <row r="746" spans="2:60" ht="15.75" customHeight="1" x14ac:dyDescent="0.25">
      <c r="B746" s="61"/>
      <c r="C746" s="11"/>
      <c r="D746" s="61"/>
      <c r="E746" s="61"/>
      <c r="F746" s="61"/>
      <c r="G746" s="61"/>
      <c r="H746" s="61"/>
      <c r="I746" s="61"/>
      <c r="J746" s="61"/>
      <c r="K746" s="6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</row>
    <row r="747" spans="2:60" ht="15.75" customHeight="1" x14ac:dyDescent="0.25">
      <c r="B747" s="61"/>
      <c r="C747" s="11"/>
      <c r="D747" s="61"/>
      <c r="E747" s="61"/>
      <c r="F747" s="61"/>
      <c r="G747" s="61"/>
      <c r="H747" s="61"/>
      <c r="I747" s="61"/>
      <c r="J747" s="61"/>
      <c r="K747" s="6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</row>
    <row r="748" spans="2:60" ht="15.75" customHeight="1" x14ac:dyDescent="0.25">
      <c r="B748" s="61"/>
      <c r="C748" s="11"/>
      <c r="D748" s="61"/>
      <c r="E748" s="61"/>
      <c r="F748" s="61"/>
      <c r="G748" s="61"/>
      <c r="H748" s="61"/>
      <c r="I748" s="61"/>
      <c r="J748" s="61"/>
      <c r="K748" s="6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</row>
    <row r="749" spans="2:60" ht="15.75" customHeight="1" x14ac:dyDescent="0.25">
      <c r="B749" s="61"/>
      <c r="C749" s="11"/>
      <c r="D749" s="61"/>
      <c r="E749" s="61"/>
      <c r="F749" s="61"/>
      <c r="G749" s="61"/>
      <c r="H749" s="61"/>
      <c r="I749" s="61"/>
      <c r="J749" s="61"/>
      <c r="K749" s="6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</row>
    <row r="750" spans="2:60" ht="15.75" customHeight="1" x14ac:dyDescent="0.25">
      <c r="B750" s="61"/>
      <c r="C750" s="11"/>
      <c r="D750" s="61"/>
      <c r="E750" s="61"/>
      <c r="F750" s="61"/>
      <c r="G750" s="61"/>
      <c r="H750" s="61"/>
      <c r="I750" s="61"/>
      <c r="J750" s="61"/>
      <c r="K750" s="6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</row>
    <row r="751" spans="2:60" ht="15.75" customHeight="1" x14ac:dyDescent="0.25">
      <c r="B751" s="61"/>
      <c r="C751" s="11"/>
      <c r="D751" s="61"/>
      <c r="E751" s="61"/>
      <c r="F751" s="61"/>
      <c r="G751" s="61"/>
      <c r="H751" s="61"/>
      <c r="I751" s="61"/>
      <c r="J751" s="61"/>
      <c r="K751" s="6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</row>
    <row r="752" spans="2:60" ht="15.75" customHeight="1" x14ac:dyDescent="0.25">
      <c r="B752" s="61"/>
      <c r="C752" s="11"/>
      <c r="D752" s="61"/>
      <c r="E752" s="61"/>
      <c r="F752" s="61"/>
      <c r="G752" s="61"/>
      <c r="H752" s="61"/>
      <c r="I752" s="61"/>
      <c r="J752" s="61"/>
      <c r="K752" s="6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</row>
    <row r="753" spans="2:60" ht="15.75" customHeight="1" x14ac:dyDescent="0.25">
      <c r="B753" s="61"/>
      <c r="C753" s="11"/>
      <c r="D753" s="61"/>
      <c r="E753" s="61"/>
      <c r="F753" s="61"/>
      <c r="G753" s="61"/>
      <c r="H753" s="61"/>
      <c r="I753" s="61"/>
      <c r="J753" s="61"/>
      <c r="K753" s="6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</row>
    <row r="754" spans="2:60" ht="15.75" customHeight="1" x14ac:dyDescent="0.25">
      <c r="B754" s="61"/>
      <c r="C754" s="11"/>
      <c r="D754" s="61"/>
      <c r="E754" s="61"/>
      <c r="F754" s="61"/>
      <c r="G754" s="61"/>
      <c r="H754" s="61"/>
      <c r="I754" s="61"/>
      <c r="J754" s="61"/>
      <c r="K754" s="6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</row>
    <row r="755" spans="2:60" ht="15.75" customHeight="1" x14ac:dyDescent="0.25">
      <c r="B755" s="61"/>
      <c r="C755" s="11"/>
      <c r="D755" s="61"/>
      <c r="E755" s="61"/>
      <c r="F755" s="61"/>
      <c r="G755" s="61"/>
      <c r="H755" s="61"/>
      <c r="I755" s="61"/>
      <c r="J755" s="61"/>
      <c r="K755" s="6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</row>
    <row r="756" spans="2:60" ht="15.75" customHeight="1" x14ac:dyDescent="0.25">
      <c r="B756" s="61"/>
      <c r="C756" s="11"/>
      <c r="D756" s="61"/>
      <c r="E756" s="61"/>
      <c r="F756" s="61"/>
      <c r="G756" s="61"/>
      <c r="H756" s="61"/>
      <c r="I756" s="61"/>
      <c r="J756" s="61"/>
      <c r="K756" s="6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</row>
    <row r="757" spans="2:60" ht="15.75" customHeight="1" x14ac:dyDescent="0.25">
      <c r="B757" s="61"/>
      <c r="C757" s="11"/>
      <c r="D757" s="61"/>
      <c r="E757" s="61"/>
      <c r="F757" s="61"/>
      <c r="G757" s="61"/>
      <c r="H757" s="61"/>
      <c r="I757" s="61"/>
      <c r="J757" s="61"/>
      <c r="K757" s="6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</row>
    <row r="758" spans="2:60" ht="15.75" customHeight="1" x14ac:dyDescent="0.25">
      <c r="B758" s="61"/>
      <c r="C758" s="11"/>
      <c r="D758" s="61"/>
      <c r="E758" s="61"/>
      <c r="F758" s="61"/>
      <c r="G758" s="61"/>
      <c r="H758" s="61"/>
      <c r="I758" s="61"/>
      <c r="J758" s="61"/>
      <c r="K758" s="6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</row>
    <row r="759" spans="2:60" ht="15.75" customHeight="1" x14ac:dyDescent="0.25">
      <c r="B759" s="61"/>
      <c r="C759" s="11"/>
      <c r="D759" s="61"/>
      <c r="E759" s="61"/>
      <c r="F759" s="61"/>
      <c r="G759" s="61"/>
      <c r="H759" s="61"/>
      <c r="I759" s="61"/>
      <c r="J759" s="61"/>
      <c r="K759" s="6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</row>
    <row r="760" spans="2:60" ht="15.75" customHeight="1" x14ac:dyDescent="0.25">
      <c r="B760" s="61"/>
      <c r="C760" s="11"/>
      <c r="D760" s="61"/>
      <c r="E760" s="61"/>
      <c r="F760" s="61"/>
      <c r="G760" s="61"/>
      <c r="H760" s="61"/>
      <c r="I760" s="61"/>
      <c r="J760" s="61"/>
      <c r="K760" s="6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</row>
    <row r="761" spans="2:60" ht="15.75" customHeight="1" x14ac:dyDescent="0.25">
      <c r="B761" s="61"/>
      <c r="C761" s="11"/>
      <c r="D761" s="61"/>
      <c r="E761" s="61"/>
      <c r="F761" s="61"/>
      <c r="G761" s="61"/>
      <c r="H761" s="61"/>
      <c r="I761" s="61"/>
      <c r="J761" s="61"/>
      <c r="K761" s="6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</row>
    <row r="762" spans="2:60" ht="15.75" customHeight="1" x14ac:dyDescent="0.25">
      <c r="B762" s="61"/>
      <c r="C762" s="11"/>
      <c r="D762" s="61"/>
      <c r="E762" s="61"/>
      <c r="F762" s="61"/>
      <c r="G762" s="61"/>
      <c r="H762" s="61"/>
      <c r="I762" s="61"/>
      <c r="J762" s="61"/>
      <c r="K762" s="6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</row>
    <row r="763" spans="2:60" ht="15.75" customHeight="1" x14ac:dyDescent="0.25">
      <c r="B763" s="61"/>
      <c r="C763" s="11"/>
      <c r="D763" s="61"/>
      <c r="E763" s="61"/>
      <c r="F763" s="61"/>
      <c r="G763" s="61"/>
      <c r="H763" s="61"/>
      <c r="I763" s="61"/>
      <c r="J763" s="61"/>
      <c r="K763" s="6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</row>
    <row r="764" spans="2:60" ht="15.75" customHeight="1" x14ac:dyDescent="0.25">
      <c r="B764" s="61"/>
      <c r="C764" s="11"/>
      <c r="D764" s="61"/>
      <c r="E764" s="61"/>
      <c r="F764" s="61"/>
      <c r="G764" s="61"/>
      <c r="H764" s="61"/>
      <c r="I764" s="61"/>
      <c r="J764" s="61"/>
      <c r="K764" s="6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</row>
    <row r="765" spans="2:60" ht="15.75" customHeight="1" x14ac:dyDescent="0.25">
      <c r="B765" s="61"/>
      <c r="C765" s="11"/>
      <c r="D765" s="61"/>
      <c r="E765" s="61"/>
      <c r="F765" s="61"/>
      <c r="G765" s="61"/>
      <c r="H765" s="61"/>
      <c r="I765" s="61"/>
      <c r="J765" s="61"/>
      <c r="K765" s="6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</row>
    <row r="766" spans="2:60" ht="15.75" customHeight="1" x14ac:dyDescent="0.25">
      <c r="B766" s="61"/>
      <c r="C766" s="11"/>
      <c r="D766" s="61"/>
      <c r="E766" s="61"/>
      <c r="F766" s="61"/>
      <c r="G766" s="61"/>
      <c r="H766" s="61"/>
      <c r="I766" s="61"/>
      <c r="J766" s="61"/>
      <c r="K766" s="6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</row>
    <row r="767" spans="2:60" ht="15.75" customHeight="1" x14ac:dyDescent="0.25">
      <c r="B767" s="61"/>
      <c r="C767" s="11"/>
      <c r="D767" s="61"/>
      <c r="E767" s="61"/>
      <c r="F767" s="61"/>
      <c r="G767" s="61"/>
      <c r="H767" s="61"/>
      <c r="I767" s="61"/>
      <c r="J767" s="61"/>
      <c r="K767" s="6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</row>
    <row r="768" spans="2:60" ht="15.75" customHeight="1" x14ac:dyDescent="0.25">
      <c r="B768" s="61"/>
      <c r="C768" s="11"/>
      <c r="D768" s="61"/>
      <c r="E768" s="61"/>
      <c r="F768" s="61"/>
      <c r="G768" s="61"/>
      <c r="H768" s="61"/>
      <c r="I768" s="61"/>
      <c r="J768" s="61"/>
      <c r="K768" s="6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</row>
    <row r="769" spans="2:60" ht="15.75" customHeight="1" x14ac:dyDescent="0.25">
      <c r="B769" s="61"/>
      <c r="C769" s="11"/>
      <c r="D769" s="61"/>
      <c r="E769" s="61"/>
      <c r="F769" s="61"/>
      <c r="G769" s="61"/>
      <c r="H769" s="61"/>
      <c r="I769" s="61"/>
      <c r="J769" s="61"/>
      <c r="K769" s="6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</row>
    <row r="770" spans="2:60" ht="15.75" customHeight="1" x14ac:dyDescent="0.25">
      <c r="B770" s="61"/>
      <c r="C770" s="11"/>
      <c r="D770" s="61"/>
      <c r="E770" s="61"/>
      <c r="F770" s="61"/>
      <c r="G770" s="61"/>
      <c r="H770" s="61"/>
      <c r="I770" s="61"/>
      <c r="J770" s="61"/>
      <c r="K770" s="6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</row>
    <row r="771" spans="2:60" ht="15.75" customHeight="1" x14ac:dyDescent="0.25">
      <c r="B771" s="61"/>
      <c r="C771" s="11"/>
      <c r="D771" s="61"/>
      <c r="E771" s="61"/>
      <c r="F771" s="61"/>
      <c r="G771" s="61"/>
      <c r="H771" s="61"/>
      <c r="I771" s="61"/>
      <c r="J771" s="61"/>
      <c r="K771" s="6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</row>
    <row r="772" spans="2:60" ht="15.75" customHeight="1" x14ac:dyDescent="0.25">
      <c r="B772" s="61"/>
      <c r="C772" s="11"/>
      <c r="D772" s="61"/>
      <c r="E772" s="61"/>
      <c r="F772" s="61"/>
      <c r="G772" s="61"/>
      <c r="H772" s="61"/>
      <c r="I772" s="61"/>
      <c r="J772" s="61"/>
      <c r="K772" s="6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</row>
    <row r="773" spans="2:60" ht="15.75" customHeight="1" x14ac:dyDescent="0.25">
      <c r="B773" s="61"/>
      <c r="C773" s="11"/>
      <c r="D773" s="61"/>
      <c r="E773" s="61"/>
      <c r="F773" s="61"/>
      <c r="G773" s="61"/>
      <c r="H773" s="61"/>
      <c r="I773" s="61"/>
      <c r="J773" s="61"/>
      <c r="K773" s="6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</row>
    <row r="774" spans="2:60" ht="15.75" customHeight="1" x14ac:dyDescent="0.25">
      <c r="B774" s="61"/>
      <c r="C774" s="11"/>
      <c r="D774" s="61"/>
      <c r="E774" s="61"/>
      <c r="F774" s="61"/>
      <c r="G774" s="61"/>
      <c r="H774" s="61"/>
      <c r="I774" s="61"/>
      <c r="J774" s="61"/>
      <c r="K774" s="6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</row>
    <row r="775" spans="2:60" ht="15.75" customHeight="1" x14ac:dyDescent="0.25">
      <c r="B775" s="61"/>
      <c r="C775" s="11"/>
      <c r="D775" s="61"/>
      <c r="E775" s="61"/>
      <c r="F775" s="61"/>
      <c r="G775" s="61"/>
      <c r="H775" s="61"/>
      <c r="I775" s="61"/>
      <c r="J775" s="61"/>
      <c r="K775" s="6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</row>
    <row r="776" spans="2:60" ht="15.75" customHeight="1" x14ac:dyDescent="0.25">
      <c r="B776" s="61"/>
      <c r="C776" s="11"/>
      <c r="D776" s="61"/>
      <c r="E776" s="61"/>
      <c r="F776" s="61"/>
      <c r="G776" s="61"/>
      <c r="H776" s="61"/>
      <c r="I776" s="61"/>
      <c r="J776" s="61"/>
      <c r="K776" s="6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</row>
    <row r="777" spans="2:60" ht="15.75" customHeight="1" x14ac:dyDescent="0.25">
      <c r="B777" s="61"/>
      <c r="C777" s="11"/>
      <c r="D777" s="61"/>
      <c r="E777" s="61"/>
      <c r="F777" s="61"/>
      <c r="G777" s="61"/>
      <c r="H777" s="61"/>
      <c r="I777" s="61"/>
      <c r="J777" s="61"/>
      <c r="K777" s="6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</row>
    <row r="778" spans="2:60" ht="15.75" customHeight="1" x14ac:dyDescent="0.25">
      <c r="B778" s="61"/>
      <c r="C778" s="11"/>
      <c r="D778" s="61"/>
      <c r="E778" s="61"/>
      <c r="F778" s="61"/>
      <c r="G778" s="61"/>
      <c r="H778" s="61"/>
      <c r="I778" s="61"/>
      <c r="J778" s="61"/>
      <c r="K778" s="6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</row>
    <row r="779" spans="2:60" ht="15.75" customHeight="1" x14ac:dyDescent="0.25">
      <c r="B779" s="61"/>
      <c r="C779" s="11"/>
      <c r="D779" s="61"/>
      <c r="E779" s="61"/>
      <c r="F779" s="61"/>
      <c r="G779" s="61"/>
      <c r="H779" s="61"/>
      <c r="I779" s="61"/>
      <c r="J779" s="61"/>
      <c r="K779" s="6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</row>
    <row r="780" spans="2:60" ht="15.75" customHeight="1" x14ac:dyDescent="0.25">
      <c r="B780" s="61"/>
      <c r="C780" s="11"/>
      <c r="D780" s="61"/>
      <c r="E780" s="61"/>
      <c r="F780" s="61"/>
      <c r="G780" s="61"/>
      <c r="H780" s="61"/>
      <c r="I780" s="61"/>
      <c r="J780" s="61"/>
      <c r="K780" s="6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</row>
    <row r="781" spans="2:60" ht="15.75" customHeight="1" x14ac:dyDescent="0.25">
      <c r="B781" s="61"/>
      <c r="C781" s="11"/>
      <c r="D781" s="61"/>
      <c r="E781" s="61"/>
      <c r="F781" s="61"/>
      <c r="G781" s="61"/>
      <c r="H781" s="61"/>
      <c r="I781" s="61"/>
      <c r="J781" s="61"/>
      <c r="K781" s="6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</row>
    <row r="782" spans="2:60" ht="15.75" customHeight="1" x14ac:dyDescent="0.25">
      <c r="B782" s="61"/>
      <c r="C782" s="11"/>
      <c r="D782" s="61"/>
      <c r="E782" s="61"/>
      <c r="F782" s="61"/>
      <c r="G782" s="61"/>
      <c r="H782" s="61"/>
      <c r="I782" s="61"/>
      <c r="J782" s="61"/>
      <c r="K782" s="6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</row>
    <row r="783" spans="2:60" ht="15.75" customHeight="1" x14ac:dyDescent="0.25">
      <c r="B783" s="61"/>
      <c r="C783" s="11"/>
      <c r="D783" s="61"/>
      <c r="E783" s="61"/>
      <c r="F783" s="61"/>
      <c r="G783" s="61"/>
      <c r="H783" s="61"/>
      <c r="I783" s="61"/>
      <c r="J783" s="61"/>
      <c r="K783" s="6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</row>
    <row r="784" spans="2:60" ht="15.75" customHeight="1" x14ac:dyDescent="0.25">
      <c r="B784" s="61"/>
      <c r="C784" s="11"/>
      <c r="D784" s="61"/>
      <c r="E784" s="61"/>
      <c r="F784" s="61"/>
      <c r="G784" s="61"/>
      <c r="H784" s="61"/>
      <c r="I784" s="61"/>
      <c r="J784" s="61"/>
      <c r="K784" s="6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</row>
    <row r="785" spans="2:60" ht="15.75" customHeight="1" x14ac:dyDescent="0.25">
      <c r="B785" s="61"/>
      <c r="C785" s="11"/>
      <c r="D785" s="61"/>
      <c r="E785" s="61"/>
      <c r="F785" s="61"/>
      <c r="G785" s="61"/>
      <c r="H785" s="61"/>
      <c r="I785" s="61"/>
      <c r="J785" s="61"/>
      <c r="K785" s="6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</row>
    <row r="786" spans="2:60" ht="15.75" customHeight="1" x14ac:dyDescent="0.25">
      <c r="B786" s="61"/>
      <c r="C786" s="11"/>
      <c r="D786" s="61"/>
      <c r="E786" s="61"/>
      <c r="F786" s="61"/>
      <c r="G786" s="61"/>
      <c r="H786" s="61"/>
      <c r="I786" s="61"/>
      <c r="J786" s="61"/>
      <c r="K786" s="6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</row>
    <row r="787" spans="2:60" ht="15.75" customHeight="1" x14ac:dyDescent="0.25">
      <c r="B787" s="61"/>
      <c r="C787" s="11"/>
      <c r="D787" s="61"/>
      <c r="E787" s="61"/>
      <c r="F787" s="61"/>
      <c r="G787" s="61"/>
      <c r="H787" s="61"/>
      <c r="I787" s="61"/>
      <c r="J787" s="61"/>
      <c r="K787" s="6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</row>
    <row r="788" spans="2:60" ht="15.75" customHeight="1" x14ac:dyDescent="0.25">
      <c r="B788" s="61"/>
      <c r="C788" s="11"/>
      <c r="D788" s="61"/>
      <c r="E788" s="61"/>
      <c r="F788" s="61"/>
      <c r="G788" s="61"/>
      <c r="H788" s="61"/>
      <c r="I788" s="61"/>
      <c r="J788" s="61"/>
      <c r="K788" s="6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</row>
    <row r="789" spans="2:60" ht="15.75" customHeight="1" x14ac:dyDescent="0.25">
      <c r="B789" s="61"/>
      <c r="C789" s="11"/>
      <c r="D789" s="61"/>
      <c r="E789" s="61"/>
      <c r="F789" s="61"/>
      <c r="G789" s="61"/>
      <c r="H789" s="61"/>
      <c r="I789" s="61"/>
      <c r="J789" s="61"/>
      <c r="K789" s="6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</row>
    <row r="790" spans="2:60" ht="15.75" customHeight="1" x14ac:dyDescent="0.25">
      <c r="B790" s="61"/>
      <c r="C790" s="11"/>
      <c r="D790" s="61"/>
      <c r="E790" s="61"/>
      <c r="F790" s="61"/>
      <c r="G790" s="61"/>
      <c r="H790" s="61"/>
      <c r="I790" s="61"/>
      <c r="J790" s="61"/>
      <c r="K790" s="6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</row>
    <row r="791" spans="2:60" ht="15.75" customHeight="1" x14ac:dyDescent="0.25">
      <c r="B791" s="61"/>
      <c r="C791" s="11"/>
      <c r="D791" s="61"/>
      <c r="E791" s="61"/>
      <c r="F791" s="61"/>
      <c r="G791" s="61"/>
      <c r="H791" s="61"/>
      <c r="I791" s="61"/>
      <c r="J791" s="61"/>
      <c r="K791" s="6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</row>
    <row r="792" spans="2:60" ht="15.75" customHeight="1" x14ac:dyDescent="0.25">
      <c r="B792" s="61"/>
      <c r="C792" s="11"/>
      <c r="D792" s="61"/>
      <c r="E792" s="61"/>
      <c r="F792" s="61"/>
      <c r="G792" s="61"/>
      <c r="H792" s="61"/>
      <c r="I792" s="61"/>
      <c r="J792" s="61"/>
      <c r="K792" s="6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</row>
    <row r="793" spans="2:60" ht="15.75" customHeight="1" x14ac:dyDescent="0.25">
      <c r="B793" s="61"/>
      <c r="C793" s="11"/>
      <c r="D793" s="61"/>
      <c r="E793" s="61"/>
      <c r="F793" s="61"/>
      <c r="G793" s="61"/>
      <c r="H793" s="61"/>
      <c r="I793" s="61"/>
      <c r="J793" s="61"/>
      <c r="K793" s="6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</row>
    <row r="794" spans="2:60" ht="15.75" customHeight="1" x14ac:dyDescent="0.25">
      <c r="B794" s="61"/>
      <c r="C794" s="11"/>
      <c r="D794" s="61"/>
      <c r="E794" s="61"/>
      <c r="F794" s="61"/>
      <c r="G794" s="61"/>
      <c r="H794" s="61"/>
      <c r="I794" s="61"/>
      <c r="J794" s="61"/>
      <c r="K794" s="6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</row>
    <row r="795" spans="2:60" ht="15.75" customHeight="1" x14ac:dyDescent="0.25">
      <c r="B795" s="61"/>
      <c r="C795" s="11"/>
      <c r="D795" s="61"/>
      <c r="E795" s="61"/>
      <c r="F795" s="61"/>
      <c r="G795" s="61"/>
      <c r="H795" s="61"/>
      <c r="I795" s="61"/>
      <c r="J795" s="61"/>
      <c r="K795" s="6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</row>
    <row r="796" spans="2:60" ht="15.75" customHeight="1" x14ac:dyDescent="0.25">
      <c r="B796" s="61"/>
      <c r="C796" s="11"/>
      <c r="D796" s="61"/>
      <c r="E796" s="61"/>
      <c r="F796" s="61"/>
      <c r="G796" s="61"/>
      <c r="H796" s="61"/>
      <c r="I796" s="61"/>
      <c r="J796" s="61"/>
      <c r="K796" s="6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</row>
    <row r="797" spans="2:60" ht="15.75" customHeight="1" x14ac:dyDescent="0.25">
      <c r="B797" s="61"/>
      <c r="C797" s="11"/>
      <c r="D797" s="61"/>
      <c r="E797" s="61"/>
      <c r="F797" s="61"/>
      <c r="G797" s="61"/>
      <c r="H797" s="61"/>
      <c r="I797" s="61"/>
      <c r="J797" s="61"/>
      <c r="K797" s="6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</row>
    <row r="798" spans="2:60" ht="15.75" customHeight="1" x14ac:dyDescent="0.25">
      <c r="B798" s="61"/>
      <c r="C798" s="11"/>
      <c r="D798" s="61"/>
      <c r="E798" s="61"/>
      <c r="F798" s="61"/>
      <c r="G798" s="61"/>
      <c r="H798" s="61"/>
      <c r="I798" s="61"/>
      <c r="J798" s="61"/>
      <c r="K798" s="6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</row>
    <row r="799" spans="2:60" ht="15.75" customHeight="1" x14ac:dyDescent="0.25">
      <c r="B799" s="61"/>
      <c r="C799" s="11"/>
      <c r="D799" s="61"/>
      <c r="E799" s="61"/>
      <c r="F799" s="61"/>
      <c r="G799" s="61"/>
      <c r="H799" s="61"/>
      <c r="I799" s="61"/>
      <c r="J799" s="61"/>
      <c r="K799" s="6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</row>
    <row r="800" spans="2:60" ht="15.75" customHeight="1" x14ac:dyDescent="0.25">
      <c r="B800" s="61"/>
      <c r="C800" s="11"/>
      <c r="D800" s="61"/>
      <c r="E800" s="61"/>
      <c r="F800" s="61"/>
      <c r="G800" s="61"/>
      <c r="H800" s="61"/>
      <c r="I800" s="61"/>
      <c r="J800" s="61"/>
      <c r="K800" s="6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</row>
    <row r="801" spans="2:60" ht="15.75" customHeight="1" x14ac:dyDescent="0.25">
      <c r="B801" s="61"/>
      <c r="C801" s="11"/>
      <c r="D801" s="61"/>
      <c r="E801" s="61"/>
      <c r="F801" s="61"/>
      <c r="G801" s="61"/>
      <c r="H801" s="61"/>
      <c r="I801" s="61"/>
      <c r="J801" s="61"/>
      <c r="K801" s="6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</row>
    <row r="802" spans="2:60" ht="15.75" customHeight="1" x14ac:dyDescent="0.25">
      <c r="B802" s="61"/>
      <c r="C802" s="11"/>
      <c r="D802" s="61"/>
      <c r="E802" s="61"/>
      <c r="F802" s="61"/>
      <c r="G802" s="61"/>
      <c r="H802" s="61"/>
      <c r="I802" s="61"/>
      <c r="J802" s="61"/>
      <c r="K802" s="6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</row>
    <row r="803" spans="2:60" ht="15.75" customHeight="1" x14ac:dyDescent="0.25">
      <c r="B803" s="61"/>
      <c r="C803" s="11"/>
      <c r="D803" s="61"/>
      <c r="E803" s="61"/>
      <c r="F803" s="61"/>
      <c r="G803" s="61"/>
      <c r="H803" s="61"/>
      <c r="I803" s="61"/>
      <c r="J803" s="61"/>
      <c r="K803" s="6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</row>
    <row r="804" spans="2:60" ht="15.75" customHeight="1" x14ac:dyDescent="0.25">
      <c r="B804" s="61"/>
      <c r="C804" s="11"/>
      <c r="D804" s="61"/>
      <c r="E804" s="61"/>
      <c r="F804" s="61"/>
      <c r="G804" s="61"/>
      <c r="H804" s="61"/>
      <c r="I804" s="61"/>
      <c r="J804" s="61"/>
      <c r="K804" s="6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</row>
    <row r="805" spans="2:60" ht="15.75" customHeight="1" x14ac:dyDescent="0.25">
      <c r="B805" s="61"/>
      <c r="C805" s="11"/>
      <c r="D805" s="61"/>
      <c r="E805" s="61"/>
      <c r="F805" s="61"/>
      <c r="G805" s="61"/>
      <c r="H805" s="61"/>
      <c r="I805" s="61"/>
      <c r="J805" s="61"/>
      <c r="K805" s="6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</row>
    <row r="806" spans="2:60" ht="15.75" customHeight="1" x14ac:dyDescent="0.25">
      <c r="B806" s="61"/>
      <c r="C806" s="11"/>
      <c r="D806" s="61"/>
      <c r="E806" s="61"/>
      <c r="F806" s="61"/>
      <c r="G806" s="61"/>
      <c r="H806" s="61"/>
      <c r="I806" s="61"/>
      <c r="J806" s="61"/>
      <c r="K806" s="6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</row>
    <row r="807" spans="2:60" ht="15.75" customHeight="1" x14ac:dyDescent="0.25">
      <c r="B807" s="61"/>
      <c r="C807" s="11"/>
      <c r="D807" s="61"/>
      <c r="E807" s="61"/>
      <c r="F807" s="61"/>
      <c r="G807" s="61"/>
      <c r="H807" s="61"/>
      <c r="I807" s="61"/>
      <c r="J807" s="61"/>
      <c r="K807" s="6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</row>
    <row r="808" spans="2:60" ht="15.75" customHeight="1" x14ac:dyDescent="0.25">
      <c r="B808" s="61"/>
      <c r="C808" s="11"/>
      <c r="D808" s="61"/>
      <c r="E808" s="61"/>
      <c r="F808" s="61"/>
      <c r="G808" s="61"/>
      <c r="H808" s="61"/>
      <c r="I808" s="61"/>
      <c r="J808" s="61"/>
      <c r="K808" s="6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</row>
    <row r="809" spans="2:60" ht="15.75" customHeight="1" x14ac:dyDescent="0.25">
      <c r="B809" s="61"/>
      <c r="C809" s="11"/>
      <c r="D809" s="61"/>
      <c r="E809" s="61"/>
      <c r="F809" s="61"/>
      <c r="G809" s="61"/>
      <c r="H809" s="61"/>
      <c r="I809" s="61"/>
      <c r="J809" s="61"/>
      <c r="K809" s="6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</row>
    <row r="810" spans="2:60" ht="15.75" customHeight="1" x14ac:dyDescent="0.25">
      <c r="B810" s="61"/>
      <c r="C810" s="11"/>
      <c r="D810" s="61"/>
      <c r="E810" s="61"/>
      <c r="F810" s="61"/>
      <c r="G810" s="61"/>
      <c r="H810" s="61"/>
      <c r="I810" s="61"/>
      <c r="J810" s="61"/>
      <c r="K810" s="6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</row>
    <row r="811" spans="2:60" ht="15.75" customHeight="1" x14ac:dyDescent="0.25">
      <c r="B811" s="61"/>
      <c r="C811" s="11"/>
      <c r="D811" s="61"/>
      <c r="E811" s="61"/>
      <c r="F811" s="61"/>
      <c r="G811" s="61"/>
      <c r="H811" s="61"/>
      <c r="I811" s="61"/>
      <c r="J811" s="61"/>
      <c r="K811" s="6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</row>
    <row r="812" spans="2:60" ht="15.75" customHeight="1" x14ac:dyDescent="0.25">
      <c r="B812" s="61"/>
      <c r="C812" s="11"/>
      <c r="D812" s="61"/>
      <c r="E812" s="61"/>
      <c r="F812" s="61"/>
      <c r="G812" s="61"/>
      <c r="H812" s="61"/>
      <c r="I812" s="61"/>
      <c r="J812" s="61"/>
      <c r="K812" s="6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</row>
    <row r="813" spans="2:60" ht="15.75" customHeight="1" x14ac:dyDescent="0.25">
      <c r="B813" s="61"/>
      <c r="C813" s="11"/>
      <c r="D813" s="61"/>
      <c r="E813" s="61"/>
      <c r="F813" s="61"/>
      <c r="G813" s="61"/>
      <c r="H813" s="61"/>
      <c r="I813" s="61"/>
      <c r="J813" s="61"/>
      <c r="K813" s="6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</row>
    <row r="814" spans="2:60" ht="15.75" customHeight="1" x14ac:dyDescent="0.25">
      <c r="B814" s="61"/>
      <c r="C814" s="11"/>
      <c r="D814" s="61"/>
      <c r="E814" s="61"/>
      <c r="F814" s="61"/>
      <c r="G814" s="61"/>
      <c r="H814" s="61"/>
      <c r="I814" s="61"/>
      <c r="J814" s="61"/>
      <c r="K814" s="6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</row>
    <row r="815" spans="2:60" ht="15.75" customHeight="1" x14ac:dyDescent="0.25">
      <c r="B815" s="61"/>
      <c r="C815" s="11"/>
      <c r="D815" s="61"/>
      <c r="E815" s="61"/>
      <c r="F815" s="61"/>
      <c r="G815" s="61"/>
      <c r="H815" s="61"/>
      <c r="I815" s="61"/>
      <c r="J815" s="61"/>
      <c r="K815" s="6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</row>
    <row r="816" spans="2:60" ht="15.75" customHeight="1" x14ac:dyDescent="0.25">
      <c r="B816" s="61"/>
      <c r="C816" s="11"/>
      <c r="D816" s="61"/>
      <c r="E816" s="61"/>
      <c r="F816" s="61"/>
      <c r="G816" s="61"/>
      <c r="H816" s="61"/>
      <c r="I816" s="61"/>
      <c r="J816" s="61"/>
      <c r="K816" s="6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</row>
    <row r="817" spans="2:60" ht="15.75" customHeight="1" x14ac:dyDescent="0.25">
      <c r="B817" s="61"/>
      <c r="C817" s="11"/>
      <c r="D817" s="61"/>
      <c r="E817" s="61"/>
      <c r="F817" s="61"/>
      <c r="G817" s="61"/>
      <c r="H817" s="61"/>
      <c r="I817" s="61"/>
      <c r="J817" s="61"/>
      <c r="K817" s="6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</row>
    <row r="818" spans="2:60" ht="15.75" customHeight="1" x14ac:dyDescent="0.25">
      <c r="B818" s="61"/>
      <c r="C818" s="11"/>
      <c r="D818" s="61"/>
      <c r="E818" s="61"/>
      <c r="F818" s="61"/>
      <c r="G818" s="61"/>
      <c r="H818" s="61"/>
      <c r="I818" s="61"/>
      <c r="J818" s="61"/>
      <c r="K818" s="6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</row>
    <row r="819" spans="2:60" ht="15.75" customHeight="1" x14ac:dyDescent="0.25">
      <c r="B819" s="61"/>
      <c r="C819" s="11"/>
      <c r="D819" s="61"/>
      <c r="E819" s="61"/>
      <c r="F819" s="61"/>
      <c r="G819" s="61"/>
      <c r="H819" s="61"/>
      <c r="I819" s="61"/>
      <c r="J819" s="61"/>
      <c r="K819" s="6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</row>
    <row r="820" spans="2:60" ht="15.75" customHeight="1" x14ac:dyDescent="0.25">
      <c r="B820" s="61"/>
      <c r="C820" s="11"/>
      <c r="D820" s="61"/>
      <c r="E820" s="61"/>
      <c r="F820" s="61"/>
      <c r="G820" s="61"/>
      <c r="H820" s="61"/>
      <c r="I820" s="61"/>
      <c r="J820" s="61"/>
      <c r="K820" s="6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</row>
    <row r="821" spans="2:60" ht="15.75" customHeight="1" x14ac:dyDescent="0.25">
      <c r="B821" s="61"/>
      <c r="C821" s="11"/>
      <c r="D821" s="61"/>
      <c r="E821" s="61"/>
      <c r="F821" s="61"/>
      <c r="G821" s="61"/>
      <c r="H821" s="61"/>
      <c r="I821" s="61"/>
      <c r="J821" s="61"/>
      <c r="K821" s="6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</row>
    <row r="822" spans="2:60" ht="15.75" customHeight="1" x14ac:dyDescent="0.25">
      <c r="B822" s="61"/>
      <c r="C822" s="11"/>
      <c r="D822" s="61"/>
      <c r="E822" s="61"/>
      <c r="F822" s="61"/>
      <c r="G822" s="61"/>
      <c r="H822" s="61"/>
      <c r="I822" s="61"/>
      <c r="J822" s="61"/>
      <c r="K822" s="6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</row>
    <row r="823" spans="2:60" ht="15.75" customHeight="1" x14ac:dyDescent="0.25">
      <c r="B823" s="61"/>
      <c r="C823" s="11"/>
      <c r="D823" s="61"/>
      <c r="E823" s="61"/>
      <c r="F823" s="61"/>
      <c r="G823" s="61"/>
      <c r="H823" s="61"/>
      <c r="I823" s="61"/>
      <c r="J823" s="61"/>
      <c r="K823" s="6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</row>
    <row r="824" spans="2:60" ht="15.75" customHeight="1" x14ac:dyDescent="0.25">
      <c r="B824" s="61"/>
      <c r="C824" s="11"/>
      <c r="D824" s="61"/>
      <c r="E824" s="61"/>
      <c r="F824" s="61"/>
      <c r="G824" s="61"/>
      <c r="H824" s="61"/>
      <c r="I824" s="61"/>
      <c r="J824" s="61"/>
      <c r="K824" s="6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</row>
    <row r="825" spans="2:60" ht="15.75" customHeight="1" x14ac:dyDescent="0.25">
      <c r="B825" s="61"/>
      <c r="C825" s="11"/>
      <c r="D825" s="61"/>
      <c r="E825" s="61"/>
      <c r="F825" s="61"/>
      <c r="G825" s="61"/>
      <c r="H825" s="61"/>
      <c r="I825" s="61"/>
      <c r="J825" s="61"/>
      <c r="K825" s="6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</row>
    <row r="826" spans="2:60" ht="15.75" customHeight="1" x14ac:dyDescent="0.25">
      <c r="B826" s="61"/>
      <c r="C826" s="11"/>
      <c r="D826" s="61"/>
      <c r="E826" s="61"/>
      <c r="F826" s="61"/>
      <c r="G826" s="61"/>
      <c r="H826" s="61"/>
      <c r="I826" s="61"/>
      <c r="J826" s="61"/>
      <c r="K826" s="6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</row>
    <row r="827" spans="2:60" ht="15.75" customHeight="1" x14ac:dyDescent="0.25">
      <c r="B827" s="61"/>
      <c r="C827" s="11"/>
      <c r="D827" s="61"/>
      <c r="E827" s="61"/>
      <c r="F827" s="61"/>
      <c r="G827" s="61"/>
      <c r="H827" s="61"/>
      <c r="I827" s="61"/>
      <c r="J827" s="61"/>
      <c r="K827" s="6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</row>
    <row r="828" spans="2:60" ht="15.75" customHeight="1" x14ac:dyDescent="0.25">
      <c r="B828" s="61"/>
      <c r="C828" s="11"/>
      <c r="D828" s="61"/>
      <c r="E828" s="61"/>
      <c r="F828" s="61"/>
      <c r="G828" s="61"/>
      <c r="H828" s="61"/>
      <c r="I828" s="61"/>
      <c r="J828" s="61"/>
      <c r="K828" s="6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</row>
    <row r="829" spans="2:60" ht="15.75" customHeight="1" x14ac:dyDescent="0.25">
      <c r="B829" s="61"/>
      <c r="C829" s="11"/>
      <c r="D829" s="61"/>
      <c r="E829" s="61"/>
      <c r="F829" s="61"/>
      <c r="G829" s="61"/>
      <c r="H829" s="61"/>
      <c r="I829" s="61"/>
      <c r="J829" s="61"/>
      <c r="K829" s="6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</row>
    <row r="830" spans="2:60" ht="15.75" customHeight="1" x14ac:dyDescent="0.25">
      <c r="B830" s="61"/>
      <c r="C830" s="11"/>
      <c r="D830" s="61"/>
      <c r="E830" s="61"/>
      <c r="F830" s="61"/>
      <c r="G830" s="61"/>
      <c r="H830" s="61"/>
      <c r="I830" s="61"/>
      <c r="J830" s="61"/>
      <c r="K830" s="6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</row>
    <row r="831" spans="2:60" ht="15.75" customHeight="1" x14ac:dyDescent="0.25">
      <c r="B831" s="61"/>
      <c r="C831" s="11"/>
      <c r="D831" s="61"/>
      <c r="E831" s="61"/>
      <c r="F831" s="61"/>
      <c r="G831" s="61"/>
      <c r="H831" s="61"/>
      <c r="I831" s="61"/>
      <c r="J831" s="61"/>
      <c r="K831" s="6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</row>
    <row r="832" spans="2:60" ht="15.75" customHeight="1" x14ac:dyDescent="0.25">
      <c r="B832" s="61"/>
      <c r="C832" s="11"/>
      <c r="D832" s="61"/>
      <c r="E832" s="61"/>
      <c r="F832" s="61"/>
      <c r="G832" s="61"/>
      <c r="H832" s="61"/>
      <c r="I832" s="61"/>
      <c r="J832" s="61"/>
      <c r="K832" s="6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</row>
    <row r="833" spans="2:60" ht="15.75" customHeight="1" x14ac:dyDescent="0.25">
      <c r="B833" s="61"/>
      <c r="C833" s="11"/>
      <c r="D833" s="61"/>
      <c r="E833" s="61"/>
      <c r="F833" s="61"/>
      <c r="G833" s="61"/>
      <c r="H833" s="61"/>
      <c r="I833" s="61"/>
      <c r="J833" s="61"/>
      <c r="K833" s="6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</row>
    <row r="834" spans="2:60" ht="15.75" customHeight="1" x14ac:dyDescent="0.25">
      <c r="B834" s="61"/>
      <c r="C834" s="11"/>
      <c r="D834" s="61"/>
      <c r="E834" s="61"/>
      <c r="F834" s="61"/>
      <c r="G834" s="61"/>
      <c r="H834" s="61"/>
      <c r="I834" s="61"/>
      <c r="J834" s="61"/>
      <c r="K834" s="6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</row>
    <row r="835" spans="2:60" ht="15.75" customHeight="1" x14ac:dyDescent="0.25">
      <c r="B835" s="61"/>
      <c r="C835" s="11"/>
      <c r="D835" s="61"/>
      <c r="E835" s="61"/>
      <c r="F835" s="61"/>
      <c r="G835" s="61"/>
      <c r="H835" s="61"/>
      <c r="I835" s="61"/>
      <c r="J835" s="61"/>
      <c r="K835" s="6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</row>
    <row r="836" spans="2:60" ht="15.75" customHeight="1" x14ac:dyDescent="0.25">
      <c r="B836" s="61"/>
      <c r="C836" s="11"/>
      <c r="D836" s="61"/>
      <c r="E836" s="61"/>
      <c r="F836" s="61"/>
      <c r="G836" s="61"/>
      <c r="H836" s="61"/>
      <c r="I836" s="61"/>
      <c r="J836" s="61"/>
      <c r="K836" s="6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</row>
    <row r="837" spans="2:60" ht="15.75" customHeight="1" x14ac:dyDescent="0.25">
      <c r="B837" s="61"/>
      <c r="C837" s="11"/>
      <c r="D837" s="61"/>
      <c r="E837" s="61"/>
      <c r="F837" s="61"/>
      <c r="G837" s="61"/>
      <c r="H837" s="61"/>
      <c r="I837" s="61"/>
      <c r="J837" s="61"/>
      <c r="K837" s="6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</row>
    <row r="838" spans="2:60" ht="15.75" customHeight="1" x14ac:dyDescent="0.25">
      <c r="B838" s="61"/>
      <c r="C838" s="11"/>
      <c r="D838" s="61"/>
      <c r="E838" s="61"/>
      <c r="F838" s="61"/>
      <c r="G838" s="61"/>
      <c r="H838" s="61"/>
      <c r="I838" s="61"/>
      <c r="J838" s="61"/>
      <c r="K838" s="6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</row>
    <row r="839" spans="2:60" ht="15.75" customHeight="1" x14ac:dyDescent="0.25">
      <c r="B839" s="61"/>
      <c r="C839" s="11"/>
      <c r="D839" s="61"/>
      <c r="E839" s="61"/>
      <c r="F839" s="61"/>
      <c r="G839" s="61"/>
      <c r="H839" s="61"/>
      <c r="I839" s="61"/>
      <c r="J839" s="61"/>
      <c r="K839" s="6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</row>
    <row r="840" spans="2:60" ht="15.75" customHeight="1" x14ac:dyDescent="0.25">
      <c r="B840" s="61"/>
      <c r="C840" s="11"/>
      <c r="D840" s="61"/>
      <c r="E840" s="61"/>
      <c r="F840" s="61"/>
      <c r="G840" s="61"/>
      <c r="H840" s="61"/>
      <c r="I840" s="61"/>
      <c r="J840" s="61"/>
      <c r="K840" s="6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</row>
    <row r="841" spans="2:60" ht="15.75" customHeight="1" x14ac:dyDescent="0.25">
      <c r="B841" s="61"/>
      <c r="C841" s="11"/>
      <c r="D841" s="61"/>
      <c r="E841" s="61"/>
      <c r="F841" s="61"/>
      <c r="G841" s="61"/>
      <c r="H841" s="61"/>
      <c r="I841" s="61"/>
      <c r="J841" s="61"/>
      <c r="K841" s="6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</row>
    <row r="842" spans="2:60" ht="15.75" customHeight="1" x14ac:dyDescent="0.25">
      <c r="B842" s="61"/>
      <c r="C842" s="11"/>
      <c r="D842" s="61"/>
      <c r="E842" s="61"/>
      <c r="F842" s="61"/>
      <c r="G842" s="61"/>
      <c r="H842" s="61"/>
      <c r="I842" s="61"/>
      <c r="J842" s="61"/>
      <c r="K842" s="6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</row>
    <row r="843" spans="2:60" ht="15.75" customHeight="1" x14ac:dyDescent="0.25">
      <c r="B843" s="61"/>
      <c r="C843" s="11"/>
      <c r="D843" s="61"/>
      <c r="E843" s="61"/>
      <c r="F843" s="61"/>
      <c r="G843" s="61"/>
      <c r="H843" s="61"/>
      <c r="I843" s="61"/>
      <c r="J843" s="61"/>
      <c r="K843" s="6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</row>
    <row r="844" spans="2:60" ht="15.75" customHeight="1" x14ac:dyDescent="0.25">
      <c r="B844" s="61"/>
      <c r="C844" s="11"/>
      <c r="D844" s="61"/>
      <c r="E844" s="61"/>
      <c r="F844" s="61"/>
      <c r="G844" s="61"/>
      <c r="H844" s="61"/>
      <c r="I844" s="61"/>
      <c r="J844" s="61"/>
      <c r="K844" s="6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</row>
    <row r="845" spans="2:60" ht="15.75" customHeight="1" x14ac:dyDescent="0.25">
      <c r="B845" s="61"/>
      <c r="C845" s="11"/>
      <c r="D845" s="61"/>
      <c r="E845" s="61"/>
      <c r="F845" s="61"/>
      <c r="G845" s="61"/>
      <c r="H845" s="61"/>
      <c r="I845" s="61"/>
      <c r="J845" s="61"/>
      <c r="K845" s="6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</row>
    <row r="846" spans="2:60" ht="15.75" customHeight="1" x14ac:dyDescent="0.25">
      <c r="B846" s="61"/>
      <c r="C846" s="11"/>
      <c r="D846" s="61"/>
      <c r="E846" s="61"/>
      <c r="F846" s="61"/>
      <c r="G846" s="61"/>
      <c r="H846" s="61"/>
      <c r="I846" s="61"/>
      <c r="J846" s="61"/>
      <c r="K846" s="6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</row>
    <row r="847" spans="2:60" ht="15.75" customHeight="1" x14ac:dyDescent="0.25">
      <c r="B847" s="61"/>
      <c r="C847" s="11"/>
      <c r="D847" s="61"/>
      <c r="E847" s="61"/>
      <c r="F847" s="61"/>
      <c r="G847" s="61"/>
      <c r="H847" s="61"/>
      <c r="I847" s="61"/>
      <c r="J847" s="61"/>
      <c r="K847" s="6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</row>
    <row r="848" spans="2:60" ht="15.75" customHeight="1" x14ac:dyDescent="0.25">
      <c r="B848" s="61"/>
      <c r="C848" s="11"/>
      <c r="D848" s="61"/>
      <c r="E848" s="61"/>
      <c r="F848" s="61"/>
      <c r="G848" s="61"/>
      <c r="H848" s="61"/>
      <c r="I848" s="61"/>
      <c r="J848" s="61"/>
      <c r="K848" s="6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</row>
    <row r="849" spans="2:60" ht="15.75" customHeight="1" x14ac:dyDescent="0.25">
      <c r="B849" s="61"/>
      <c r="C849" s="11"/>
      <c r="D849" s="61"/>
      <c r="E849" s="61"/>
      <c r="F849" s="61"/>
      <c r="G849" s="61"/>
      <c r="H849" s="61"/>
      <c r="I849" s="61"/>
      <c r="J849" s="61"/>
      <c r="K849" s="6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</row>
    <row r="850" spans="2:60" ht="15.75" customHeight="1" x14ac:dyDescent="0.25">
      <c r="B850" s="61"/>
      <c r="C850" s="11"/>
      <c r="D850" s="61"/>
      <c r="E850" s="61"/>
      <c r="F850" s="61"/>
      <c r="G850" s="61"/>
      <c r="H850" s="61"/>
      <c r="I850" s="61"/>
      <c r="J850" s="61"/>
      <c r="K850" s="6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</row>
    <row r="851" spans="2:60" ht="15.75" customHeight="1" x14ac:dyDescent="0.25">
      <c r="B851" s="61"/>
      <c r="C851" s="11"/>
      <c r="D851" s="61"/>
      <c r="E851" s="61"/>
      <c r="F851" s="61"/>
      <c r="G851" s="61"/>
      <c r="H851" s="61"/>
      <c r="I851" s="61"/>
      <c r="J851" s="61"/>
      <c r="K851" s="6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</row>
    <row r="852" spans="2:60" ht="15.75" customHeight="1" x14ac:dyDescent="0.25">
      <c r="B852" s="61"/>
      <c r="C852" s="11"/>
      <c r="D852" s="61"/>
      <c r="E852" s="61"/>
      <c r="F852" s="61"/>
      <c r="G852" s="61"/>
      <c r="H852" s="61"/>
      <c r="I852" s="61"/>
      <c r="J852" s="61"/>
      <c r="K852" s="6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</row>
    <row r="853" spans="2:60" ht="15.75" customHeight="1" x14ac:dyDescent="0.25">
      <c r="B853" s="61"/>
      <c r="C853" s="11"/>
      <c r="D853" s="61"/>
      <c r="E853" s="61"/>
      <c r="F853" s="61"/>
      <c r="G853" s="61"/>
      <c r="H853" s="61"/>
      <c r="I853" s="61"/>
      <c r="J853" s="61"/>
      <c r="K853" s="6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</row>
    <row r="854" spans="2:60" ht="15.75" customHeight="1" x14ac:dyDescent="0.25">
      <c r="B854" s="61"/>
      <c r="C854" s="11"/>
      <c r="D854" s="61"/>
      <c r="E854" s="61"/>
      <c r="F854" s="61"/>
      <c r="G854" s="61"/>
      <c r="H854" s="61"/>
      <c r="I854" s="61"/>
      <c r="J854" s="61"/>
      <c r="K854" s="6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</row>
    <row r="855" spans="2:60" ht="15.75" customHeight="1" x14ac:dyDescent="0.25">
      <c r="B855" s="61"/>
      <c r="C855" s="11"/>
      <c r="D855" s="61"/>
      <c r="E855" s="61"/>
      <c r="F855" s="61"/>
      <c r="G855" s="61"/>
      <c r="H855" s="61"/>
      <c r="I855" s="61"/>
      <c r="J855" s="61"/>
      <c r="K855" s="6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</row>
    <row r="856" spans="2:60" ht="15.75" customHeight="1" x14ac:dyDescent="0.25">
      <c r="B856" s="61"/>
      <c r="C856" s="11"/>
      <c r="D856" s="61"/>
      <c r="E856" s="61"/>
      <c r="F856" s="61"/>
      <c r="G856" s="61"/>
      <c r="H856" s="61"/>
      <c r="I856" s="61"/>
      <c r="J856" s="61"/>
      <c r="K856" s="6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</row>
    <row r="857" spans="2:60" ht="15.75" customHeight="1" x14ac:dyDescent="0.25">
      <c r="B857" s="61"/>
      <c r="C857" s="11"/>
      <c r="D857" s="61"/>
      <c r="E857" s="61"/>
      <c r="F857" s="61"/>
      <c r="G857" s="61"/>
      <c r="H857" s="61"/>
      <c r="I857" s="61"/>
      <c r="J857" s="61"/>
      <c r="K857" s="6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</row>
    <row r="858" spans="2:60" ht="15.75" customHeight="1" x14ac:dyDescent="0.25">
      <c r="B858" s="61"/>
      <c r="C858" s="11"/>
      <c r="D858" s="61"/>
      <c r="E858" s="61"/>
      <c r="F858" s="61"/>
      <c r="G858" s="61"/>
      <c r="H858" s="61"/>
      <c r="I858" s="61"/>
      <c r="J858" s="61"/>
      <c r="K858" s="6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</row>
    <row r="859" spans="2:60" ht="15.75" customHeight="1" x14ac:dyDescent="0.25">
      <c r="B859" s="61"/>
      <c r="C859" s="11"/>
      <c r="D859" s="61"/>
      <c r="E859" s="61"/>
      <c r="F859" s="61"/>
      <c r="G859" s="61"/>
      <c r="H859" s="61"/>
      <c r="I859" s="61"/>
      <c r="J859" s="61"/>
      <c r="K859" s="6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</row>
    <row r="860" spans="2:60" ht="15.75" customHeight="1" x14ac:dyDescent="0.25">
      <c r="B860" s="61"/>
      <c r="C860" s="11"/>
      <c r="D860" s="61"/>
      <c r="E860" s="61"/>
      <c r="F860" s="61"/>
      <c r="G860" s="61"/>
      <c r="H860" s="61"/>
      <c r="I860" s="61"/>
      <c r="J860" s="61"/>
      <c r="K860" s="6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</row>
    <row r="861" spans="2:60" ht="15.75" customHeight="1" x14ac:dyDescent="0.25">
      <c r="B861" s="61"/>
      <c r="C861" s="11"/>
      <c r="D861" s="61"/>
      <c r="E861" s="61"/>
      <c r="F861" s="61"/>
      <c r="G861" s="61"/>
      <c r="H861" s="61"/>
      <c r="I861" s="61"/>
      <c r="J861" s="61"/>
      <c r="K861" s="6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</row>
    <row r="862" spans="2:60" ht="15.75" customHeight="1" x14ac:dyDescent="0.25">
      <c r="B862" s="61"/>
      <c r="C862" s="11"/>
      <c r="D862" s="61"/>
      <c r="E862" s="61"/>
      <c r="F862" s="61"/>
      <c r="G862" s="61"/>
      <c r="H862" s="61"/>
      <c r="I862" s="61"/>
      <c r="J862" s="61"/>
      <c r="K862" s="6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</row>
    <row r="863" spans="2:60" ht="15.75" customHeight="1" x14ac:dyDescent="0.25">
      <c r="B863" s="61"/>
      <c r="C863" s="11"/>
      <c r="D863" s="61"/>
      <c r="E863" s="61"/>
      <c r="F863" s="61"/>
      <c r="G863" s="61"/>
      <c r="H863" s="61"/>
      <c r="I863" s="61"/>
      <c r="J863" s="61"/>
      <c r="K863" s="6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</row>
    <row r="864" spans="2:60" ht="15.75" customHeight="1" x14ac:dyDescent="0.25">
      <c r="B864" s="61"/>
      <c r="C864" s="11"/>
      <c r="D864" s="61"/>
      <c r="E864" s="61"/>
      <c r="F864" s="61"/>
      <c r="G864" s="61"/>
      <c r="H864" s="61"/>
      <c r="I864" s="61"/>
      <c r="J864" s="61"/>
      <c r="K864" s="6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</row>
    <row r="865" spans="2:60" ht="15.75" customHeight="1" x14ac:dyDescent="0.25">
      <c r="B865" s="61"/>
      <c r="C865" s="11"/>
      <c r="D865" s="61"/>
      <c r="E865" s="61"/>
      <c r="F865" s="61"/>
      <c r="G865" s="61"/>
      <c r="H865" s="61"/>
      <c r="I865" s="61"/>
      <c r="J865" s="61"/>
      <c r="K865" s="6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</row>
    <row r="866" spans="2:60" ht="15.75" customHeight="1" x14ac:dyDescent="0.25">
      <c r="B866" s="61"/>
      <c r="C866" s="11"/>
      <c r="D866" s="61"/>
      <c r="E866" s="61"/>
      <c r="F866" s="61"/>
      <c r="G866" s="61"/>
      <c r="H866" s="61"/>
      <c r="I866" s="61"/>
      <c r="J866" s="61"/>
      <c r="K866" s="6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</row>
    <row r="867" spans="2:60" ht="15.75" customHeight="1" x14ac:dyDescent="0.25">
      <c r="B867" s="61"/>
      <c r="C867" s="11"/>
      <c r="D867" s="61"/>
      <c r="E867" s="61"/>
      <c r="F867" s="61"/>
      <c r="G867" s="61"/>
      <c r="H867" s="61"/>
      <c r="I867" s="61"/>
      <c r="J867" s="61"/>
      <c r="K867" s="6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</row>
    <row r="868" spans="2:60" ht="15.75" customHeight="1" x14ac:dyDescent="0.25">
      <c r="B868" s="61"/>
      <c r="C868" s="11"/>
      <c r="D868" s="61"/>
      <c r="E868" s="61"/>
      <c r="F868" s="61"/>
      <c r="G868" s="61"/>
      <c r="H868" s="61"/>
      <c r="I868" s="61"/>
      <c r="J868" s="61"/>
      <c r="K868" s="6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</row>
    <row r="869" spans="2:60" ht="15.75" customHeight="1" x14ac:dyDescent="0.25">
      <c r="B869" s="61"/>
      <c r="C869" s="11"/>
      <c r="D869" s="61"/>
      <c r="E869" s="61"/>
      <c r="F869" s="61"/>
      <c r="G869" s="61"/>
      <c r="H869" s="61"/>
      <c r="I869" s="61"/>
      <c r="J869" s="61"/>
      <c r="K869" s="6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</row>
    <row r="870" spans="2:60" ht="15.75" customHeight="1" x14ac:dyDescent="0.25">
      <c r="B870" s="61"/>
      <c r="C870" s="11"/>
      <c r="D870" s="61"/>
      <c r="E870" s="61"/>
      <c r="F870" s="61"/>
      <c r="G870" s="61"/>
      <c r="H870" s="61"/>
      <c r="I870" s="61"/>
      <c r="J870" s="61"/>
      <c r="K870" s="6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</row>
    <row r="871" spans="2:60" ht="15.75" customHeight="1" x14ac:dyDescent="0.25">
      <c r="B871" s="61"/>
      <c r="C871" s="11"/>
      <c r="D871" s="61"/>
      <c r="E871" s="61"/>
      <c r="F871" s="61"/>
      <c r="G871" s="61"/>
      <c r="H871" s="61"/>
      <c r="I871" s="61"/>
      <c r="J871" s="61"/>
      <c r="K871" s="6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</row>
    <row r="872" spans="2:60" ht="15.75" customHeight="1" x14ac:dyDescent="0.25">
      <c r="B872" s="61"/>
      <c r="C872" s="11"/>
      <c r="D872" s="61"/>
      <c r="E872" s="61"/>
      <c r="F872" s="61"/>
      <c r="G872" s="61"/>
      <c r="H872" s="61"/>
      <c r="I872" s="61"/>
      <c r="J872" s="61"/>
      <c r="K872" s="6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</row>
    <row r="873" spans="2:60" ht="15.75" customHeight="1" x14ac:dyDescent="0.25">
      <c r="B873" s="61"/>
      <c r="C873" s="11"/>
      <c r="D873" s="61"/>
      <c r="E873" s="61"/>
      <c r="F873" s="61"/>
      <c r="G873" s="61"/>
      <c r="H873" s="61"/>
      <c r="I873" s="61"/>
      <c r="J873" s="61"/>
      <c r="K873" s="6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</row>
    <row r="874" spans="2:60" ht="15.75" customHeight="1" x14ac:dyDescent="0.25">
      <c r="B874" s="61"/>
      <c r="C874" s="11"/>
      <c r="D874" s="61"/>
      <c r="E874" s="61"/>
      <c r="F874" s="61"/>
      <c r="G874" s="61"/>
      <c r="H874" s="61"/>
      <c r="I874" s="61"/>
      <c r="J874" s="61"/>
      <c r="K874" s="6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</row>
    <row r="875" spans="2:60" ht="15.75" customHeight="1" x14ac:dyDescent="0.25">
      <c r="B875" s="61"/>
      <c r="C875" s="11"/>
      <c r="D875" s="61"/>
      <c r="E875" s="61"/>
      <c r="F875" s="61"/>
      <c r="G875" s="61"/>
      <c r="H875" s="61"/>
      <c r="I875" s="61"/>
      <c r="J875" s="61"/>
      <c r="K875" s="6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</row>
    <row r="876" spans="2:60" ht="15.75" customHeight="1" x14ac:dyDescent="0.25">
      <c r="B876" s="61"/>
      <c r="C876" s="11"/>
      <c r="D876" s="61"/>
      <c r="E876" s="61"/>
      <c r="F876" s="61"/>
      <c r="G876" s="61"/>
      <c r="H876" s="61"/>
      <c r="I876" s="61"/>
      <c r="J876" s="61"/>
      <c r="K876" s="6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</row>
    <row r="877" spans="2:60" ht="15.75" customHeight="1" x14ac:dyDescent="0.25">
      <c r="B877" s="61"/>
      <c r="C877" s="11"/>
      <c r="D877" s="61"/>
      <c r="E877" s="61"/>
      <c r="F877" s="61"/>
      <c r="G877" s="61"/>
      <c r="H877" s="61"/>
      <c r="I877" s="61"/>
      <c r="J877" s="61"/>
      <c r="K877" s="6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</row>
    <row r="878" spans="2:60" ht="15.75" customHeight="1" x14ac:dyDescent="0.25">
      <c r="B878" s="61"/>
      <c r="C878" s="11"/>
      <c r="D878" s="61"/>
      <c r="E878" s="61"/>
      <c r="F878" s="61"/>
      <c r="G878" s="61"/>
      <c r="H878" s="61"/>
      <c r="I878" s="61"/>
      <c r="J878" s="61"/>
      <c r="K878" s="6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</row>
    <row r="879" spans="2:60" ht="15.75" customHeight="1" x14ac:dyDescent="0.25">
      <c r="B879" s="61"/>
      <c r="C879" s="11"/>
      <c r="D879" s="61"/>
      <c r="E879" s="61"/>
      <c r="F879" s="61"/>
      <c r="G879" s="61"/>
      <c r="H879" s="61"/>
      <c r="I879" s="61"/>
      <c r="J879" s="61"/>
      <c r="K879" s="6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</row>
    <row r="880" spans="2:60" ht="15.75" customHeight="1" x14ac:dyDescent="0.25">
      <c r="B880" s="61"/>
      <c r="C880" s="11"/>
      <c r="D880" s="61"/>
      <c r="E880" s="61"/>
      <c r="F880" s="61"/>
      <c r="G880" s="61"/>
      <c r="H880" s="61"/>
      <c r="I880" s="61"/>
      <c r="J880" s="61"/>
      <c r="K880" s="6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</row>
    <row r="881" spans="2:60" ht="15.75" customHeight="1" x14ac:dyDescent="0.25">
      <c r="B881" s="61"/>
      <c r="C881" s="11"/>
      <c r="D881" s="61"/>
      <c r="E881" s="61"/>
      <c r="F881" s="61"/>
      <c r="G881" s="61"/>
      <c r="H881" s="61"/>
      <c r="I881" s="61"/>
      <c r="J881" s="61"/>
      <c r="K881" s="6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</row>
    <row r="882" spans="2:60" ht="15.75" customHeight="1" x14ac:dyDescent="0.25">
      <c r="B882" s="61"/>
      <c r="C882" s="11"/>
      <c r="D882" s="61"/>
      <c r="E882" s="61"/>
      <c r="F882" s="61"/>
      <c r="G882" s="61"/>
      <c r="H882" s="61"/>
      <c r="I882" s="61"/>
      <c r="J882" s="61"/>
      <c r="K882" s="6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</row>
    <row r="883" spans="2:60" ht="15.75" customHeight="1" x14ac:dyDescent="0.25">
      <c r="B883" s="61"/>
      <c r="C883" s="11"/>
      <c r="D883" s="61"/>
      <c r="E883" s="61"/>
      <c r="F883" s="61"/>
      <c r="G883" s="61"/>
      <c r="H883" s="61"/>
      <c r="I883" s="61"/>
      <c r="J883" s="61"/>
      <c r="K883" s="6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</row>
    <row r="884" spans="2:60" ht="15.75" customHeight="1" x14ac:dyDescent="0.25">
      <c r="B884" s="61"/>
      <c r="C884" s="11"/>
      <c r="D884" s="61"/>
      <c r="E884" s="61"/>
      <c r="F884" s="61"/>
      <c r="G884" s="61"/>
      <c r="H884" s="61"/>
      <c r="I884" s="61"/>
      <c r="J884" s="61"/>
      <c r="K884" s="6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</row>
    <row r="885" spans="2:60" ht="15.75" customHeight="1" x14ac:dyDescent="0.25">
      <c r="B885" s="61"/>
      <c r="C885" s="11"/>
      <c r="D885" s="61"/>
      <c r="E885" s="61"/>
      <c r="F885" s="61"/>
      <c r="G885" s="61"/>
      <c r="H885" s="61"/>
      <c r="I885" s="61"/>
      <c r="J885" s="61"/>
      <c r="K885" s="6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</row>
    <row r="886" spans="2:60" ht="15.75" customHeight="1" x14ac:dyDescent="0.25">
      <c r="B886" s="61"/>
      <c r="C886" s="11"/>
      <c r="D886" s="61"/>
      <c r="E886" s="61"/>
      <c r="F886" s="61"/>
      <c r="G886" s="61"/>
      <c r="H886" s="61"/>
      <c r="I886" s="61"/>
      <c r="J886" s="61"/>
      <c r="K886" s="6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</row>
    <row r="887" spans="2:60" ht="15.75" customHeight="1" x14ac:dyDescent="0.25">
      <c r="B887" s="61"/>
      <c r="C887" s="11"/>
      <c r="D887" s="61"/>
      <c r="E887" s="61"/>
      <c r="F887" s="61"/>
      <c r="G887" s="61"/>
      <c r="H887" s="61"/>
      <c r="I887" s="61"/>
      <c r="J887" s="61"/>
      <c r="K887" s="6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</row>
    <row r="888" spans="2:60" ht="15.75" customHeight="1" x14ac:dyDescent="0.25">
      <c r="B888" s="61"/>
      <c r="C888" s="11"/>
      <c r="D888" s="61"/>
      <c r="E888" s="61"/>
      <c r="F888" s="61"/>
      <c r="G888" s="61"/>
      <c r="H888" s="61"/>
      <c r="I888" s="61"/>
      <c r="J888" s="61"/>
      <c r="K888" s="6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</row>
    <row r="889" spans="2:60" ht="15.75" customHeight="1" x14ac:dyDescent="0.25">
      <c r="B889" s="61"/>
      <c r="C889" s="11"/>
      <c r="D889" s="61"/>
      <c r="E889" s="61"/>
      <c r="F889" s="61"/>
      <c r="G889" s="61"/>
      <c r="H889" s="61"/>
      <c r="I889" s="61"/>
      <c r="J889" s="61"/>
      <c r="K889" s="6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</row>
    <row r="890" spans="2:60" ht="15.75" customHeight="1" x14ac:dyDescent="0.25">
      <c r="B890" s="61"/>
      <c r="C890" s="11"/>
      <c r="D890" s="61"/>
      <c r="E890" s="61"/>
      <c r="F890" s="61"/>
      <c r="G890" s="61"/>
      <c r="H890" s="61"/>
      <c r="I890" s="61"/>
      <c r="J890" s="61"/>
      <c r="K890" s="6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</row>
    <row r="891" spans="2:60" ht="15.75" customHeight="1" x14ac:dyDescent="0.25">
      <c r="B891" s="61"/>
      <c r="C891" s="11"/>
      <c r="D891" s="61"/>
      <c r="E891" s="61"/>
      <c r="F891" s="61"/>
      <c r="G891" s="61"/>
      <c r="H891" s="61"/>
      <c r="I891" s="61"/>
      <c r="J891" s="61"/>
      <c r="K891" s="6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</row>
    <row r="892" spans="2:60" ht="15.75" customHeight="1" x14ac:dyDescent="0.25">
      <c r="B892" s="61"/>
      <c r="C892" s="11"/>
      <c r="D892" s="61"/>
      <c r="E892" s="61"/>
      <c r="F892" s="61"/>
      <c r="G892" s="61"/>
      <c r="H892" s="61"/>
      <c r="I892" s="61"/>
      <c r="J892" s="61"/>
      <c r="K892" s="6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</row>
    <row r="893" spans="2:60" ht="15.75" customHeight="1" x14ac:dyDescent="0.25">
      <c r="B893" s="61"/>
      <c r="C893" s="11"/>
      <c r="D893" s="61"/>
      <c r="E893" s="61"/>
      <c r="F893" s="61"/>
      <c r="G893" s="61"/>
      <c r="H893" s="61"/>
      <c r="I893" s="61"/>
      <c r="J893" s="61"/>
      <c r="K893" s="6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</row>
    <row r="894" spans="2:60" ht="15.75" customHeight="1" x14ac:dyDescent="0.25">
      <c r="B894" s="61"/>
      <c r="C894" s="11"/>
      <c r="D894" s="61"/>
      <c r="E894" s="61"/>
      <c r="F894" s="61"/>
      <c r="G894" s="61"/>
      <c r="H894" s="61"/>
      <c r="I894" s="61"/>
      <c r="J894" s="61"/>
      <c r="K894" s="6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</row>
    <row r="895" spans="2:60" ht="15.75" customHeight="1" x14ac:dyDescent="0.25">
      <c r="B895" s="61"/>
      <c r="C895" s="11"/>
      <c r="D895" s="61"/>
      <c r="E895" s="61"/>
      <c r="F895" s="61"/>
      <c r="G895" s="61"/>
      <c r="H895" s="61"/>
      <c r="I895" s="61"/>
      <c r="J895" s="61"/>
      <c r="K895" s="6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</row>
    <row r="896" spans="2:60" ht="15.75" customHeight="1" x14ac:dyDescent="0.25">
      <c r="B896" s="61"/>
      <c r="C896" s="11"/>
      <c r="D896" s="61"/>
      <c r="E896" s="61"/>
      <c r="F896" s="61"/>
      <c r="G896" s="61"/>
      <c r="H896" s="61"/>
      <c r="I896" s="61"/>
      <c r="J896" s="61"/>
      <c r="K896" s="6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</row>
    <row r="897" spans="2:60" ht="15.75" customHeight="1" x14ac:dyDescent="0.25">
      <c r="B897" s="61"/>
      <c r="C897" s="11"/>
      <c r="D897" s="61"/>
      <c r="E897" s="61"/>
      <c r="F897" s="61"/>
      <c r="G897" s="61"/>
      <c r="H897" s="61"/>
      <c r="I897" s="61"/>
      <c r="J897" s="61"/>
      <c r="K897" s="6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</row>
    <row r="898" spans="2:60" ht="15.75" customHeight="1" x14ac:dyDescent="0.25">
      <c r="B898" s="61"/>
      <c r="C898" s="11"/>
      <c r="D898" s="61"/>
      <c r="E898" s="61"/>
      <c r="F898" s="61"/>
      <c r="G898" s="61"/>
      <c r="H898" s="61"/>
      <c r="I898" s="61"/>
      <c r="J898" s="61"/>
      <c r="K898" s="6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</row>
    <row r="899" spans="2:60" ht="15.75" customHeight="1" x14ac:dyDescent="0.25">
      <c r="B899" s="61"/>
      <c r="C899" s="11"/>
      <c r="D899" s="61"/>
      <c r="E899" s="61"/>
      <c r="F899" s="61"/>
      <c r="G899" s="61"/>
      <c r="H899" s="61"/>
      <c r="I899" s="61"/>
      <c r="J899" s="61"/>
      <c r="K899" s="6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</row>
    <row r="900" spans="2:60" ht="15.75" customHeight="1" x14ac:dyDescent="0.25">
      <c r="B900" s="61"/>
      <c r="C900" s="11"/>
      <c r="D900" s="61"/>
      <c r="E900" s="61"/>
      <c r="F900" s="61"/>
      <c r="G900" s="61"/>
      <c r="H900" s="61"/>
      <c r="I900" s="61"/>
      <c r="J900" s="61"/>
      <c r="K900" s="6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</row>
    <row r="901" spans="2:60" ht="15.75" customHeight="1" x14ac:dyDescent="0.25">
      <c r="B901" s="61"/>
      <c r="C901" s="11"/>
      <c r="D901" s="61"/>
      <c r="E901" s="61"/>
      <c r="F901" s="61"/>
      <c r="G901" s="61"/>
      <c r="H901" s="61"/>
      <c r="I901" s="61"/>
      <c r="J901" s="61"/>
      <c r="K901" s="6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</row>
    <row r="902" spans="2:60" ht="15.75" customHeight="1" x14ac:dyDescent="0.25">
      <c r="B902" s="61"/>
      <c r="C902" s="11"/>
      <c r="D902" s="61"/>
      <c r="E902" s="61"/>
      <c r="F902" s="61"/>
      <c r="G902" s="61"/>
      <c r="H902" s="61"/>
      <c r="I902" s="61"/>
      <c r="J902" s="61"/>
      <c r="K902" s="6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</row>
    <row r="903" spans="2:60" ht="15.75" customHeight="1" x14ac:dyDescent="0.25">
      <c r="B903" s="61"/>
      <c r="C903" s="11"/>
      <c r="D903" s="61"/>
      <c r="E903" s="61"/>
      <c r="F903" s="61"/>
      <c r="G903" s="61"/>
      <c r="H903" s="61"/>
      <c r="I903" s="61"/>
      <c r="J903" s="61"/>
      <c r="K903" s="6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</row>
    <row r="904" spans="2:60" ht="15.75" customHeight="1" x14ac:dyDescent="0.25">
      <c r="B904" s="61"/>
      <c r="C904" s="11"/>
      <c r="D904" s="61"/>
      <c r="E904" s="61"/>
      <c r="F904" s="61"/>
      <c r="G904" s="61"/>
      <c r="H904" s="61"/>
      <c r="I904" s="61"/>
      <c r="J904" s="61"/>
      <c r="K904" s="6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</row>
    <row r="905" spans="2:60" ht="15.75" customHeight="1" x14ac:dyDescent="0.25">
      <c r="B905" s="61"/>
      <c r="C905" s="11"/>
      <c r="D905" s="61"/>
      <c r="E905" s="61"/>
      <c r="F905" s="61"/>
      <c r="G905" s="61"/>
      <c r="H905" s="61"/>
      <c r="I905" s="61"/>
      <c r="J905" s="61"/>
      <c r="K905" s="6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</row>
    <row r="906" spans="2:60" ht="15.75" customHeight="1" x14ac:dyDescent="0.25">
      <c r="B906" s="61"/>
      <c r="C906" s="11"/>
      <c r="D906" s="61"/>
      <c r="E906" s="61"/>
      <c r="F906" s="61"/>
      <c r="G906" s="61"/>
      <c r="H906" s="61"/>
      <c r="I906" s="61"/>
      <c r="J906" s="61"/>
      <c r="K906" s="6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</row>
    <row r="907" spans="2:60" ht="15.75" customHeight="1" x14ac:dyDescent="0.25">
      <c r="B907" s="61"/>
      <c r="C907" s="11"/>
      <c r="D907" s="61"/>
      <c r="E907" s="61"/>
      <c r="F907" s="61"/>
      <c r="G907" s="61"/>
      <c r="H907" s="61"/>
      <c r="I907" s="61"/>
      <c r="J907" s="61"/>
      <c r="K907" s="6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</row>
    <row r="908" spans="2:60" ht="15.75" customHeight="1" x14ac:dyDescent="0.25">
      <c r="B908" s="61"/>
      <c r="C908" s="11"/>
      <c r="D908" s="61"/>
      <c r="E908" s="61"/>
      <c r="F908" s="61"/>
      <c r="G908" s="61"/>
      <c r="H908" s="61"/>
      <c r="I908" s="61"/>
      <c r="J908" s="61"/>
      <c r="K908" s="6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</row>
    <row r="909" spans="2:60" ht="15.75" customHeight="1" x14ac:dyDescent="0.25">
      <c r="B909" s="61"/>
      <c r="C909" s="11"/>
      <c r="D909" s="61"/>
      <c r="E909" s="61"/>
      <c r="F909" s="61"/>
      <c r="G909" s="61"/>
      <c r="H909" s="61"/>
      <c r="I909" s="61"/>
      <c r="J909" s="61"/>
      <c r="K909" s="6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</row>
    <row r="910" spans="2:60" ht="15.75" customHeight="1" x14ac:dyDescent="0.25">
      <c r="B910" s="61"/>
      <c r="C910" s="11"/>
      <c r="D910" s="61"/>
      <c r="E910" s="61"/>
      <c r="F910" s="61"/>
      <c r="G910" s="61"/>
      <c r="H910" s="61"/>
      <c r="I910" s="61"/>
      <c r="J910" s="61"/>
      <c r="K910" s="6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</row>
    <row r="911" spans="2:60" ht="15.75" customHeight="1" x14ac:dyDescent="0.25">
      <c r="B911" s="61"/>
      <c r="C911" s="11"/>
      <c r="D911" s="61"/>
      <c r="E911" s="61"/>
      <c r="F911" s="61"/>
      <c r="G911" s="61"/>
      <c r="H911" s="61"/>
      <c r="I911" s="61"/>
      <c r="J911" s="61"/>
      <c r="K911" s="6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</row>
    <row r="912" spans="2:60" ht="15.75" customHeight="1" x14ac:dyDescent="0.25">
      <c r="B912" s="61"/>
      <c r="C912" s="11"/>
      <c r="D912" s="61"/>
      <c r="E912" s="61"/>
      <c r="F912" s="61"/>
      <c r="G912" s="61"/>
      <c r="H912" s="61"/>
      <c r="I912" s="61"/>
      <c r="J912" s="61"/>
      <c r="K912" s="6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</row>
    <row r="913" spans="2:60" ht="15.75" customHeight="1" x14ac:dyDescent="0.25">
      <c r="B913" s="61"/>
      <c r="C913" s="11"/>
      <c r="D913" s="61"/>
      <c r="E913" s="61"/>
      <c r="F913" s="61"/>
      <c r="G913" s="61"/>
      <c r="H913" s="61"/>
      <c r="I913" s="61"/>
      <c r="J913" s="61"/>
      <c r="K913" s="6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</row>
    <row r="914" spans="2:60" ht="15.75" customHeight="1" x14ac:dyDescent="0.25">
      <c r="B914" s="61"/>
      <c r="C914" s="11"/>
      <c r="D914" s="61"/>
      <c r="E914" s="61"/>
      <c r="F914" s="61"/>
      <c r="G914" s="61"/>
      <c r="H914" s="61"/>
      <c r="I914" s="61"/>
      <c r="J914" s="61"/>
      <c r="K914" s="6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</row>
    <row r="915" spans="2:60" ht="15.75" customHeight="1" x14ac:dyDescent="0.25">
      <c r="B915" s="61"/>
      <c r="C915" s="11"/>
      <c r="D915" s="61"/>
      <c r="E915" s="61"/>
      <c r="F915" s="61"/>
      <c r="G915" s="61"/>
      <c r="H915" s="61"/>
      <c r="I915" s="61"/>
      <c r="J915" s="61"/>
      <c r="K915" s="6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</row>
    <row r="916" spans="2:60" ht="15.75" customHeight="1" x14ac:dyDescent="0.25">
      <c r="B916" s="61"/>
      <c r="C916" s="11"/>
      <c r="D916" s="61"/>
      <c r="E916" s="61"/>
      <c r="F916" s="61"/>
      <c r="G916" s="61"/>
      <c r="H916" s="61"/>
      <c r="I916" s="61"/>
      <c r="J916" s="61"/>
      <c r="K916" s="6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</row>
    <row r="917" spans="2:60" ht="15.75" customHeight="1" x14ac:dyDescent="0.25">
      <c r="B917" s="61"/>
      <c r="C917" s="11"/>
      <c r="D917" s="61"/>
      <c r="E917" s="61"/>
      <c r="F917" s="61"/>
      <c r="G917" s="61"/>
      <c r="H917" s="61"/>
      <c r="I917" s="61"/>
      <c r="J917" s="61"/>
      <c r="K917" s="6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</row>
    <row r="918" spans="2:60" ht="15.75" customHeight="1" x14ac:dyDescent="0.25">
      <c r="B918" s="61"/>
      <c r="C918" s="11"/>
      <c r="D918" s="61"/>
      <c r="E918" s="61"/>
      <c r="F918" s="61"/>
      <c r="G918" s="61"/>
      <c r="H918" s="61"/>
      <c r="I918" s="61"/>
      <c r="J918" s="61"/>
      <c r="K918" s="6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</row>
    <row r="919" spans="2:60" ht="15.75" customHeight="1" x14ac:dyDescent="0.25">
      <c r="B919" s="61"/>
      <c r="C919" s="11"/>
      <c r="D919" s="61"/>
      <c r="E919" s="61"/>
      <c r="F919" s="61"/>
      <c r="G919" s="61"/>
      <c r="H919" s="61"/>
      <c r="I919" s="61"/>
      <c r="J919" s="61"/>
      <c r="K919" s="6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</row>
    <row r="920" spans="2:60" ht="15.75" customHeight="1" x14ac:dyDescent="0.25">
      <c r="B920" s="61"/>
      <c r="C920" s="11"/>
      <c r="D920" s="61"/>
      <c r="E920" s="61"/>
      <c r="F920" s="61"/>
      <c r="G920" s="61"/>
      <c r="H920" s="61"/>
      <c r="I920" s="61"/>
      <c r="J920" s="61"/>
      <c r="K920" s="6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</row>
    <row r="921" spans="2:60" ht="15.75" customHeight="1" x14ac:dyDescent="0.25">
      <c r="B921" s="61"/>
      <c r="C921" s="11"/>
      <c r="D921" s="61"/>
      <c r="E921" s="61"/>
      <c r="F921" s="61"/>
      <c r="G921" s="61"/>
      <c r="H921" s="61"/>
      <c r="I921" s="61"/>
      <c r="J921" s="61"/>
      <c r="K921" s="6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</row>
    <row r="922" spans="2:60" ht="15.75" customHeight="1" x14ac:dyDescent="0.25">
      <c r="B922" s="61"/>
      <c r="C922" s="11"/>
      <c r="D922" s="61"/>
      <c r="E922" s="61"/>
      <c r="F922" s="61"/>
      <c r="G922" s="61"/>
      <c r="H922" s="61"/>
      <c r="I922" s="61"/>
      <c r="J922" s="61"/>
      <c r="K922" s="6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</row>
    <row r="923" spans="2:60" ht="15.75" customHeight="1" x14ac:dyDescent="0.25">
      <c r="B923" s="61"/>
      <c r="C923" s="11"/>
      <c r="D923" s="61"/>
      <c r="E923" s="61"/>
      <c r="F923" s="61"/>
      <c r="G923" s="61"/>
      <c r="H923" s="61"/>
      <c r="I923" s="61"/>
      <c r="J923" s="61"/>
      <c r="K923" s="6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</row>
    <row r="924" spans="2:60" ht="15.75" customHeight="1" x14ac:dyDescent="0.25">
      <c r="B924" s="61"/>
      <c r="C924" s="11"/>
      <c r="D924" s="61"/>
      <c r="E924" s="61"/>
      <c r="F924" s="61"/>
      <c r="G924" s="61"/>
      <c r="H924" s="61"/>
      <c r="I924" s="61"/>
      <c r="J924" s="61"/>
      <c r="K924" s="6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</row>
    <row r="925" spans="2:60" ht="15.75" customHeight="1" x14ac:dyDescent="0.25">
      <c r="B925" s="61"/>
      <c r="C925" s="11"/>
      <c r="D925" s="61"/>
      <c r="E925" s="61"/>
      <c r="F925" s="61"/>
      <c r="G925" s="61"/>
      <c r="H925" s="61"/>
      <c r="I925" s="61"/>
      <c r="J925" s="61"/>
      <c r="K925" s="6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</row>
    <row r="926" spans="2:60" ht="15.75" customHeight="1" x14ac:dyDescent="0.25">
      <c r="B926" s="61"/>
      <c r="C926" s="11"/>
      <c r="D926" s="61"/>
      <c r="E926" s="61"/>
      <c r="F926" s="61"/>
      <c r="G926" s="61"/>
      <c r="H926" s="61"/>
      <c r="I926" s="61"/>
      <c r="J926" s="61"/>
      <c r="K926" s="6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</row>
    <row r="927" spans="2:60" ht="15.75" customHeight="1" x14ac:dyDescent="0.25">
      <c r="B927" s="61"/>
      <c r="C927" s="11"/>
      <c r="D927" s="61"/>
      <c r="E927" s="61"/>
      <c r="F927" s="61"/>
      <c r="G927" s="61"/>
      <c r="H927" s="61"/>
      <c r="I927" s="61"/>
      <c r="J927" s="61"/>
      <c r="K927" s="6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</row>
    <row r="928" spans="2:60" ht="15.75" customHeight="1" x14ac:dyDescent="0.25">
      <c r="B928" s="61"/>
      <c r="C928" s="11"/>
      <c r="D928" s="61"/>
      <c r="E928" s="61"/>
      <c r="F928" s="61"/>
      <c r="G928" s="61"/>
      <c r="H928" s="61"/>
      <c r="I928" s="61"/>
      <c r="J928" s="61"/>
      <c r="K928" s="6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</row>
    <row r="929" spans="2:60" ht="15.75" customHeight="1" x14ac:dyDescent="0.25">
      <c r="B929" s="61"/>
      <c r="C929" s="11"/>
      <c r="D929" s="61"/>
      <c r="E929" s="61"/>
      <c r="F929" s="61"/>
      <c r="G929" s="61"/>
      <c r="H929" s="61"/>
      <c r="I929" s="61"/>
      <c r="J929" s="61"/>
      <c r="K929" s="6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</row>
    <row r="930" spans="2:60" ht="15.75" customHeight="1" x14ac:dyDescent="0.25">
      <c r="B930" s="61"/>
      <c r="C930" s="11"/>
      <c r="D930" s="61"/>
      <c r="E930" s="61"/>
      <c r="F930" s="61"/>
      <c r="G930" s="61"/>
      <c r="H930" s="61"/>
      <c r="I930" s="61"/>
      <c r="J930" s="61"/>
      <c r="K930" s="6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</row>
    <row r="931" spans="2:60" ht="15.75" customHeight="1" x14ac:dyDescent="0.25">
      <c r="B931" s="61"/>
      <c r="C931" s="11"/>
      <c r="D931" s="61"/>
      <c r="E931" s="61"/>
      <c r="F931" s="61"/>
      <c r="G931" s="61"/>
      <c r="H931" s="61"/>
      <c r="I931" s="61"/>
      <c r="J931" s="61"/>
      <c r="K931" s="6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</row>
    <row r="932" spans="2:60" ht="15.75" customHeight="1" x14ac:dyDescent="0.25">
      <c r="B932" s="61"/>
      <c r="C932" s="11"/>
      <c r="D932" s="61"/>
      <c r="E932" s="61"/>
      <c r="F932" s="61"/>
      <c r="G932" s="61"/>
      <c r="H932" s="61"/>
      <c r="I932" s="61"/>
      <c r="J932" s="61"/>
      <c r="K932" s="6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</row>
    <row r="933" spans="2:60" ht="15.75" customHeight="1" x14ac:dyDescent="0.25">
      <c r="B933" s="61"/>
      <c r="C933" s="11"/>
      <c r="D933" s="61"/>
      <c r="E933" s="61"/>
      <c r="F933" s="61"/>
      <c r="G933" s="61"/>
      <c r="H933" s="61"/>
      <c r="I933" s="61"/>
      <c r="J933" s="61"/>
      <c r="K933" s="6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</row>
    <row r="934" spans="2:60" ht="15.75" customHeight="1" x14ac:dyDescent="0.25">
      <c r="B934" s="61"/>
      <c r="C934" s="11"/>
      <c r="D934" s="61"/>
      <c r="E934" s="61"/>
      <c r="F934" s="61"/>
      <c r="G934" s="61"/>
      <c r="H934" s="61"/>
      <c r="I934" s="61"/>
      <c r="J934" s="61"/>
      <c r="K934" s="6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</row>
    <row r="935" spans="2:60" ht="15.75" customHeight="1" x14ac:dyDescent="0.25">
      <c r="B935" s="61"/>
      <c r="C935" s="11"/>
      <c r="D935" s="61"/>
      <c r="E935" s="61"/>
      <c r="F935" s="61"/>
      <c r="G935" s="61"/>
      <c r="H935" s="61"/>
      <c r="I935" s="61"/>
      <c r="J935" s="61"/>
      <c r="K935" s="6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</row>
    <row r="936" spans="2:60" ht="15.75" customHeight="1" x14ac:dyDescent="0.25">
      <c r="B936" s="61"/>
      <c r="C936" s="11"/>
      <c r="D936" s="61"/>
      <c r="E936" s="61"/>
      <c r="F936" s="61"/>
      <c r="G936" s="61"/>
      <c r="H936" s="61"/>
      <c r="I936" s="61"/>
      <c r="J936" s="61"/>
      <c r="K936" s="6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</row>
    <row r="937" spans="2:60" ht="15.75" customHeight="1" x14ac:dyDescent="0.25">
      <c r="B937" s="61"/>
      <c r="C937" s="11"/>
      <c r="D937" s="61"/>
      <c r="E937" s="61"/>
      <c r="F937" s="61"/>
      <c r="G937" s="61"/>
      <c r="H937" s="61"/>
      <c r="I937" s="61"/>
      <c r="J937" s="61"/>
      <c r="K937" s="6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</row>
    <row r="938" spans="2:60" ht="15.75" customHeight="1" x14ac:dyDescent="0.25">
      <c r="B938" s="61"/>
      <c r="C938" s="11"/>
      <c r="D938" s="61"/>
      <c r="E938" s="61"/>
      <c r="F938" s="61"/>
      <c r="G938" s="61"/>
      <c r="H938" s="61"/>
      <c r="I938" s="61"/>
      <c r="J938" s="61"/>
      <c r="K938" s="6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</row>
    <row r="939" spans="2:60" ht="15.75" customHeight="1" x14ac:dyDescent="0.25">
      <c r="B939" s="61"/>
      <c r="C939" s="11"/>
      <c r="D939" s="61"/>
      <c r="E939" s="61"/>
      <c r="F939" s="61"/>
      <c r="G939" s="61"/>
      <c r="H939" s="61"/>
      <c r="I939" s="61"/>
      <c r="J939" s="61"/>
      <c r="K939" s="6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</row>
    <row r="940" spans="2:60" ht="15.75" customHeight="1" x14ac:dyDescent="0.25">
      <c r="B940" s="61"/>
      <c r="C940" s="11"/>
      <c r="D940" s="61"/>
      <c r="E940" s="61"/>
      <c r="F940" s="61"/>
      <c r="G940" s="61"/>
      <c r="H940" s="61"/>
      <c r="I940" s="61"/>
      <c r="J940" s="61"/>
      <c r="K940" s="6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</row>
    <row r="941" spans="2:60" ht="15.75" customHeight="1" x14ac:dyDescent="0.25">
      <c r="B941" s="61"/>
      <c r="C941" s="11"/>
      <c r="D941" s="61"/>
      <c r="E941" s="61"/>
      <c r="F941" s="61"/>
      <c r="G941" s="61"/>
      <c r="H941" s="61"/>
      <c r="I941" s="61"/>
      <c r="J941" s="61"/>
      <c r="K941" s="6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</row>
    <row r="942" spans="2:60" ht="15.75" customHeight="1" x14ac:dyDescent="0.25">
      <c r="B942" s="61"/>
      <c r="C942" s="11"/>
      <c r="D942" s="61"/>
      <c r="E942" s="61"/>
      <c r="F942" s="61"/>
      <c r="G942" s="61"/>
      <c r="H942" s="61"/>
      <c r="I942" s="61"/>
      <c r="J942" s="61"/>
      <c r="K942" s="6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</row>
    <row r="943" spans="2:60" ht="15.75" customHeight="1" x14ac:dyDescent="0.25">
      <c r="B943" s="61"/>
      <c r="C943" s="11"/>
      <c r="D943" s="61"/>
      <c r="E943" s="61"/>
      <c r="F943" s="61"/>
      <c r="G943" s="61"/>
      <c r="H943" s="61"/>
      <c r="I943" s="61"/>
      <c r="J943" s="61"/>
      <c r="K943" s="6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</row>
    <row r="944" spans="2:60" ht="15.75" customHeight="1" x14ac:dyDescent="0.25">
      <c r="B944" s="61"/>
      <c r="C944" s="11"/>
      <c r="D944" s="61"/>
      <c r="E944" s="61"/>
      <c r="F944" s="61"/>
      <c r="G944" s="61"/>
      <c r="H944" s="61"/>
      <c r="I944" s="61"/>
      <c r="J944" s="61"/>
      <c r="K944" s="6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</row>
    <row r="945" spans="2:60" ht="15.75" customHeight="1" x14ac:dyDescent="0.25">
      <c r="B945" s="61"/>
      <c r="C945" s="11"/>
      <c r="D945" s="61"/>
      <c r="E945" s="61"/>
      <c r="F945" s="61"/>
      <c r="G945" s="61"/>
      <c r="H945" s="61"/>
      <c r="I945" s="61"/>
      <c r="J945" s="61"/>
      <c r="K945" s="6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</row>
    <row r="946" spans="2:60" ht="15.75" customHeight="1" x14ac:dyDescent="0.25">
      <c r="B946" s="61"/>
      <c r="C946" s="11"/>
      <c r="D946" s="61"/>
      <c r="E946" s="61"/>
      <c r="F946" s="61"/>
      <c r="G946" s="61"/>
      <c r="H946" s="61"/>
      <c r="I946" s="61"/>
      <c r="J946" s="61"/>
      <c r="K946" s="6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</row>
    <row r="947" spans="2:60" ht="15.75" customHeight="1" x14ac:dyDescent="0.25">
      <c r="B947" s="61"/>
      <c r="C947" s="11"/>
      <c r="D947" s="61"/>
      <c r="E947" s="61"/>
      <c r="F947" s="61"/>
      <c r="G947" s="61"/>
      <c r="H947" s="61"/>
      <c r="I947" s="61"/>
      <c r="J947" s="61"/>
      <c r="K947" s="6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</row>
    <row r="948" spans="2:60" ht="15.75" customHeight="1" x14ac:dyDescent="0.25">
      <c r="B948" s="61"/>
      <c r="C948" s="11"/>
      <c r="D948" s="61"/>
      <c r="E948" s="61"/>
      <c r="F948" s="61"/>
      <c r="G948" s="61"/>
      <c r="H948" s="61"/>
      <c r="I948" s="61"/>
      <c r="J948" s="61"/>
      <c r="K948" s="6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</row>
    <row r="949" spans="2:60" ht="15.75" customHeight="1" x14ac:dyDescent="0.25">
      <c r="B949" s="61"/>
      <c r="C949" s="11"/>
      <c r="D949" s="61"/>
      <c r="E949" s="61"/>
      <c r="F949" s="61"/>
      <c r="G949" s="61"/>
      <c r="H949" s="61"/>
      <c r="I949" s="61"/>
      <c r="J949" s="61"/>
      <c r="K949" s="6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</row>
    <row r="950" spans="2:60" ht="15.75" customHeight="1" x14ac:dyDescent="0.25">
      <c r="B950" s="61"/>
      <c r="C950" s="11"/>
      <c r="D950" s="61"/>
      <c r="E950" s="61"/>
      <c r="F950" s="61"/>
      <c r="G950" s="61"/>
      <c r="H950" s="61"/>
      <c r="I950" s="61"/>
      <c r="J950" s="61"/>
      <c r="K950" s="6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</row>
    <row r="951" spans="2:60" ht="15.75" customHeight="1" x14ac:dyDescent="0.25">
      <c r="B951" s="61"/>
      <c r="C951" s="11"/>
      <c r="D951" s="61"/>
      <c r="E951" s="61"/>
      <c r="F951" s="61"/>
      <c r="G951" s="61"/>
      <c r="H951" s="61"/>
      <c r="I951" s="61"/>
      <c r="J951" s="61"/>
      <c r="K951" s="6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</row>
    <row r="952" spans="2:60" ht="15.75" customHeight="1" x14ac:dyDescent="0.25">
      <c r="B952" s="61"/>
      <c r="C952" s="11"/>
      <c r="D952" s="61"/>
      <c r="E952" s="61"/>
      <c r="F952" s="61"/>
      <c r="G952" s="61"/>
      <c r="H952" s="61"/>
      <c r="I952" s="61"/>
      <c r="J952" s="61"/>
      <c r="K952" s="6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</row>
    <row r="953" spans="2:60" ht="15.75" customHeight="1" x14ac:dyDescent="0.25">
      <c r="B953" s="61"/>
      <c r="C953" s="11"/>
      <c r="D953" s="61"/>
      <c r="E953" s="61"/>
      <c r="F953" s="61"/>
      <c r="G953" s="61"/>
      <c r="H953" s="61"/>
      <c r="I953" s="61"/>
      <c r="J953" s="61"/>
      <c r="K953" s="6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</row>
    <row r="954" spans="2:60" ht="15.75" customHeight="1" x14ac:dyDescent="0.25">
      <c r="B954" s="61"/>
      <c r="C954" s="11"/>
      <c r="D954" s="61"/>
      <c r="E954" s="61"/>
      <c r="F954" s="61"/>
      <c r="G954" s="61"/>
      <c r="H954" s="61"/>
      <c r="I954" s="61"/>
      <c r="J954" s="61"/>
      <c r="K954" s="6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</row>
    <row r="955" spans="2:60" ht="15.75" customHeight="1" x14ac:dyDescent="0.25">
      <c r="B955" s="61"/>
      <c r="C955" s="11"/>
      <c r="D955" s="61"/>
      <c r="E955" s="61"/>
      <c r="F955" s="61"/>
      <c r="G955" s="61"/>
      <c r="H955" s="61"/>
      <c r="I955" s="61"/>
      <c r="J955" s="61"/>
      <c r="K955" s="6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</row>
    <row r="956" spans="2:60" ht="15.75" customHeight="1" x14ac:dyDescent="0.25">
      <c r="B956" s="61"/>
      <c r="C956" s="11"/>
      <c r="D956" s="61"/>
      <c r="E956" s="61"/>
      <c r="F956" s="61"/>
      <c r="G956" s="61"/>
      <c r="H956" s="61"/>
      <c r="I956" s="61"/>
      <c r="J956" s="61"/>
      <c r="K956" s="6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</row>
    <row r="957" spans="2:60" ht="15.75" customHeight="1" x14ac:dyDescent="0.25">
      <c r="B957" s="61"/>
      <c r="C957" s="11"/>
      <c r="D957" s="61"/>
      <c r="E957" s="61"/>
      <c r="F957" s="61"/>
      <c r="G957" s="61"/>
      <c r="H957" s="61"/>
      <c r="I957" s="61"/>
      <c r="J957" s="61"/>
      <c r="K957" s="6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</row>
    <row r="958" spans="2:60" ht="15.75" customHeight="1" x14ac:dyDescent="0.25">
      <c r="B958" s="61"/>
      <c r="C958" s="11"/>
      <c r="D958" s="61"/>
      <c r="E958" s="61"/>
      <c r="F958" s="61"/>
      <c r="G958" s="61"/>
      <c r="H958" s="61"/>
      <c r="I958" s="61"/>
      <c r="J958" s="61"/>
      <c r="K958" s="6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</row>
    <row r="959" spans="2:60" ht="15.75" customHeight="1" x14ac:dyDescent="0.25">
      <c r="B959" s="61"/>
      <c r="C959" s="11"/>
      <c r="D959" s="61"/>
      <c r="E959" s="61"/>
      <c r="F959" s="61"/>
      <c r="G959" s="61"/>
      <c r="H959" s="61"/>
      <c r="I959" s="61"/>
      <c r="J959" s="61"/>
      <c r="K959" s="6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</row>
    <row r="960" spans="2:60" ht="15.75" customHeight="1" x14ac:dyDescent="0.25">
      <c r="B960" s="61"/>
      <c r="C960" s="11"/>
      <c r="D960" s="61"/>
      <c r="E960" s="61"/>
      <c r="F960" s="61"/>
      <c r="G960" s="61"/>
      <c r="H960" s="61"/>
      <c r="I960" s="61"/>
      <c r="J960" s="61"/>
      <c r="K960" s="6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</row>
    <row r="961" spans="2:60" ht="15.75" customHeight="1" x14ac:dyDescent="0.25">
      <c r="B961" s="61"/>
      <c r="C961" s="11"/>
      <c r="D961" s="61"/>
      <c r="E961" s="61"/>
      <c r="F961" s="61"/>
      <c r="G961" s="61"/>
      <c r="H961" s="61"/>
      <c r="I961" s="61"/>
      <c r="J961" s="61"/>
      <c r="K961" s="6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</row>
    <row r="962" spans="2:60" ht="15.75" customHeight="1" x14ac:dyDescent="0.25">
      <c r="B962" s="61"/>
      <c r="C962" s="11"/>
      <c r="D962" s="61"/>
      <c r="E962" s="61"/>
      <c r="F962" s="61"/>
      <c r="G962" s="61"/>
      <c r="H962" s="61"/>
      <c r="I962" s="61"/>
      <c r="J962" s="61"/>
      <c r="K962" s="6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</row>
    <row r="963" spans="2:60" ht="15.75" customHeight="1" x14ac:dyDescent="0.25">
      <c r="B963" s="61"/>
      <c r="C963" s="11"/>
      <c r="D963" s="61"/>
      <c r="E963" s="61"/>
      <c r="F963" s="61"/>
      <c r="G963" s="61"/>
      <c r="H963" s="61"/>
      <c r="I963" s="61"/>
      <c r="J963" s="61"/>
      <c r="K963" s="6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</row>
    <row r="964" spans="2:60" ht="15.75" customHeight="1" x14ac:dyDescent="0.25">
      <c r="B964" s="61"/>
      <c r="C964" s="11"/>
      <c r="D964" s="61"/>
      <c r="E964" s="61"/>
      <c r="F964" s="61"/>
      <c r="G964" s="61"/>
      <c r="H964" s="61"/>
      <c r="I964" s="61"/>
      <c r="J964" s="61"/>
      <c r="K964" s="6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</row>
    <row r="965" spans="2:60" ht="15.75" customHeight="1" x14ac:dyDescent="0.25">
      <c r="B965" s="61"/>
      <c r="C965" s="11"/>
      <c r="D965" s="61"/>
      <c r="E965" s="61"/>
      <c r="F965" s="61"/>
      <c r="G965" s="61"/>
      <c r="H965" s="61"/>
      <c r="I965" s="61"/>
      <c r="J965" s="61"/>
      <c r="K965" s="6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</row>
    <row r="966" spans="2:60" ht="15.75" customHeight="1" x14ac:dyDescent="0.25">
      <c r="B966" s="61"/>
      <c r="C966" s="11"/>
      <c r="D966" s="61"/>
      <c r="E966" s="61"/>
      <c r="F966" s="61"/>
      <c r="G966" s="61"/>
      <c r="H966" s="61"/>
      <c r="I966" s="61"/>
      <c r="J966" s="61"/>
      <c r="K966" s="6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</row>
    <row r="967" spans="2:60" ht="15.75" customHeight="1" x14ac:dyDescent="0.25">
      <c r="B967" s="61"/>
      <c r="C967" s="11"/>
      <c r="D967" s="61"/>
      <c r="E967" s="61"/>
      <c r="F967" s="61"/>
      <c r="G967" s="61"/>
      <c r="H967" s="61"/>
      <c r="I967" s="61"/>
      <c r="J967" s="61"/>
      <c r="K967" s="6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</row>
    <row r="968" spans="2:60" ht="15.75" customHeight="1" x14ac:dyDescent="0.25">
      <c r="B968" s="61"/>
      <c r="C968" s="11"/>
      <c r="D968" s="61"/>
      <c r="E968" s="61"/>
      <c r="F968" s="61"/>
      <c r="G968" s="61"/>
      <c r="H968" s="61"/>
      <c r="I968" s="61"/>
      <c r="J968" s="61"/>
      <c r="K968" s="6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</row>
    <row r="969" spans="2:60" ht="15.75" customHeight="1" x14ac:dyDescent="0.25">
      <c r="B969" s="61"/>
      <c r="C969" s="11"/>
      <c r="D969" s="61"/>
      <c r="E969" s="61"/>
      <c r="F969" s="61"/>
      <c r="G969" s="61"/>
      <c r="H969" s="61"/>
      <c r="I969" s="61"/>
      <c r="J969" s="61"/>
      <c r="K969" s="6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</row>
    <row r="970" spans="2:60" ht="15.75" customHeight="1" x14ac:dyDescent="0.25">
      <c r="B970" s="61"/>
      <c r="C970" s="11"/>
      <c r="D970" s="61"/>
      <c r="E970" s="61"/>
      <c r="F970" s="61"/>
      <c r="G970" s="61"/>
      <c r="H970" s="61"/>
      <c r="I970" s="61"/>
      <c r="J970" s="61"/>
      <c r="K970" s="6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</row>
    <row r="971" spans="2:60" ht="15.75" customHeight="1" x14ac:dyDescent="0.25">
      <c r="B971" s="61"/>
      <c r="C971" s="11"/>
      <c r="D971" s="61"/>
      <c r="E971" s="61"/>
      <c r="F971" s="61"/>
      <c r="G971" s="61"/>
      <c r="H971" s="61"/>
      <c r="I971" s="61"/>
      <c r="J971" s="61"/>
      <c r="K971" s="6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</row>
    <row r="972" spans="2:60" ht="15.75" customHeight="1" x14ac:dyDescent="0.25">
      <c r="B972" s="61"/>
      <c r="C972" s="11"/>
      <c r="D972" s="61"/>
      <c r="E972" s="61"/>
      <c r="F972" s="61"/>
      <c r="G972" s="61"/>
      <c r="H972" s="61"/>
      <c r="I972" s="61"/>
      <c r="J972" s="61"/>
      <c r="K972" s="6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</row>
    <row r="973" spans="2:60" ht="15.75" customHeight="1" x14ac:dyDescent="0.25">
      <c r="B973" s="61"/>
      <c r="C973" s="11"/>
      <c r="D973" s="61"/>
      <c r="E973" s="61"/>
      <c r="F973" s="61"/>
      <c r="G973" s="61"/>
      <c r="H973" s="61"/>
      <c r="I973" s="61"/>
      <c r="J973" s="61"/>
      <c r="K973" s="6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</row>
    <row r="974" spans="2:60" ht="15.75" customHeight="1" x14ac:dyDescent="0.25">
      <c r="B974" s="61"/>
      <c r="C974" s="11"/>
      <c r="D974" s="61"/>
      <c r="E974" s="61"/>
      <c r="F974" s="61"/>
      <c r="G974" s="61"/>
      <c r="H974" s="61"/>
      <c r="I974" s="61"/>
      <c r="J974" s="61"/>
      <c r="K974" s="6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</row>
    <row r="975" spans="2:60" ht="15.75" customHeight="1" x14ac:dyDescent="0.25">
      <c r="B975" s="61"/>
      <c r="C975" s="11"/>
      <c r="D975" s="61"/>
      <c r="E975" s="61"/>
      <c r="F975" s="61"/>
      <c r="G975" s="61"/>
      <c r="H975" s="61"/>
      <c r="I975" s="61"/>
      <c r="J975" s="61"/>
      <c r="K975" s="6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</row>
    <row r="976" spans="2:60" ht="15.75" customHeight="1" x14ac:dyDescent="0.25">
      <c r="B976" s="61"/>
      <c r="C976" s="11"/>
      <c r="D976" s="61"/>
      <c r="E976" s="61"/>
      <c r="F976" s="61"/>
      <c r="G976" s="61"/>
      <c r="H976" s="61"/>
      <c r="I976" s="61"/>
      <c r="J976" s="61"/>
      <c r="K976" s="6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</row>
    <row r="977" spans="2:60" ht="15.75" customHeight="1" x14ac:dyDescent="0.25">
      <c r="B977" s="61"/>
      <c r="C977" s="11"/>
      <c r="D977" s="61"/>
      <c r="E977" s="61"/>
      <c r="F977" s="61"/>
      <c r="G977" s="61"/>
      <c r="H977" s="61"/>
      <c r="I977" s="61"/>
      <c r="J977" s="61"/>
      <c r="K977" s="6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</row>
    <row r="978" spans="2:60" ht="15.75" customHeight="1" x14ac:dyDescent="0.25">
      <c r="B978" s="61"/>
      <c r="C978" s="11"/>
      <c r="D978" s="61"/>
      <c r="E978" s="61"/>
      <c r="F978" s="61"/>
      <c r="G978" s="61"/>
      <c r="H978" s="61"/>
      <c r="I978" s="61"/>
      <c r="J978" s="61"/>
      <c r="K978" s="6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</row>
    <row r="979" spans="2:60" ht="15.75" customHeight="1" x14ac:dyDescent="0.25">
      <c r="B979" s="61"/>
      <c r="C979" s="11"/>
      <c r="D979" s="61"/>
      <c r="E979" s="61"/>
      <c r="F979" s="61"/>
      <c r="G979" s="61"/>
      <c r="H979" s="61"/>
      <c r="I979" s="61"/>
      <c r="J979" s="61"/>
      <c r="K979" s="6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</row>
    <row r="980" spans="2:60" ht="15.75" customHeight="1" x14ac:dyDescent="0.25">
      <c r="B980" s="61"/>
      <c r="C980" s="11"/>
      <c r="D980" s="61"/>
      <c r="E980" s="61"/>
      <c r="F980" s="61"/>
      <c r="G980" s="61"/>
      <c r="H980" s="61"/>
      <c r="I980" s="61"/>
      <c r="J980" s="61"/>
      <c r="K980" s="6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</row>
    <row r="981" spans="2:60" ht="15.75" customHeight="1" x14ac:dyDescent="0.25">
      <c r="B981" s="61"/>
      <c r="C981" s="11"/>
      <c r="D981" s="61"/>
      <c r="E981" s="61"/>
      <c r="F981" s="61"/>
      <c r="G981" s="61"/>
      <c r="H981" s="61"/>
      <c r="I981" s="61"/>
      <c r="J981" s="61"/>
      <c r="K981" s="6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</row>
    <row r="982" spans="2:60" ht="15.75" customHeight="1" x14ac:dyDescent="0.25">
      <c r="B982" s="61"/>
      <c r="C982" s="11"/>
      <c r="D982" s="61"/>
      <c r="E982" s="61"/>
      <c r="F982" s="61"/>
      <c r="G982" s="61"/>
      <c r="H982" s="61"/>
      <c r="I982" s="61"/>
      <c r="J982" s="61"/>
      <c r="K982" s="6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</row>
    <row r="983" spans="2:60" ht="15.75" customHeight="1" x14ac:dyDescent="0.25">
      <c r="B983" s="61"/>
      <c r="C983" s="11"/>
      <c r="D983" s="61"/>
      <c r="E983" s="61"/>
      <c r="F983" s="61"/>
      <c r="G983" s="61"/>
      <c r="H983" s="61"/>
      <c r="I983" s="61"/>
      <c r="J983" s="61"/>
      <c r="K983" s="6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</row>
    <row r="984" spans="2:60" ht="15.75" customHeight="1" x14ac:dyDescent="0.25">
      <c r="B984" s="61"/>
      <c r="C984" s="11"/>
      <c r="D984" s="61"/>
      <c r="E984" s="61"/>
      <c r="F984" s="61"/>
      <c r="G984" s="61"/>
      <c r="H984" s="61"/>
      <c r="I984" s="61"/>
      <c r="J984" s="61"/>
      <c r="K984" s="6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</row>
    <row r="985" spans="2:60" ht="15.75" customHeight="1" x14ac:dyDescent="0.25">
      <c r="B985" s="61"/>
      <c r="C985" s="11"/>
      <c r="D985" s="61"/>
      <c r="E985" s="61"/>
      <c r="F985" s="61"/>
      <c r="G985" s="61"/>
      <c r="H985" s="61"/>
      <c r="I985" s="61"/>
      <c r="J985" s="61"/>
      <c r="K985" s="6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</row>
    <row r="986" spans="2:60" ht="15.75" customHeight="1" x14ac:dyDescent="0.25">
      <c r="B986" s="61"/>
      <c r="C986" s="11"/>
      <c r="D986" s="61"/>
      <c r="E986" s="61"/>
      <c r="F986" s="61"/>
      <c r="G986" s="61"/>
      <c r="H986" s="61"/>
      <c r="I986" s="61"/>
      <c r="J986" s="61"/>
      <c r="K986" s="6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</row>
    <row r="987" spans="2:60" ht="15.75" customHeight="1" x14ac:dyDescent="0.25">
      <c r="B987" s="61"/>
      <c r="C987" s="11"/>
      <c r="D987" s="61"/>
      <c r="E987" s="61"/>
      <c r="F987" s="61"/>
      <c r="G987" s="61"/>
      <c r="H987" s="61"/>
      <c r="I987" s="61"/>
      <c r="J987" s="61"/>
      <c r="K987" s="6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</row>
    <row r="988" spans="2:60" ht="15.75" customHeight="1" x14ac:dyDescent="0.25">
      <c r="B988" s="61"/>
      <c r="C988" s="11"/>
      <c r="D988" s="61"/>
      <c r="E988" s="61"/>
      <c r="F988" s="61"/>
      <c r="G988" s="61"/>
      <c r="H988" s="61"/>
      <c r="I988" s="61"/>
      <c r="J988" s="61"/>
      <c r="K988" s="6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</row>
    <row r="989" spans="2:60" ht="15.75" customHeight="1" x14ac:dyDescent="0.25">
      <c r="B989" s="61"/>
      <c r="C989" s="11"/>
      <c r="D989" s="61"/>
      <c r="E989" s="61"/>
      <c r="F989" s="61"/>
      <c r="G989" s="61"/>
      <c r="H989" s="61"/>
      <c r="I989" s="61"/>
      <c r="J989" s="61"/>
      <c r="K989" s="6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</row>
    <row r="990" spans="2:60" ht="15.75" customHeight="1" x14ac:dyDescent="0.25">
      <c r="B990" s="61"/>
      <c r="C990" s="11"/>
      <c r="D990" s="61"/>
      <c r="E990" s="61"/>
      <c r="F990" s="61"/>
      <c r="G990" s="61"/>
      <c r="H990" s="61"/>
      <c r="I990" s="61"/>
      <c r="J990" s="61"/>
      <c r="K990" s="6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</row>
    <row r="991" spans="2:60" ht="15.75" customHeight="1" x14ac:dyDescent="0.25">
      <c r="B991" s="61"/>
      <c r="C991" s="11"/>
      <c r="D991" s="61"/>
      <c r="E991" s="61"/>
      <c r="F991" s="61"/>
      <c r="G991" s="61"/>
      <c r="H991" s="61"/>
      <c r="I991" s="61"/>
      <c r="J991" s="61"/>
      <c r="K991" s="6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</row>
    <row r="992" spans="2:60" ht="15.75" customHeight="1" x14ac:dyDescent="0.25">
      <c r="B992" s="61"/>
      <c r="C992" s="11"/>
      <c r="D992" s="61"/>
      <c r="E992" s="61"/>
      <c r="F992" s="61"/>
      <c r="G992" s="61"/>
      <c r="H992" s="61"/>
      <c r="I992" s="61"/>
      <c r="J992" s="61"/>
      <c r="K992" s="6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</row>
    <row r="993" spans="2:60" ht="15.75" customHeight="1" x14ac:dyDescent="0.25">
      <c r="B993" s="61"/>
      <c r="C993" s="11"/>
      <c r="D993" s="61"/>
      <c r="E993" s="61"/>
      <c r="F993" s="61"/>
      <c r="G993" s="61"/>
      <c r="H993" s="61"/>
      <c r="I993" s="61"/>
      <c r="J993" s="61"/>
      <c r="K993" s="6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</row>
    <row r="994" spans="2:60" ht="15.75" customHeight="1" x14ac:dyDescent="0.25">
      <c r="B994" s="61"/>
      <c r="C994" s="11"/>
      <c r="D994" s="61"/>
      <c r="E994" s="61"/>
      <c r="F994" s="61"/>
      <c r="G994" s="61"/>
      <c r="H994" s="61"/>
      <c r="I994" s="61"/>
      <c r="J994" s="61"/>
      <c r="K994" s="6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</row>
    <row r="995" spans="2:60" ht="15.75" customHeight="1" x14ac:dyDescent="0.25">
      <c r="B995" s="61"/>
      <c r="C995" s="11"/>
      <c r="D995" s="61"/>
      <c r="E995" s="61"/>
      <c r="F995" s="61"/>
      <c r="G995" s="61"/>
      <c r="H995" s="61"/>
      <c r="I995" s="61"/>
      <c r="J995" s="61"/>
      <c r="K995" s="6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</row>
    <row r="996" spans="2:60" ht="15.75" customHeight="1" x14ac:dyDescent="0.25">
      <c r="B996" s="61"/>
      <c r="C996" s="11"/>
      <c r="D996" s="61"/>
      <c r="E996" s="61"/>
      <c r="F996" s="61"/>
      <c r="G996" s="61"/>
      <c r="H996" s="61"/>
      <c r="I996" s="61"/>
      <c r="J996" s="61"/>
      <c r="K996" s="6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</row>
    <row r="997" spans="2:60" ht="15.75" customHeight="1" x14ac:dyDescent="0.25">
      <c r="B997" s="61"/>
      <c r="C997" s="11"/>
      <c r="D997" s="61"/>
      <c r="E997" s="61"/>
      <c r="F997" s="61"/>
      <c r="G997" s="61"/>
      <c r="H997" s="61"/>
      <c r="I997" s="61"/>
      <c r="J997" s="61"/>
      <c r="K997" s="6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</row>
    <row r="998" spans="2:60" ht="15.75" customHeight="1" x14ac:dyDescent="0.25">
      <c r="B998" s="61"/>
      <c r="C998" s="11"/>
      <c r="D998" s="61"/>
      <c r="E998" s="61"/>
      <c r="F998" s="61"/>
      <c r="G998" s="61"/>
      <c r="H998" s="61"/>
      <c r="I998" s="61"/>
      <c r="J998" s="61"/>
      <c r="K998" s="6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</row>
    <row r="999" spans="2:60" ht="15.75" customHeight="1" x14ac:dyDescent="0.25">
      <c r="B999" s="61"/>
      <c r="C999" s="11"/>
      <c r="D999" s="61"/>
      <c r="E999" s="61"/>
      <c r="F999" s="61"/>
      <c r="G999" s="61"/>
      <c r="H999" s="61"/>
      <c r="I999" s="61"/>
      <c r="J999" s="61"/>
      <c r="K999" s="6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</row>
    <row r="1000" spans="2:60" ht="15.75" customHeight="1" x14ac:dyDescent="0.25">
      <c r="B1000" s="61"/>
      <c r="C1000" s="11"/>
      <c r="D1000" s="61"/>
      <c r="E1000" s="61"/>
      <c r="F1000" s="61"/>
      <c r="G1000" s="61"/>
      <c r="H1000" s="61"/>
      <c r="I1000" s="61"/>
      <c r="J1000" s="61"/>
      <c r="K1000" s="6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</row>
  </sheetData>
  <mergeCells count="7">
    <mergeCell ref="J8:L8"/>
    <mergeCell ref="S116:U116"/>
    <mergeCell ref="C3:D3"/>
    <mergeCell ref="J5:L5"/>
    <mergeCell ref="R5:T5"/>
    <mergeCell ref="J6:L6"/>
    <mergeCell ref="J7:L7"/>
  </mergeCells>
  <conditionalFormatting sqref="F15:AS16 F22:AS51 F56:AS92">
    <cfRule type="expression" dxfId="13" priority="1">
      <formula>NOT(_xludf.ISFORMULA(F15))</formula>
    </cfRule>
  </conditionalFormatting>
  <conditionalFormatting sqref="AA103:AA108">
    <cfRule type="expression" dxfId="12" priority="2">
      <formula>NOT(_xludf.ISFORMULA(AA103))</formula>
    </cfRule>
  </conditionalFormatting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BI1001"/>
  <sheetViews>
    <sheetView showGridLines="0" workbookViewId="0"/>
  </sheetViews>
  <sheetFormatPr defaultColWidth="12.6328125" defaultRowHeight="15" customHeight="1" x14ac:dyDescent="0.25"/>
  <cols>
    <col min="1" max="1" width="3.1796875" customWidth="1"/>
    <col min="2" max="2" width="0.36328125" customWidth="1"/>
    <col min="3" max="3" width="3.6328125" customWidth="1"/>
    <col min="4" max="4" width="28.36328125" customWidth="1"/>
    <col min="5" max="6" width="12.453125" customWidth="1"/>
    <col min="7" max="24" width="13.6328125" customWidth="1"/>
    <col min="46" max="46" width="14.36328125" customWidth="1"/>
    <col min="47" max="47" width="10.6328125" customWidth="1"/>
    <col min="48" max="48" width="4.1796875" customWidth="1"/>
    <col min="49" max="49" width="17.36328125" customWidth="1"/>
    <col min="50" max="50" width="29.6328125" customWidth="1"/>
  </cols>
  <sheetData>
    <row r="1" spans="1:61" ht="18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AA1" s="4"/>
      <c r="AB1" s="4"/>
      <c r="AC1" s="4"/>
      <c r="AD1" s="4"/>
      <c r="AE1" s="4"/>
      <c r="AF1" s="4"/>
      <c r="AG1" s="2"/>
      <c r="AH1" s="2"/>
      <c r="AI1" s="2"/>
      <c r="AJ1" s="2"/>
      <c r="AK1" s="2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</row>
    <row r="2" spans="1:61" ht="25" x14ac:dyDescent="0.25">
      <c r="A2" s="2"/>
      <c r="B2" s="11"/>
      <c r="C2" s="6" t="s">
        <v>191</v>
      </c>
      <c r="D2" s="6"/>
      <c r="E2" s="6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21"/>
      <c r="BD2" s="21"/>
      <c r="BE2" s="21"/>
      <c r="BF2" s="21"/>
      <c r="BG2" s="21"/>
      <c r="BH2" s="21"/>
      <c r="BI2" s="21"/>
    </row>
    <row r="3" spans="1:61" ht="20" x14ac:dyDescent="0.25">
      <c r="A3" s="2"/>
      <c r="B3" s="11"/>
      <c r="C3" s="185" t="str">
        <f>Information!F8</f>
        <v>Good Company</v>
      </c>
      <c r="D3" s="195"/>
      <c r="E3" s="195"/>
      <c r="F3" s="195"/>
      <c r="G3" s="18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21"/>
      <c r="BD3" s="21"/>
      <c r="BE3" s="21"/>
      <c r="BF3" s="21"/>
      <c r="BG3" s="21"/>
      <c r="BH3" s="21"/>
      <c r="BI3" s="21"/>
    </row>
    <row r="4" spans="1:61" ht="15.75" customHeight="1" x14ac:dyDescent="0.25">
      <c r="A4" s="2"/>
      <c r="B4" s="11"/>
      <c r="C4" s="1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</row>
    <row r="5" spans="1:61" ht="15.75" customHeight="1" x14ac:dyDescent="0.25">
      <c r="A5" s="2"/>
      <c r="B5" s="11"/>
      <c r="C5" s="11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</row>
    <row r="6" spans="1:61" ht="23" x14ac:dyDescent="0.25">
      <c r="A6" s="2"/>
      <c r="B6" s="11"/>
      <c r="C6" s="88" t="s">
        <v>192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</row>
    <row r="7" spans="1:61" ht="15.75" customHeight="1" x14ac:dyDescent="0.25">
      <c r="A7" s="2"/>
      <c r="B7" s="11"/>
      <c r="C7" s="11"/>
      <c r="D7" s="2"/>
      <c r="E7" s="20"/>
      <c r="F7" s="20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77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</row>
    <row r="8" spans="1:61" ht="15.75" customHeight="1" x14ac:dyDescent="0.25">
      <c r="A8" s="2"/>
      <c r="B8" s="98"/>
      <c r="C8" s="11"/>
      <c r="D8" s="20" t="s">
        <v>193</v>
      </c>
      <c r="E8" s="20"/>
      <c r="F8" s="20"/>
      <c r="G8" s="72">
        <f>Information!$F$9</f>
        <v>2024</v>
      </c>
      <c r="H8" s="2"/>
      <c r="I8" s="2"/>
      <c r="J8" s="2"/>
      <c r="K8" s="72">
        <f>G8+1</f>
        <v>2025</v>
      </c>
      <c r="L8" s="2"/>
      <c r="M8" s="2"/>
      <c r="N8" s="2"/>
      <c r="O8" s="72">
        <f>K8+1</f>
        <v>2026</v>
      </c>
      <c r="P8" s="2"/>
      <c r="Q8" s="2"/>
      <c r="R8" s="2"/>
      <c r="S8" s="72">
        <f>O8+1</f>
        <v>2027</v>
      </c>
      <c r="T8" s="2"/>
      <c r="U8" s="2"/>
      <c r="V8" s="2"/>
      <c r="W8" s="72">
        <f>S8+1</f>
        <v>2028</v>
      </c>
      <c r="X8" s="2"/>
      <c r="Y8" s="39"/>
      <c r="Z8" s="39"/>
      <c r="AA8" s="72">
        <f>W8+1</f>
        <v>2029</v>
      </c>
      <c r="AB8" s="39"/>
      <c r="AC8" s="39"/>
      <c r="AD8" s="39"/>
      <c r="AE8" s="72">
        <f>AA8+1</f>
        <v>2030</v>
      </c>
      <c r="AF8" s="39"/>
      <c r="AG8" s="39"/>
      <c r="AH8" s="39"/>
      <c r="AI8" s="72">
        <f>AE8+1</f>
        <v>2031</v>
      </c>
      <c r="AJ8" s="39"/>
      <c r="AK8" s="39"/>
      <c r="AL8" s="39"/>
      <c r="AM8" s="72">
        <f>AI8+1</f>
        <v>2032</v>
      </c>
      <c r="AN8" s="39"/>
      <c r="AO8" s="39"/>
      <c r="AP8" s="39"/>
      <c r="AQ8" s="72">
        <f>AM8+1</f>
        <v>2033</v>
      </c>
      <c r="AR8" s="39"/>
      <c r="AS8" s="39"/>
      <c r="AT8" s="39"/>
      <c r="AU8" s="77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</row>
    <row r="9" spans="1:61" ht="15.75" customHeight="1" x14ac:dyDescent="0.25">
      <c r="A9" s="2"/>
      <c r="B9" s="98"/>
      <c r="C9" s="39"/>
      <c r="D9" s="79" t="s">
        <v>194</v>
      </c>
      <c r="E9" s="79"/>
      <c r="F9" s="79"/>
      <c r="G9" s="55" t="s">
        <v>55</v>
      </c>
      <c r="H9" s="55" t="s">
        <v>56</v>
      </c>
      <c r="I9" s="55" t="s">
        <v>57</v>
      </c>
      <c r="J9" s="55" t="s">
        <v>58</v>
      </c>
      <c r="K9" s="55" t="s">
        <v>55</v>
      </c>
      <c r="L9" s="55" t="s">
        <v>56</v>
      </c>
      <c r="M9" s="55" t="s">
        <v>57</v>
      </c>
      <c r="N9" s="55" t="s">
        <v>58</v>
      </c>
      <c r="O9" s="55" t="s">
        <v>55</v>
      </c>
      <c r="P9" s="55" t="s">
        <v>56</v>
      </c>
      <c r="Q9" s="55" t="s">
        <v>57</v>
      </c>
      <c r="R9" s="55" t="s">
        <v>58</v>
      </c>
      <c r="S9" s="55" t="s">
        <v>55</v>
      </c>
      <c r="T9" s="55" t="s">
        <v>56</v>
      </c>
      <c r="U9" s="55" t="s">
        <v>57</v>
      </c>
      <c r="V9" s="55" t="s">
        <v>58</v>
      </c>
      <c r="W9" s="55" t="s">
        <v>55</v>
      </c>
      <c r="X9" s="55" t="s">
        <v>56</v>
      </c>
      <c r="Y9" s="55" t="s">
        <v>57</v>
      </c>
      <c r="Z9" s="55" t="s">
        <v>58</v>
      </c>
      <c r="AA9" s="55" t="s">
        <v>55</v>
      </c>
      <c r="AB9" s="55" t="s">
        <v>56</v>
      </c>
      <c r="AC9" s="55" t="s">
        <v>57</v>
      </c>
      <c r="AD9" s="55" t="s">
        <v>58</v>
      </c>
      <c r="AE9" s="55" t="s">
        <v>55</v>
      </c>
      <c r="AF9" s="55" t="s">
        <v>56</v>
      </c>
      <c r="AG9" s="55" t="s">
        <v>57</v>
      </c>
      <c r="AH9" s="55" t="s">
        <v>58</v>
      </c>
      <c r="AI9" s="55" t="s">
        <v>55</v>
      </c>
      <c r="AJ9" s="55" t="s">
        <v>56</v>
      </c>
      <c r="AK9" s="55" t="s">
        <v>57</v>
      </c>
      <c r="AL9" s="55" t="s">
        <v>58</v>
      </c>
      <c r="AM9" s="55" t="s">
        <v>55</v>
      </c>
      <c r="AN9" s="55" t="s">
        <v>56</v>
      </c>
      <c r="AO9" s="55" t="s">
        <v>57</v>
      </c>
      <c r="AP9" s="55" t="s">
        <v>58</v>
      </c>
      <c r="AQ9" s="55" t="s">
        <v>55</v>
      </c>
      <c r="AR9" s="55" t="s">
        <v>56</v>
      </c>
      <c r="AS9" s="55" t="s">
        <v>57</v>
      </c>
      <c r="AT9" s="55" t="s">
        <v>58</v>
      </c>
      <c r="AU9" s="77"/>
      <c r="AV9" s="21"/>
      <c r="AW9" s="189" t="s">
        <v>8</v>
      </c>
      <c r="AX9" s="188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</row>
    <row r="10" spans="1:61" ht="15.75" customHeight="1" x14ac:dyDescent="0.25">
      <c r="A10" s="2"/>
      <c r="B10" s="98"/>
      <c r="C10" s="1"/>
      <c r="D10" s="64" t="s">
        <v>195</v>
      </c>
      <c r="E10" s="99" t="s">
        <v>65</v>
      </c>
      <c r="F10" s="27">
        <v>4</v>
      </c>
      <c r="G10" s="12">
        <f t="shared" ref="G10:AT10" si="0">F10</f>
        <v>4</v>
      </c>
      <c r="H10" s="12">
        <f t="shared" si="0"/>
        <v>4</v>
      </c>
      <c r="I10" s="12">
        <f t="shared" si="0"/>
        <v>4</v>
      </c>
      <c r="J10" s="12">
        <f t="shared" si="0"/>
        <v>4</v>
      </c>
      <c r="K10" s="12">
        <f t="shared" si="0"/>
        <v>4</v>
      </c>
      <c r="L10" s="12">
        <f t="shared" si="0"/>
        <v>4</v>
      </c>
      <c r="M10" s="12">
        <f t="shared" si="0"/>
        <v>4</v>
      </c>
      <c r="N10" s="12">
        <f t="shared" si="0"/>
        <v>4</v>
      </c>
      <c r="O10" s="12">
        <f t="shared" si="0"/>
        <v>4</v>
      </c>
      <c r="P10" s="12">
        <f t="shared" si="0"/>
        <v>4</v>
      </c>
      <c r="Q10" s="12">
        <f t="shared" si="0"/>
        <v>4</v>
      </c>
      <c r="R10" s="12">
        <f t="shared" si="0"/>
        <v>4</v>
      </c>
      <c r="S10" s="12">
        <f t="shared" si="0"/>
        <v>4</v>
      </c>
      <c r="T10" s="12">
        <f t="shared" si="0"/>
        <v>4</v>
      </c>
      <c r="U10" s="12">
        <f t="shared" si="0"/>
        <v>4</v>
      </c>
      <c r="V10" s="12">
        <f t="shared" si="0"/>
        <v>4</v>
      </c>
      <c r="W10" s="12">
        <f t="shared" si="0"/>
        <v>4</v>
      </c>
      <c r="X10" s="12">
        <f t="shared" si="0"/>
        <v>4</v>
      </c>
      <c r="Y10" s="12">
        <f t="shared" si="0"/>
        <v>4</v>
      </c>
      <c r="Z10" s="12">
        <f t="shared" si="0"/>
        <v>4</v>
      </c>
      <c r="AA10" s="12">
        <f t="shared" si="0"/>
        <v>4</v>
      </c>
      <c r="AB10" s="12">
        <f t="shared" si="0"/>
        <v>4</v>
      </c>
      <c r="AC10" s="12">
        <f t="shared" si="0"/>
        <v>4</v>
      </c>
      <c r="AD10" s="12">
        <f t="shared" si="0"/>
        <v>4</v>
      </c>
      <c r="AE10" s="12">
        <f t="shared" si="0"/>
        <v>4</v>
      </c>
      <c r="AF10" s="12">
        <f t="shared" si="0"/>
        <v>4</v>
      </c>
      <c r="AG10" s="12">
        <f t="shared" si="0"/>
        <v>4</v>
      </c>
      <c r="AH10" s="12">
        <f t="shared" si="0"/>
        <v>4</v>
      </c>
      <c r="AI10" s="12">
        <f t="shared" si="0"/>
        <v>4</v>
      </c>
      <c r="AJ10" s="12">
        <f t="shared" si="0"/>
        <v>4</v>
      </c>
      <c r="AK10" s="12">
        <f t="shared" si="0"/>
        <v>4</v>
      </c>
      <c r="AL10" s="12">
        <f t="shared" si="0"/>
        <v>4</v>
      </c>
      <c r="AM10" s="12">
        <f t="shared" si="0"/>
        <v>4</v>
      </c>
      <c r="AN10" s="12">
        <f t="shared" si="0"/>
        <v>4</v>
      </c>
      <c r="AO10" s="12">
        <f t="shared" si="0"/>
        <v>4</v>
      </c>
      <c r="AP10" s="12">
        <f t="shared" si="0"/>
        <v>4</v>
      </c>
      <c r="AQ10" s="12">
        <f t="shared" si="0"/>
        <v>4</v>
      </c>
      <c r="AR10" s="12">
        <f t="shared" si="0"/>
        <v>4</v>
      </c>
      <c r="AS10" s="12">
        <f t="shared" si="0"/>
        <v>4</v>
      </c>
      <c r="AT10" s="12">
        <f t="shared" si="0"/>
        <v>4</v>
      </c>
      <c r="AU10" s="77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</row>
    <row r="11" spans="1:61" ht="15.75" customHeight="1" x14ac:dyDescent="0.25">
      <c r="A11" s="2"/>
      <c r="B11" s="98"/>
      <c r="C11" s="1"/>
      <c r="D11" s="64" t="s">
        <v>196</v>
      </c>
      <c r="E11" s="99" t="s">
        <v>65</v>
      </c>
      <c r="F11" s="27">
        <v>5</v>
      </c>
      <c r="G11" s="12">
        <f t="shared" ref="G11:AT11" si="1">F11</f>
        <v>5</v>
      </c>
      <c r="H11" s="12">
        <f t="shared" si="1"/>
        <v>5</v>
      </c>
      <c r="I11" s="12">
        <f t="shared" si="1"/>
        <v>5</v>
      </c>
      <c r="J11" s="12">
        <f t="shared" si="1"/>
        <v>5</v>
      </c>
      <c r="K11" s="12">
        <f t="shared" si="1"/>
        <v>5</v>
      </c>
      <c r="L11" s="12">
        <f t="shared" si="1"/>
        <v>5</v>
      </c>
      <c r="M11" s="12">
        <f t="shared" si="1"/>
        <v>5</v>
      </c>
      <c r="N11" s="12">
        <f t="shared" si="1"/>
        <v>5</v>
      </c>
      <c r="O11" s="12">
        <f t="shared" si="1"/>
        <v>5</v>
      </c>
      <c r="P11" s="12">
        <f t="shared" si="1"/>
        <v>5</v>
      </c>
      <c r="Q11" s="12">
        <f t="shared" si="1"/>
        <v>5</v>
      </c>
      <c r="R11" s="12">
        <f t="shared" si="1"/>
        <v>5</v>
      </c>
      <c r="S11" s="12">
        <f t="shared" si="1"/>
        <v>5</v>
      </c>
      <c r="T11" s="12">
        <f t="shared" si="1"/>
        <v>5</v>
      </c>
      <c r="U11" s="12">
        <f t="shared" si="1"/>
        <v>5</v>
      </c>
      <c r="V11" s="12">
        <f t="shared" si="1"/>
        <v>5</v>
      </c>
      <c r="W11" s="12">
        <f t="shared" si="1"/>
        <v>5</v>
      </c>
      <c r="X11" s="12">
        <f t="shared" si="1"/>
        <v>5</v>
      </c>
      <c r="Y11" s="12">
        <f t="shared" si="1"/>
        <v>5</v>
      </c>
      <c r="Z11" s="12">
        <f t="shared" si="1"/>
        <v>5</v>
      </c>
      <c r="AA11" s="12">
        <f t="shared" si="1"/>
        <v>5</v>
      </c>
      <c r="AB11" s="12">
        <f t="shared" si="1"/>
        <v>5</v>
      </c>
      <c r="AC11" s="12">
        <f t="shared" si="1"/>
        <v>5</v>
      </c>
      <c r="AD11" s="12">
        <f t="shared" si="1"/>
        <v>5</v>
      </c>
      <c r="AE11" s="12">
        <f t="shared" si="1"/>
        <v>5</v>
      </c>
      <c r="AF11" s="12">
        <f t="shared" si="1"/>
        <v>5</v>
      </c>
      <c r="AG11" s="12">
        <f t="shared" si="1"/>
        <v>5</v>
      </c>
      <c r="AH11" s="12">
        <f t="shared" si="1"/>
        <v>5</v>
      </c>
      <c r="AI11" s="12">
        <f t="shared" si="1"/>
        <v>5</v>
      </c>
      <c r="AJ11" s="12">
        <f t="shared" si="1"/>
        <v>5</v>
      </c>
      <c r="AK11" s="12">
        <f t="shared" si="1"/>
        <v>5</v>
      </c>
      <c r="AL11" s="12">
        <f t="shared" si="1"/>
        <v>5</v>
      </c>
      <c r="AM11" s="12">
        <f t="shared" si="1"/>
        <v>5</v>
      </c>
      <c r="AN11" s="12">
        <f t="shared" si="1"/>
        <v>5</v>
      </c>
      <c r="AO11" s="12">
        <f t="shared" si="1"/>
        <v>5</v>
      </c>
      <c r="AP11" s="12">
        <f t="shared" si="1"/>
        <v>5</v>
      </c>
      <c r="AQ11" s="12">
        <f t="shared" si="1"/>
        <v>5</v>
      </c>
      <c r="AR11" s="12">
        <f t="shared" si="1"/>
        <v>5</v>
      </c>
      <c r="AS11" s="12">
        <f t="shared" si="1"/>
        <v>5</v>
      </c>
      <c r="AT11" s="12">
        <f t="shared" si="1"/>
        <v>5</v>
      </c>
      <c r="AU11" s="77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</row>
    <row r="12" spans="1:61" ht="15.75" customHeight="1" x14ac:dyDescent="0.25">
      <c r="A12" s="2"/>
      <c r="B12" s="98"/>
      <c r="C12" s="1"/>
      <c r="D12" s="64" t="s">
        <v>197</v>
      </c>
      <c r="E12" s="99" t="s">
        <v>65</v>
      </c>
      <c r="F12" s="27">
        <v>7</v>
      </c>
      <c r="G12" s="12">
        <f t="shared" ref="G12:AT12" si="2">F12</f>
        <v>7</v>
      </c>
      <c r="H12" s="12">
        <f t="shared" si="2"/>
        <v>7</v>
      </c>
      <c r="I12" s="12">
        <f t="shared" si="2"/>
        <v>7</v>
      </c>
      <c r="J12" s="12">
        <f t="shared" si="2"/>
        <v>7</v>
      </c>
      <c r="K12" s="12">
        <f t="shared" si="2"/>
        <v>7</v>
      </c>
      <c r="L12" s="12">
        <f t="shared" si="2"/>
        <v>7</v>
      </c>
      <c r="M12" s="12">
        <f t="shared" si="2"/>
        <v>7</v>
      </c>
      <c r="N12" s="12">
        <f t="shared" si="2"/>
        <v>7</v>
      </c>
      <c r="O12" s="12">
        <f t="shared" si="2"/>
        <v>7</v>
      </c>
      <c r="P12" s="12">
        <f t="shared" si="2"/>
        <v>7</v>
      </c>
      <c r="Q12" s="12">
        <f t="shared" si="2"/>
        <v>7</v>
      </c>
      <c r="R12" s="12">
        <f t="shared" si="2"/>
        <v>7</v>
      </c>
      <c r="S12" s="12">
        <f t="shared" si="2"/>
        <v>7</v>
      </c>
      <c r="T12" s="12">
        <f t="shared" si="2"/>
        <v>7</v>
      </c>
      <c r="U12" s="12">
        <f t="shared" si="2"/>
        <v>7</v>
      </c>
      <c r="V12" s="12">
        <f t="shared" si="2"/>
        <v>7</v>
      </c>
      <c r="W12" s="12">
        <f t="shared" si="2"/>
        <v>7</v>
      </c>
      <c r="X12" s="12">
        <f t="shared" si="2"/>
        <v>7</v>
      </c>
      <c r="Y12" s="12">
        <f t="shared" si="2"/>
        <v>7</v>
      </c>
      <c r="Z12" s="12">
        <f t="shared" si="2"/>
        <v>7</v>
      </c>
      <c r="AA12" s="12">
        <f t="shared" si="2"/>
        <v>7</v>
      </c>
      <c r="AB12" s="12">
        <f t="shared" si="2"/>
        <v>7</v>
      </c>
      <c r="AC12" s="12">
        <f t="shared" si="2"/>
        <v>7</v>
      </c>
      <c r="AD12" s="12">
        <f t="shared" si="2"/>
        <v>7</v>
      </c>
      <c r="AE12" s="12">
        <f t="shared" si="2"/>
        <v>7</v>
      </c>
      <c r="AF12" s="12">
        <f t="shared" si="2"/>
        <v>7</v>
      </c>
      <c r="AG12" s="12">
        <f t="shared" si="2"/>
        <v>7</v>
      </c>
      <c r="AH12" s="12">
        <f t="shared" si="2"/>
        <v>7</v>
      </c>
      <c r="AI12" s="12">
        <f t="shared" si="2"/>
        <v>7</v>
      </c>
      <c r="AJ12" s="12">
        <f t="shared" si="2"/>
        <v>7</v>
      </c>
      <c r="AK12" s="12">
        <f t="shared" si="2"/>
        <v>7</v>
      </c>
      <c r="AL12" s="12">
        <f t="shared" si="2"/>
        <v>7</v>
      </c>
      <c r="AM12" s="12">
        <f t="shared" si="2"/>
        <v>7</v>
      </c>
      <c r="AN12" s="12">
        <f t="shared" si="2"/>
        <v>7</v>
      </c>
      <c r="AO12" s="12">
        <f t="shared" si="2"/>
        <v>7</v>
      </c>
      <c r="AP12" s="12">
        <f t="shared" si="2"/>
        <v>7</v>
      </c>
      <c r="AQ12" s="12">
        <f t="shared" si="2"/>
        <v>7</v>
      </c>
      <c r="AR12" s="12">
        <f t="shared" si="2"/>
        <v>7</v>
      </c>
      <c r="AS12" s="12">
        <f t="shared" si="2"/>
        <v>7</v>
      </c>
      <c r="AT12" s="12">
        <f t="shared" si="2"/>
        <v>7</v>
      </c>
      <c r="AU12" s="77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</row>
    <row r="13" spans="1:61" ht="15.75" customHeight="1" x14ac:dyDescent="0.25">
      <c r="A13" s="2"/>
      <c r="B13" s="98"/>
      <c r="C13" s="1"/>
      <c r="D13" s="64" t="s">
        <v>198</v>
      </c>
      <c r="E13" s="99" t="s">
        <v>65</v>
      </c>
      <c r="F13" s="27">
        <v>11</v>
      </c>
      <c r="G13" s="12">
        <f t="shared" ref="G13:AT13" si="3">F13</f>
        <v>11</v>
      </c>
      <c r="H13" s="12">
        <f t="shared" si="3"/>
        <v>11</v>
      </c>
      <c r="I13" s="12">
        <f t="shared" si="3"/>
        <v>11</v>
      </c>
      <c r="J13" s="12">
        <f t="shared" si="3"/>
        <v>11</v>
      </c>
      <c r="K13" s="12">
        <f t="shared" si="3"/>
        <v>11</v>
      </c>
      <c r="L13" s="12">
        <f t="shared" si="3"/>
        <v>11</v>
      </c>
      <c r="M13" s="12">
        <f t="shared" si="3"/>
        <v>11</v>
      </c>
      <c r="N13" s="12">
        <f t="shared" si="3"/>
        <v>11</v>
      </c>
      <c r="O13" s="12">
        <f t="shared" si="3"/>
        <v>11</v>
      </c>
      <c r="P13" s="12">
        <f t="shared" si="3"/>
        <v>11</v>
      </c>
      <c r="Q13" s="12">
        <f t="shared" si="3"/>
        <v>11</v>
      </c>
      <c r="R13" s="12">
        <f t="shared" si="3"/>
        <v>11</v>
      </c>
      <c r="S13" s="12">
        <f t="shared" si="3"/>
        <v>11</v>
      </c>
      <c r="T13" s="12">
        <f t="shared" si="3"/>
        <v>11</v>
      </c>
      <c r="U13" s="12">
        <f t="shared" si="3"/>
        <v>11</v>
      </c>
      <c r="V13" s="12">
        <f t="shared" si="3"/>
        <v>11</v>
      </c>
      <c r="W13" s="12">
        <f t="shared" si="3"/>
        <v>11</v>
      </c>
      <c r="X13" s="12">
        <f t="shared" si="3"/>
        <v>11</v>
      </c>
      <c r="Y13" s="12">
        <f t="shared" si="3"/>
        <v>11</v>
      </c>
      <c r="Z13" s="12">
        <f t="shared" si="3"/>
        <v>11</v>
      </c>
      <c r="AA13" s="12">
        <f t="shared" si="3"/>
        <v>11</v>
      </c>
      <c r="AB13" s="12">
        <f t="shared" si="3"/>
        <v>11</v>
      </c>
      <c r="AC13" s="12">
        <f t="shared" si="3"/>
        <v>11</v>
      </c>
      <c r="AD13" s="12">
        <f t="shared" si="3"/>
        <v>11</v>
      </c>
      <c r="AE13" s="12">
        <f t="shared" si="3"/>
        <v>11</v>
      </c>
      <c r="AF13" s="12">
        <f t="shared" si="3"/>
        <v>11</v>
      </c>
      <c r="AG13" s="12">
        <f t="shared" si="3"/>
        <v>11</v>
      </c>
      <c r="AH13" s="12">
        <f t="shared" si="3"/>
        <v>11</v>
      </c>
      <c r="AI13" s="12">
        <f t="shared" si="3"/>
        <v>11</v>
      </c>
      <c r="AJ13" s="12">
        <f t="shared" si="3"/>
        <v>11</v>
      </c>
      <c r="AK13" s="12">
        <f t="shared" si="3"/>
        <v>11</v>
      </c>
      <c r="AL13" s="12">
        <f t="shared" si="3"/>
        <v>11</v>
      </c>
      <c r="AM13" s="12">
        <f t="shared" si="3"/>
        <v>11</v>
      </c>
      <c r="AN13" s="12">
        <f t="shared" si="3"/>
        <v>11</v>
      </c>
      <c r="AO13" s="12">
        <f t="shared" si="3"/>
        <v>11</v>
      </c>
      <c r="AP13" s="12">
        <f t="shared" si="3"/>
        <v>11</v>
      </c>
      <c r="AQ13" s="12">
        <f t="shared" si="3"/>
        <v>11</v>
      </c>
      <c r="AR13" s="12">
        <f t="shared" si="3"/>
        <v>11</v>
      </c>
      <c r="AS13" s="12">
        <f t="shared" si="3"/>
        <v>11</v>
      </c>
      <c r="AT13" s="12">
        <f t="shared" si="3"/>
        <v>11</v>
      </c>
      <c r="AU13" s="77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</row>
    <row r="14" spans="1:61" ht="15.75" customHeight="1" x14ac:dyDescent="0.25">
      <c r="A14" s="2"/>
      <c r="B14" s="98"/>
      <c r="C14" s="1"/>
      <c r="D14" s="64" t="s">
        <v>199</v>
      </c>
      <c r="E14" s="99" t="s">
        <v>65</v>
      </c>
      <c r="F14" s="27">
        <v>13</v>
      </c>
      <c r="G14" s="12">
        <f t="shared" ref="G14:AT14" si="4">F14</f>
        <v>13</v>
      </c>
      <c r="H14" s="12">
        <f t="shared" si="4"/>
        <v>13</v>
      </c>
      <c r="I14" s="12">
        <f t="shared" si="4"/>
        <v>13</v>
      </c>
      <c r="J14" s="12">
        <f t="shared" si="4"/>
        <v>13</v>
      </c>
      <c r="K14" s="12">
        <f t="shared" si="4"/>
        <v>13</v>
      </c>
      <c r="L14" s="12">
        <f t="shared" si="4"/>
        <v>13</v>
      </c>
      <c r="M14" s="12">
        <f t="shared" si="4"/>
        <v>13</v>
      </c>
      <c r="N14" s="12">
        <f t="shared" si="4"/>
        <v>13</v>
      </c>
      <c r="O14" s="12">
        <f t="shared" si="4"/>
        <v>13</v>
      </c>
      <c r="P14" s="12">
        <f t="shared" si="4"/>
        <v>13</v>
      </c>
      <c r="Q14" s="12">
        <f t="shared" si="4"/>
        <v>13</v>
      </c>
      <c r="R14" s="12">
        <f t="shared" si="4"/>
        <v>13</v>
      </c>
      <c r="S14" s="12">
        <f t="shared" si="4"/>
        <v>13</v>
      </c>
      <c r="T14" s="12">
        <f t="shared" si="4"/>
        <v>13</v>
      </c>
      <c r="U14" s="12">
        <f t="shared" si="4"/>
        <v>13</v>
      </c>
      <c r="V14" s="12">
        <f t="shared" si="4"/>
        <v>13</v>
      </c>
      <c r="W14" s="12">
        <f t="shared" si="4"/>
        <v>13</v>
      </c>
      <c r="X14" s="12">
        <f t="shared" si="4"/>
        <v>13</v>
      </c>
      <c r="Y14" s="12">
        <f t="shared" si="4"/>
        <v>13</v>
      </c>
      <c r="Z14" s="12">
        <f t="shared" si="4"/>
        <v>13</v>
      </c>
      <c r="AA14" s="12">
        <f t="shared" si="4"/>
        <v>13</v>
      </c>
      <c r="AB14" s="12">
        <f t="shared" si="4"/>
        <v>13</v>
      </c>
      <c r="AC14" s="12">
        <f t="shared" si="4"/>
        <v>13</v>
      </c>
      <c r="AD14" s="12">
        <f t="shared" si="4"/>
        <v>13</v>
      </c>
      <c r="AE14" s="12">
        <f t="shared" si="4"/>
        <v>13</v>
      </c>
      <c r="AF14" s="12">
        <f t="shared" si="4"/>
        <v>13</v>
      </c>
      <c r="AG14" s="12">
        <f t="shared" si="4"/>
        <v>13</v>
      </c>
      <c r="AH14" s="12">
        <f t="shared" si="4"/>
        <v>13</v>
      </c>
      <c r="AI14" s="12">
        <f t="shared" si="4"/>
        <v>13</v>
      </c>
      <c r="AJ14" s="12">
        <f t="shared" si="4"/>
        <v>13</v>
      </c>
      <c r="AK14" s="12">
        <f t="shared" si="4"/>
        <v>13</v>
      </c>
      <c r="AL14" s="12">
        <f t="shared" si="4"/>
        <v>13</v>
      </c>
      <c r="AM14" s="12">
        <f t="shared" si="4"/>
        <v>13</v>
      </c>
      <c r="AN14" s="12">
        <f t="shared" si="4"/>
        <v>13</v>
      </c>
      <c r="AO14" s="12">
        <f t="shared" si="4"/>
        <v>13</v>
      </c>
      <c r="AP14" s="12">
        <f t="shared" si="4"/>
        <v>13</v>
      </c>
      <c r="AQ14" s="12">
        <f t="shared" si="4"/>
        <v>13</v>
      </c>
      <c r="AR14" s="12">
        <f t="shared" si="4"/>
        <v>13</v>
      </c>
      <c r="AS14" s="12">
        <f t="shared" si="4"/>
        <v>13</v>
      </c>
      <c r="AT14" s="12">
        <f t="shared" si="4"/>
        <v>13</v>
      </c>
      <c r="AU14" s="77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</row>
    <row r="15" spans="1:61" ht="15.75" customHeight="1" x14ac:dyDescent="0.25">
      <c r="A15" s="2"/>
      <c r="B15" s="98"/>
      <c r="C15" s="39"/>
      <c r="D15" s="32" t="s">
        <v>24</v>
      </c>
      <c r="E15" s="32"/>
      <c r="F15" s="32"/>
      <c r="G15" s="82">
        <f t="shared" ref="G15:AT15" si="5">SUM(G10:G14)</f>
        <v>40</v>
      </c>
      <c r="H15" s="82">
        <f t="shared" si="5"/>
        <v>40</v>
      </c>
      <c r="I15" s="82">
        <f t="shared" si="5"/>
        <v>40</v>
      </c>
      <c r="J15" s="82">
        <f t="shared" si="5"/>
        <v>40</v>
      </c>
      <c r="K15" s="82">
        <f t="shared" si="5"/>
        <v>40</v>
      </c>
      <c r="L15" s="82">
        <f t="shared" si="5"/>
        <v>40</v>
      </c>
      <c r="M15" s="82">
        <f t="shared" si="5"/>
        <v>40</v>
      </c>
      <c r="N15" s="82">
        <f t="shared" si="5"/>
        <v>40</v>
      </c>
      <c r="O15" s="82">
        <f t="shared" si="5"/>
        <v>40</v>
      </c>
      <c r="P15" s="82">
        <f t="shared" si="5"/>
        <v>40</v>
      </c>
      <c r="Q15" s="82">
        <f t="shared" si="5"/>
        <v>40</v>
      </c>
      <c r="R15" s="82">
        <f t="shared" si="5"/>
        <v>40</v>
      </c>
      <c r="S15" s="82">
        <f t="shared" si="5"/>
        <v>40</v>
      </c>
      <c r="T15" s="82">
        <f t="shared" si="5"/>
        <v>40</v>
      </c>
      <c r="U15" s="82">
        <f t="shared" si="5"/>
        <v>40</v>
      </c>
      <c r="V15" s="82">
        <f t="shared" si="5"/>
        <v>40</v>
      </c>
      <c r="W15" s="82">
        <f t="shared" si="5"/>
        <v>40</v>
      </c>
      <c r="X15" s="82">
        <f t="shared" si="5"/>
        <v>40</v>
      </c>
      <c r="Y15" s="82">
        <f t="shared" si="5"/>
        <v>40</v>
      </c>
      <c r="Z15" s="82">
        <f t="shared" si="5"/>
        <v>40</v>
      </c>
      <c r="AA15" s="82">
        <f t="shared" si="5"/>
        <v>40</v>
      </c>
      <c r="AB15" s="82">
        <f t="shared" si="5"/>
        <v>40</v>
      </c>
      <c r="AC15" s="82">
        <f t="shared" si="5"/>
        <v>40</v>
      </c>
      <c r="AD15" s="82">
        <f t="shared" si="5"/>
        <v>40</v>
      </c>
      <c r="AE15" s="82">
        <f t="shared" si="5"/>
        <v>40</v>
      </c>
      <c r="AF15" s="82">
        <f t="shared" si="5"/>
        <v>40</v>
      </c>
      <c r="AG15" s="82">
        <f t="shared" si="5"/>
        <v>40</v>
      </c>
      <c r="AH15" s="82">
        <f t="shared" si="5"/>
        <v>40</v>
      </c>
      <c r="AI15" s="82">
        <f t="shared" si="5"/>
        <v>40</v>
      </c>
      <c r="AJ15" s="82">
        <f t="shared" si="5"/>
        <v>40</v>
      </c>
      <c r="AK15" s="82">
        <f t="shared" si="5"/>
        <v>40</v>
      </c>
      <c r="AL15" s="82">
        <f t="shared" si="5"/>
        <v>40</v>
      </c>
      <c r="AM15" s="82">
        <f t="shared" si="5"/>
        <v>40</v>
      </c>
      <c r="AN15" s="82">
        <f t="shared" si="5"/>
        <v>40</v>
      </c>
      <c r="AO15" s="82">
        <f t="shared" si="5"/>
        <v>40</v>
      </c>
      <c r="AP15" s="82">
        <f t="shared" si="5"/>
        <v>40</v>
      </c>
      <c r="AQ15" s="82">
        <f t="shared" si="5"/>
        <v>40</v>
      </c>
      <c r="AR15" s="82">
        <f t="shared" si="5"/>
        <v>40</v>
      </c>
      <c r="AS15" s="82">
        <f t="shared" si="5"/>
        <v>40</v>
      </c>
      <c r="AT15" s="82">
        <f t="shared" si="5"/>
        <v>40</v>
      </c>
      <c r="AU15" s="77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</row>
    <row r="16" spans="1:61" ht="15.75" customHeight="1" x14ac:dyDescent="0.25">
      <c r="A16" s="2"/>
      <c r="B16" s="100"/>
      <c r="C16" s="11"/>
      <c r="D16" s="71"/>
      <c r="E16" s="71"/>
      <c r="F16" s="71"/>
      <c r="G16" s="81"/>
      <c r="H16" s="2"/>
      <c r="I16" s="2"/>
      <c r="J16" s="2"/>
      <c r="K16" s="81"/>
      <c r="L16" s="2"/>
      <c r="M16" s="2"/>
      <c r="N16" s="2"/>
      <c r="O16" s="81"/>
      <c r="P16" s="2"/>
      <c r="Q16" s="2"/>
      <c r="R16" s="2"/>
      <c r="S16" s="81"/>
      <c r="T16" s="2"/>
      <c r="U16" s="2"/>
      <c r="V16" s="2"/>
      <c r="W16" s="81"/>
      <c r="X16" s="2"/>
      <c r="Y16" s="2"/>
      <c r="Z16" s="2"/>
      <c r="AA16" s="81"/>
      <c r="AB16" s="2"/>
      <c r="AC16" s="2"/>
      <c r="AD16" s="2"/>
      <c r="AE16" s="81"/>
      <c r="AF16" s="2"/>
      <c r="AG16" s="2"/>
      <c r="AH16" s="2"/>
      <c r="AI16" s="81"/>
      <c r="AJ16" s="2"/>
      <c r="AK16" s="2"/>
      <c r="AL16" s="2"/>
      <c r="AM16" s="81"/>
      <c r="AN16" s="2"/>
      <c r="AO16" s="2"/>
      <c r="AP16" s="2"/>
      <c r="AQ16" s="81"/>
      <c r="AR16" s="2"/>
      <c r="AS16" s="2"/>
      <c r="AT16" s="2"/>
      <c r="AU16" s="2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</row>
    <row r="17" spans="1:61" ht="15.75" customHeight="1" x14ac:dyDescent="0.25">
      <c r="A17" s="2"/>
      <c r="B17" s="100"/>
      <c r="C17" s="11"/>
      <c r="D17" s="71"/>
      <c r="E17" s="71"/>
      <c r="F17" s="71"/>
      <c r="G17" s="81"/>
      <c r="H17" s="2"/>
      <c r="I17" s="2"/>
      <c r="J17" s="2"/>
      <c r="K17" s="81"/>
      <c r="L17" s="2"/>
      <c r="M17" s="2"/>
      <c r="N17" s="2"/>
      <c r="O17" s="81"/>
      <c r="P17" s="2"/>
      <c r="Q17" s="2"/>
      <c r="R17" s="2"/>
      <c r="S17" s="81"/>
      <c r="T17" s="2"/>
      <c r="U17" s="2"/>
      <c r="V17" s="2"/>
      <c r="W17" s="81"/>
      <c r="X17" s="2"/>
      <c r="Y17" s="2"/>
      <c r="Z17" s="2"/>
      <c r="AA17" s="81"/>
      <c r="AB17" s="2"/>
      <c r="AC17" s="2"/>
      <c r="AD17" s="2"/>
      <c r="AE17" s="81"/>
      <c r="AF17" s="2"/>
      <c r="AG17" s="2"/>
      <c r="AH17" s="2"/>
      <c r="AI17" s="81"/>
      <c r="AJ17" s="2"/>
      <c r="AK17" s="2"/>
      <c r="AL17" s="2"/>
      <c r="AM17" s="81"/>
      <c r="AN17" s="2"/>
      <c r="AO17" s="2"/>
      <c r="AP17" s="2"/>
      <c r="AQ17" s="81"/>
      <c r="AR17" s="2"/>
      <c r="AS17" s="2"/>
      <c r="AT17" s="2"/>
      <c r="AU17" s="2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</row>
    <row r="18" spans="1:61" ht="15.75" customHeight="1" x14ac:dyDescent="0.25">
      <c r="A18" s="2"/>
      <c r="B18" s="98"/>
      <c r="C18" s="11"/>
      <c r="D18" s="71" t="s">
        <v>107</v>
      </c>
      <c r="E18" s="71"/>
      <c r="F18" s="71"/>
      <c r="G18" s="81">
        <f>Information!$F$30</f>
        <v>0</v>
      </c>
      <c r="H18" s="81">
        <f>Information!$F$30</f>
        <v>0</v>
      </c>
      <c r="I18" s="81">
        <f>Information!$F$30</f>
        <v>0</v>
      </c>
      <c r="J18" s="81">
        <f>Information!$F$30</f>
        <v>0</v>
      </c>
      <c r="K18" s="81">
        <f>Information!$G$30</f>
        <v>0.02</v>
      </c>
      <c r="L18" s="81">
        <f t="shared" ref="L18:N18" si="6">H18</f>
        <v>0</v>
      </c>
      <c r="M18" s="81">
        <f t="shared" si="6"/>
        <v>0</v>
      </c>
      <c r="N18" s="81">
        <f t="shared" si="6"/>
        <v>0</v>
      </c>
      <c r="O18" s="81">
        <f>Information!$H$30</f>
        <v>0.02</v>
      </c>
      <c r="P18" s="81">
        <f t="shared" ref="P18:R18" si="7">L18</f>
        <v>0</v>
      </c>
      <c r="Q18" s="81">
        <f t="shared" si="7"/>
        <v>0</v>
      </c>
      <c r="R18" s="81">
        <f t="shared" si="7"/>
        <v>0</v>
      </c>
      <c r="S18" s="81">
        <f>Information!$I$30</f>
        <v>0.02</v>
      </c>
      <c r="T18" s="81">
        <f t="shared" ref="T18:V18" si="8">P18</f>
        <v>0</v>
      </c>
      <c r="U18" s="81">
        <f t="shared" si="8"/>
        <v>0</v>
      </c>
      <c r="V18" s="81">
        <f t="shared" si="8"/>
        <v>0</v>
      </c>
      <c r="W18" s="81">
        <f>Information!$K$30</f>
        <v>0.02</v>
      </c>
      <c r="X18" s="81">
        <f t="shared" ref="X18:Z18" si="9">T18</f>
        <v>0</v>
      </c>
      <c r="Y18" s="81">
        <f t="shared" si="9"/>
        <v>0</v>
      </c>
      <c r="Z18" s="81">
        <f t="shared" si="9"/>
        <v>0</v>
      </c>
      <c r="AA18" s="81">
        <f>Information!$M$30</f>
        <v>0.02</v>
      </c>
      <c r="AB18" s="81">
        <f t="shared" ref="AB18:AD18" si="10">X18</f>
        <v>0</v>
      </c>
      <c r="AC18" s="81">
        <f t="shared" si="10"/>
        <v>0</v>
      </c>
      <c r="AD18" s="81">
        <f t="shared" si="10"/>
        <v>0</v>
      </c>
      <c r="AE18" s="81">
        <f>Information!$O$30</f>
        <v>0.02</v>
      </c>
      <c r="AF18" s="81">
        <f t="shared" ref="AF18:AH18" si="11">AB18</f>
        <v>0</v>
      </c>
      <c r="AG18" s="81">
        <f t="shared" si="11"/>
        <v>0</v>
      </c>
      <c r="AH18" s="81">
        <f t="shared" si="11"/>
        <v>0</v>
      </c>
      <c r="AI18" s="81">
        <f>Information!$P$30</f>
        <v>0.02</v>
      </c>
      <c r="AJ18" s="81">
        <f t="shared" ref="AJ18:AL18" si="12">AF18</f>
        <v>0</v>
      </c>
      <c r="AK18" s="81">
        <f t="shared" si="12"/>
        <v>0</v>
      </c>
      <c r="AL18" s="81">
        <f t="shared" si="12"/>
        <v>0</v>
      </c>
      <c r="AM18" s="81">
        <f>Information!$R$30</f>
        <v>0.02</v>
      </c>
      <c r="AN18" s="81">
        <f t="shared" ref="AN18:AP18" si="13">AJ18</f>
        <v>0</v>
      </c>
      <c r="AO18" s="81">
        <f t="shared" si="13"/>
        <v>0</v>
      </c>
      <c r="AP18" s="81">
        <f t="shared" si="13"/>
        <v>0</v>
      </c>
      <c r="AQ18" s="81">
        <f>Information!$S$30</f>
        <v>0.02</v>
      </c>
      <c r="AR18" s="81">
        <f t="shared" ref="AR18:AT18" si="14">AN18</f>
        <v>0</v>
      </c>
      <c r="AS18" s="81">
        <f t="shared" si="14"/>
        <v>0</v>
      </c>
      <c r="AT18" s="81">
        <f t="shared" si="14"/>
        <v>0</v>
      </c>
      <c r="AU18" s="2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</row>
    <row r="19" spans="1:61" ht="15.75" customHeight="1" x14ac:dyDescent="0.25">
      <c r="A19" s="2"/>
      <c r="B19" s="98"/>
      <c r="C19" s="11"/>
      <c r="D19" s="20"/>
      <c r="E19" s="20"/>
      <c r="F19" s="20"/>
      <c r="G19" s="34"/>
      <c r="H19" s="2"/>
      <c r="I19" s="2"/>
      <c r="J19" s="2"/>
      <c r="K19" s="34"/>
      <c r="L19" s="34"/>
      <c r="M19" s="34"/>
      <c r="N19" s="34"/>
      <c r="O19" s="34"/>
      <c r="P19" s="2"/>
      <c r="Q19" s="2"/>
      <c r="R19" s="2"/>
      <c r="S19" s="37"/>
      <c r="T19" s="2"/>
      <c r="U19" s="2"/>
      <c r="V19" s="2"/>
      <c r="W19" s="37"/>
      <c r="X19" s="2"/>
      <c r="Y19" s="39"/>
      <c r="Z19" s="39"/>
      <c r="AA19" s="37"/>
      <c r="AB19" s="39"/>
      <c r="AC19" s="39"/>
      <c r="AD19" s="39"/>
      <c r="AE19" s="37"/>
      <c r="AF19" s="39"/>
      <c r="AG19" s="39"/>
      <c r="AH19" s="39"/>
      <c r="AI19" s="37"/>
      <c r="AJ19" s="39"/>
      <c r="AK19" s="39"/>
      <c r="AL19" s="39"/>
      <c r="AM19" s="37"/>
      <c r="AN19" s="39"/>
      <c r="AO19" s="39"/>
      <c r="AP19" s="39"/>
      <c r="AQ19" s="37"/>
      <c r="AR19" s="39"/>
      <c r="AS19" s="39"/>
      <c r="AT19" s="39"/>
      <c r="AU19" s="2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</row>
    <row r="20" spans="1:61" ht="15.75" customHeight="1" x14ac:dyDescent="0.25">
      <c r="A20" s="2"/>
      <c r="B20" s="98"/>
      <c r="C20" s="11"/>
      <c r="D20" s="20" t="s">
        <v>200</v>
      </c>
      <c r="E20" s="20"/>
      <c r="F20" s="20"/>
      <c r="G20" s="72">
        <f>Information!$F$9</f>
        <v>2024</v>
      </c>
      <c r="H20" s="2"/>
      <c r="I20" s="2"/>
      <c r="J20" s="2"/>
      <c r="K20" s="72">
        <f>G20+1</f>
        <v>2025</v>
      </c>
      <c r="L20" s="2"/>
      <c r="M20" s="2"/>
      <c r="N20" s="2"/>
      <c r="O20" s="72">
        <f>K20+1</f>
        <v>2026</v>
      </c>
      <c r="P20" s="2"/>
      <c r="Q20" s="2"/>
      <c r="R20" s="2"/>
      <c r="S20" s="72">
        <f>O20+1</f>
        <v>2027</v>
      </c>
      <c r="T20" s="2"/>
      <c r="U20" s="2"/>
      <c r="V20" s="2"/>
      <c r="W20" s="72">
        <f>S20+1</f>
        <v>2028</v>
      </c>
      <c r="X20" s="2"/>
      <c r="Y20" s="39"/>
      <c r="Z20" s="39"/>
      <c r="AA20" s="72">
        <f>W20+1</f>
        <v>2029</v>
      </c>
      <c r="AB20" s="39"/>
      <c r="AC20" s="39"/>
      <c r="AD20" s="39"/>
      <c r="AE20" s="72">
        <f>AA20+1</f>
        <v>2030</v>
      </c>
      <c r="AF20" s="39"/>
      <c r="AG20" s="39"/>
      <c r="AH20" s="39"/>
      <c r="AI20" s="72">
        <f>AE20+1</f>
        <v>2031</v>
      </c>
      <c r="AJ20" s="39"/>
      <c r="AK20" s="39"/>
      <c r="AL20" s="39"/>
      <c r="AM20" s="72">
        <f>AI20+1</f>
        <v>2032</v>
      </c>
      <c r="AN20" s="39"/>
      <c r="AO20" s="39"/>
      <c r="AP20" s="39"/>
      <c r="AQ20" s="72">
        <f>AM20+1</f>
        <v>2033</v>
      </c>
      <c r="AR20" s="39"/>
      <c r="AS20" s="39"/>
      <c r="AT20" s="39"/>
      <c r="AU20" s="2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</row>
    <row r="21" spans="1:61" ht="15.75" customHeight="1" x14ac:dyDescent="0.25">
      <c r="A21" s="2"/>
      <c r="B21" s="98"/>
      <c r="C21" s="11"/>
      <c r="D21" s="79" t="s">
        <v>201</v>
      </c>
      <c r="E21" s="82" t="s">
        <v>133</v>
      </c>
      <c r="F21" s="82" t="s">
        <v>202</v>
      </c>
      <c r="G21" s="55" t="s">
        <v>55</v>
      </c>
      <c r="H21" s="55" t="s">
        <v>56</v>
      </c>
      <c r="I21" s="55" t="s">
        <v>57</v>
      </c>
      <c r="J21" s="55" t="s">
        <v>58</v>
      </c>
      <c r="K21" s="55" t="s">
        <v>55</v>
      </c>
      <c r="L21" s="55" t="s">
        <v>56</v>
      </c>
      <c r="M21" s="55" t="s">
        <v>57</v>
      </c>
      <c r="N21" s="55" t="s">
        <v>58</v>
      </c>
      <c r="O21" s="55" t="s">
        <v>55</v>
      </c>
      <c r="P21" s="55" t="s">
        <v>56</v>
      </c>
      <c r="Q21" s="55" t="s">
        <v>57</v>
      </c>
      <c r="R21" s="55" t="s">
        <v>58</v>
      </c>
      <c r="S21" s="55" t="s">
        <v>55</v>
      </c>
      <c r="T21" s="55" t="s">
        <v>56</v>
      </c>
      <c r="U21" s="55" t="s">
        <v>57</v>
      </c>
      <c r="V21" s="55" t="s">
        <v>58</v>
      </c>
      <c r="W21" s="55" t="s">
        <v>55</v>
      </c>
      <c r="X21" s="55" t="s">
        <v>56</v>
      </c>
      <c r="Y21" s="55" t="s">
        <v>57</v>
      </c>
      <c r="Z21" s="55" t="s">
        <v>58</v>
      </c>
      <c r="AA21" s="55" t="s">
        <v>55</v>
      </c>
      <c r="AB21" s="55" t="s">
        <v>56</v>
      </c>
      <c r="AC21" s="55" t="s">
        <v>57</v>
      </c>
      <c r="AD21" s="55" t="s">
        <v>58</v>
      </c>
      <c r="AE21" s="55" t="s">
        <v>55</v>
      </c>
      <c r="AF21" s="55" t="s">
        <v>56</v>
      </c>
      <c r="AG21" s="55" t="s">
        <v>57</v>
      </c>
      <c r="AH21" s="55" t="s">
        <v>58</v>
      </c>
      <c r="AI21" s="55" t="s">
        <v>55</v>
      </c>
      <c r="AJ21" s="55" t="s">
        <v>56</v>
      </c>
      <c r="AK21" s="55" t="s">
        <v>57</v>
      </c>
      <c r="AL21" s="55" t="s">
        <v>58</v>
      </c>
      <c r="AM21" s="55" t="s">
        <v>55</v>
      </c>
      <c r="AN21" s="55" t="s">
        <v>56</v>
      </c>
      <c r="AO21" s="55" t="s">
        <v>57</v>
      </c>
      <c r="AP21" s="55" t="s">
        <v>58</v>
      </c>
      <c r="AQ21" s="55" t="s">
        <v>55</v>
      </c>
      <c r="AR21" s="55" t="s">
        <v>56</v>
      </c>
      <c r="AS21" s="55" t="s">
        <v>57</v>
      </c>
      <c r="AT21" s="55" t="s">
        <v>58</v>
      </c>
      <c r="AU21" s="2"/>
      <c r="AV21" s="21"/>
      <c r="AW21" s="189" t="s">
        <v>8</v>
      </c>
      <c r="AX21" s="188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</row>
    <row r="22" spans="1:61" ht="15.75" customHeight="1" x14ac:dyDescent="0.25">
      <c r="A22" s="2"/>
      <c r="B22" s="98"/>
      <c r="C22" s="39"/>
      <c r="D22" s="80" t="str">
        <f>$D$10</f>
        <v xml:space="preserve">  Role A</v>
      </c>
      <c r="E22" s="76">
        <v>60000</v>
      </c>
      <c r="F22" s="77">
        <f t="shared" ref="F22:F26" si="15">$E22/4</f>
        <v>15000</v>
      </c>
      <c r="G22" s="77">
        <f t="shared" ref="G22:AT22" si="16">F22*(1+G$18)</f>
        <v>15000</v>
      </c>
      <c r="H22" s="77">
        <f t="shared" si="16"/>
        <v>15000</v>
      </c>
      <c r="I22" s="77">
        <f t="shared" si="16"/>
        <v>15000</v>
      </c>
      <c r="J22" s="77">
        <f t="shared" si="16"/>
        <v>15000</v>
      </c>
      <c r="K22" s="77">
        <f t="shared" si="16"/>
        <v>15300</v>
      </c>
      <c r="L22" s="77">
        <f t="shared" si="16"/>
        <v>15300</v>
      </c>
      <c r="M22" s="77">
        <f t="shared" si="16"/>
        <v>15300</v>
      </c>
      <c r="N22" s="77">
        <f t="shared" si="16"/>
        <v>15300</v>
      </c>
      <c r="O22" s="77">
        <f t="shared" si="16"/>
        <v>15606</v>
      </c>
      <c r="P22" s="77">
        <f t="shared" si="16"/>
        <v>15606</v>
      </c>
      <c r="Q22" s="77">
        <f t="shared" si="16"/>
        <v>15606</v>
      </c>
      <c r="R22" s="77">
        <f t="shared" si="16"/>
        <v>15606</v>
      </c>
      <c r="S22" s="77">
        <f t="shared" si="16"/>
        <v>15918.12</v>
      </c>
      <c r="T22" s="77">
        <f t="shared" si="16"/>
        <v>15918.12</v>
      </c>
      <c r="U22" s="77">
        <f t="shared" si="16"/>
        <v>15918.12</v>
      </c>
      <c r="V22" s="77">
        <f t="shared" si="16"/>
        <v>15918.12</v>
      </c>
      <c r="W22" s="77">
        <f t="shared" si="16"/>
        <v>16236.482400000001</v>
      </c>
      <c r="X22" s="77">
        <f t="shared" si="16"/>
        <v>16236.482400000001</v>
      </c>
      <c r="Y22" s="77">
        <f t="shared" si="16"/>
        <v>16236.482400000001</v>
      </c>
      <c r="Z22" s="77">
        <f t="shared" si="16"/>
        <v>16236.482400000001</v>
      </c>
      <c r="AA22" s="77">
        <f t="shared" si="16"/>
        <v>16561.212048000001</v>
      </c>
      <c r="AB22" s="77">
        <f t="shared" si="16"/>
        <v>16561.212048000001</v>
      </c>
      <c r="AC22" s="77">
        <f t="shared" si="16"/>
        <v>16561.212048000001</v>
      </c>
      <c r="AD22" s="77">
        <f t="shared" si="16"/>
        <v>16561.212048000001</v>
      </c>
      <c r="AE22" s="77">
        <f t="shared" si="16"/>
        <v>16892.436288960002</v>
      </c>
      <c r="AF22" s="77">
        <f t="shared" si="16"/>
        <v>16892.436288960002</v>
      </c>
      <c r="AG22" s="77">
        <f t="shared" si="16"/>
        <v>16892.436288960002</v>
      </c>
      <c r="AH22" s="77">
        <f t="shared" si="16"/>
        <v>16892.436288960002</v>
      </c>
      <c r="AI22" s="77">
        <f t="shared" si="16"/>
        <v>17230.285014739202</v>
      </c>
      <c r="AJ22" s="77">
        <f t="shared" si="16"/>
        <v>17230.285014739202</v>
      </c>
      <c r="AK22" s="77">
        <f t="shared" si="16"/>
        <v>17230.285014739202</v>
      </c>
      <c r="AL22" s="77">
        <f t="shared" si="16"/>
        <v>17230.285014739202</v>
      </c>
      <c r="AM22" s="77">
        <f t="shared" si="16"/>
        <v>17574.890715033987</v>
      </c>
      <c r="AN22" s="77">
        <f t="shared" si="16"/>
        <v>17574.890715033987</v>
      </c>
      <c r="AO22" s="77">
        <f t="shared" si="16"/>
        <v>17574.890715033987</v>
      </c>
      <c r="AP22" s="77">
        <f t="shared" si="16"/>
        <v>17574.890715033987</v>
      </c>
      <c r="AQ22" s="77">
        <f t="shared" si="16"/>
        <v>17926.388529334668</v>
      </c>
      <c r="AR22" s="77">
        <f t="shared" si="16"/>
        <v>17926.388529334668</v>
      </c>
      <c r="AS22" s="77">
        <f t="shared" si="16"/>
        <v>17926.388529334668</v>
      </c>
      <c r="AT22" s="77">
        <f t="shared" si="16"/>
        <v>17926.388529334668</v>
      </c>
      <c r="AU22" s="77"/>
      <c r="AV22" s="21"/>
      <c r="AW22" s="24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</row>
    <row r="23" spans="1:61" ht="15.75" customHeight="1" x14ac:dyDescent="0.25">
      <c r="A23" s="2"/>
      <c r="B23" s="98"/>
      <c r="C23" s="39"/>
      <c r="D23" s="80" t="str">
        <f>$D$11</f>
        <v xml:space="preserve">  Role B</v>
      </c>
      <c r="E23" s="76">
        <v>70000</v>
      </c>
      <c r="F23" s="77">
        <f t="shared" si="15"/>
        <v>17500</v>
      </c>
      <c r="G23" s="77">
        <f t="shared" ref="G23:AT23" si="17">F23*(1+G$18)</f>
        <v>17500</v>
      </c>
      <c r="H23" s="77">
        <f t="shared" si="17"/>
        <v>17500</v>
      </c>
      <c r="I23" s="77">
        <f t="shared" si="17"/>
        <v>17500</v>
      </c>
      <c r="J23" s="77">
        <f t="shared" si="17"/>
        <v>17500</v>
      </c>
      <c r="K23" s="77">
        <f t="shared" si="17"/>
        <v>17850</v>
      </c>
      <c r="L23" s="77">
        <f t="shared" si="17"/>
        <v>17850</v>
      </c>
      <c r="M23" s="77">
        <f t="shared" si="17"/>
        <v>17850</v>
      </c>
      <c r="N23" s="77">
        <f t="shared" si="17"/>
        <v>17850</v>
      </c>
      <c r="O23" s="77">
        <f t="shared" si="17"/>
        <v>18207</v>
      </c>
      <c r="P23" s="77">
        <f t="shared" si="17"/>
        <v>18207</v>
      </c>
      <c r="Q23" s="77">
        <f t="shared" si="17"/>
        <v>18207</v>
      </c>
      <c r="R23" s="77">
        <f t="shared" si="17"/>
        <v>18207</v>
      </c>
      <c r="S23" s="77">
        <f t="shared" si="17"/>
        <v>18571.14</v>
      </c>
      <c r="T23" s="77">
        <f t="shared" si="17"/>
        <v>18571.14</v>
      </c>
      <c r="U23" s="77">
        <f t="shared" si="17"/>
        <v>18571.14</v>
      </c>
      <c r="V23" s="77">
        <f t="shared" si="17"/>
        <v>18571.14</v>
      </c>
      <c r="W23" s="77">
        <f t="shared" si="17"/>
        <v>18942.5628</v>
      </c>
      <c r="X23" s="77">
        <f t="shared" si="17"/>
        <v>18942.5628</v>
      </c>
      <c r="Y23" s="77">
        <f t="shared" si="17"/>
        <v>18942.5628</v>
      </c>
      <c r="Z23" s="77">
        <f t="shared" si="17"/>
        <v>18942.5628</v>
      </c>
      <c r="AA23" s="77">
        <f t="shared" si="17"/>
        <v>19321.414056000001</v>
      </c>
      <c r="AB23" s="77">
        <f t="shared" si="17"/>
        <v>19321.414056000001</v>
      </c>
      <c r="AC23" s="77">
        <f t="shared" si="17"/>
        <v>19321.414056000001</v>
      </c>
      <c r="AD23" s="77">
        <f t="shared" si="17"/>
        <v>19321.414056000001</v>
      </c>
      <c r="AE23" s="77">
        <f t="shared" si="17"/>
        <v>19707.842337120001</v>
      </c>
      <c r="AF23" s="77">
        <f t="shared" si="17"/>
        <v>19707.842337120001</v>
      </c>
      <c r="AG23" s="77">
        <f t="shared" si="17"/>
        <v>19707.842337120001</v>
      </c>
      <c r="AH23" s="77">
        <f t="shared" si="17"/>
        <v>19707.842337120001</v>
      </c>
      <c r="AI23" s="77">
        <f t="shared" si="17"/>
        <v>20101.999183862401</v>
      </c>
      <c r="AJ23" s="77">
        <f t="shared" si="17"/>
        <v>20101.999183862401</v>
      </c>
      <c r="AK23" s="77">
        <f t="shared" si="17"/>
        <v>20101.999183862401</v>
      </c>
      <c r="AL23" s="77">
        <f t="shared" si="17"/>
        <v>20101.999183862401</v>
      </c>
      <c r="AM23" s="77">
        <f t="shared" si="17"/>
        <v>20504.039167539649</v>
      </c>
      <c r="AN23" s="77">
        <f t="shared" si="17"/>
        <v>20504.039167539649</v>
      </c>
      <c r="AO23" s="77">
        <f t="shared" si="17"/>
        <v>20504.039167539649</v>
      </c>
      <c r="AP23" s="77">
        <f t="shared" si="17"/>
        <v>20504.039167539649</v>
      </c>
      <c r="AQ23" s="77">
        <f t="shared" si="17"/>
        <v>20914.119950890443</v>
      </c>
      <c r="AR23" s="77">
        <f t="shared" si="17"/>
        <v>20914.119950890443</v>
      </c>
      <c r="AS23" s="77">
        <f t="shared" si="17"/>
        <v>20914.119950890443</v>
      </c>
      <c r="AT23" s="77">
        <f t="shared" si="17"/>
        <v>20914.119950890443</v>
      </c>
      <c r="AU23" s="77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</row>
    <row r="24" spans="1:61" ht="15.75" customHeight="1" x14ac:dyDescent="0.25">
      <c r="A24" s="2"/>
      <c r="B24" s="98"/>
      <c r="C24" s="39"/>
      <c r="D24" s="80" t="str">
        <f>$D$12</f>
        <v xml:space="preserve">  Role C</v>
      </c>
      <c r="E24" s="76">
        <v>40000</v>
      </c>
      <c r="F24" s="77">
        <f t="shared" si="15"/>
        <v>10000</v>
      </c>
      <c r="G24" s="77">
        <f t="shared" ref="G24:AT24" si="18">F24*(1+G$18)</f>
        <v>10000</v>
      </c>
      <c r="H24" s="77">
        <f t="shared" si="18"/>
        <v>10000</v>
      </c>
      <c r="I24" s="77">
        <f t="shared" si="18"/>
        <v>10000</v>
      </c>
      <c r="J24" s="77">
        <f t="shared" si="18"/>
        <v>10000</v>
      </c>
      <c r="K24" s="77">
        <f t="shared" si="18"/>
        <v>10200</v>
      </c>
      <c r="L24" s="77">
        <f t="shared" si="18"/>
        <v>10200</v>
      </c>
      <c r="M24" s="77">
        <f t="shared" si="18"/>
        <v>10200</v>
      </c>
      <c r="N24" s="77">
        <f t="shared" si="18"/>
        <v>10200</v>
      </c>
      <c r="O24" s="77">
        <f t="shared" si="18"/>
        <v>10404</v>
      </c>
      <c r="P24" s="77">
        <f t="shared" si="18"/>
        <v>10404</v>
      </c>
      <c r="Q24" s="77">
        <f t="shared" si="18"/>
        <v>10404</v>
      </c>
      <c r="R24" s="77">
        <f t="shared" si="18"/>
        <v>10404</v>
      </c>
      <c r="S24" s="77">
        <f t="shared" si="18"/>
        <v>10612.08</v>
      </c>
      <c r="T24" s="77">
        <f t="shared" si="18"/>
        <v>10612.08</v>
      </c>
      <c r="U24" s="77">
        <f t="shared" si="18"/>
        <v>10612.08</v>
      </c>
      <c r="V24" s="77">
        <f t="shared" si="18"/>
        <v>10612.08</v>
      </c>
      <c r="W24" s="77">
        <f t="shared" si="18"/>
        <v>10824.321599999999</v>
      </c>
      <c r="X24" s="77">
        <f t="shared" si="18"/>
        <v>10824.321599999999</v>
      </c>
      <c r="Y24" s="77">
        <f t="shared" si="18"/>
        <v>10824.321599999999</v>
      </c>
      <c r="Z24" s="77">
        <f t="shared" si="18"/>
        <v>10824.321599999999</v>
      </c>
      <c r="AA24" s="77">
        <f t="shared" si="18"/>
        <v>11040.808031999999</v>
      </c>
      <c r="AB24" s="77">
        <f t="shared" si="18"/>
        <v>11040.808031999999</v>
      </c>
      <c r="AC24" s="77">
        <f t="shared" si="18"/>
        <v>11040.808031999999</v>
      </c>
      <c r="AD24" s="77">
        <f t="shared" si="18"/>
        <v>11040.808031999999</v>
      </c>
      <c r="AE24" s="77">
        <f t="shared" si="18"/>
        <v>11261.62419264</v>
      </c>
      <c r="AF24" s="77">
        <f t="shared" si="18"/>
        <v>11261.62419264</v>
      </c>
      <c r="AG24" s="77">
        <f t="shared" si="18"/>
        <v>11261.62419264</v>
      </c>
      <c r="AH24" s="77">
        <f t="shared" si="18"/>
        <v>11261.62419264</v>
      </c>
      <c r="AI24" s="77">
        <f t="shared" si="18"/>
        <v>11486.8566764928</v>
      </c>
      <c r="AJ24" s="77">
        <f t="shared" si="18"/>
        <v>11486.8566764928</v>
      </c>
      <c r="AK24" s="77">
        <f t="shared" si="18"/>
        <v>11486.8566764928</v>
      </c>
      <c r="AL24" s="77">
        <f t="shared" si="18"/>
        <v>11486.8566764928</v>
      </c>
      <c r="AM24" s="77">
        <f t="shared" si="18"/>
        <v>11716.593810022656</v>
      </c>
      <c r="AN24" s="77">
        <f t="shared" si="18"/>
        <v>11716.593810022656</v>
      </c>
      <c r="AO24" s="77">
        <f t="shared" si="18"/>
        <v>11716.593810022656</v>
      </c>
      <c r="AP24" s="77">
        <f t="shared" si="18"/>
        <v>11716.593810022656</v>
      </c>
      <c r="AQ24" s="77">
        <f t="shared" si="18"/>
        <v>11950.925686223109</v>
      </c>
      <c r="AR24" s="77">
        <f t="shared" si="18"/>
        <v>11950.925686223109</v>
      </c>
      <c r="AS24" s="77">
        <f t="shared" si="18"/>
        <v>11950.925686223109</v>
      </c>
      <c r="AT24" s="77">
        <f t="shared" si="18"/>
        <v>11950.925686223109</v>
      </c>
      <c r="AU24" s="77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</row>
    <row r="25" spans="1:61" ht="15.75" customHeight="1" x14ac:dyDescent="0.25">
      <c r="A25" s="2"/>
      <c r="B25" s="98"/>
      <c r="C25" s="39"/>
      <c r="D25" s="80" t="str">
        <f>$D$13</f>
        <v xml:space="preserve">  Role D</v>
      </c>
      <c r="E25" s="76">
        <v>30000</v>
      </c>
      <c r="F25" s="77">
        <f t="shared" si="15"/>
        <v>7500</v>
      </c>
      <c r="G25" s="77">
        <f t="shared" ref="G25:AT25" si="19">F25*(1+G$18)</f>
        <v>7500</v>
      </c>
      <c r="H25" s="77">
        <f t="shared" si="19"/>
        <v>7500</v>
      </c>
      <c r="I25" s="77">
        <f t="shared" si="19"/>
        <v>7500</v>
      </c>
      <c r="J25" s="77">
        <f t="shared" si="19"/>
        <v>7500</v>
      </c>
      <c r="K25" s="77">
        <f t="shared" si="19"/>
        <v>7650</v>
      </c>
      <c r="L25" s="77">
        <f t="shared" si="19"/>
        <v>7650</v>
      </c>
      <c r="M25" s="77">
        <f t="shared" si="19"/>
        <v>7650</v>
      </c>
      <c r="N25" s="77">
        <f t="shared" si="19"/>
        <v>7650</v>
      </c>
      <c r="O25" s="77">
        <f t="shared" si="19"/>
        <v>7803</v>
      </c>
      <c r="P25" s="77">
        <f t="shared" si="19"/>
        <v>7803</v>
      </c>
      <c r="Q25" s="77">
        <f t="shared" si="19"/>
        <v>7803</v>
      </c>
      <c r="R25" s="77">
        <f t="shared" si="19"/>
        <v>7803</v>
      </c>
      <c r="S25" s="77">
        <f t="shared" si="19"/>
        <v>7959.06</v>
      </c>
      <c r="T25" s="77">
        <f t="shared" si="19"/>
        <v>7959.06</v>
      </c>
      <c r="U25" s="77">
        <f t="shared" si="19"/>
        <v>7959.06</v>
      </c>
      <c r="V25" s="77">
        <f t="shared" si="19"/>
        <v>7959.06</v>
      </c>
      <c r="W25" s="77">
        <f t="shared" si="19"/>
        <v>8118.2412000000004</v>
      </c>
      <c r="X25" s="77">
        <f t="shared" si="19"/>
        <v>8118.2412000000004</v>
      </c>
      <c r="Y25" s="77">
        <f t="shared" si="19"/>
        <v>8118.2412000000004</v>
      </c>
      <c r="Z25" s="77">
        <f t="shared" si="19"/>
        <v>8118.2412000000004</v>
      </c>
      <c r="AA25" s="77">
        <f t="shared" si="19"/>
        <v>8280.6060240000006</v>
      </c>
      <c r="AB25" s="77">
        <f t="shared" si="19"/>
        <v>8280.6060240000006</v>
      </c>
      <c r="AC25" s="77">
        <f t="shared" si="19"/>
        <v>8280.6060240000006</v>
      </c>
      <c r="AD25" s="77">
        <f t="shared" si="19"/>
        <v>8280.6060240000006</v>
      </c>
      <c r="AE25" s="77">
        <f t="shared" si="19"/>
        <v>8446.2181444800008</v>
      </c>
      <c r="AF25" s="77">
        <f t="shared" si="19"/>
        <v>8446.2181444800008</v>
      </c>
      <c r="AG25" s="77">
        <f t="shared" si="19"/>
        <v>8446.2181444800008</v>
      </c>
      <c r="AH25" s="77">
        <f t="shared" si="19"/>
        <v>8446.2181444800008</v>
      </c>
      <c r="AI25" s="77">
        <f t="shared" si="19"/>
        <v>8615.1425073696009</v>
      </c>
      <c r="AJ25" s="77">
        <f t="shared" si="19"/>
        <v>8615.1425073696009</v>
      </c>
      <c r="AK25" s="77">
        <f t="shared" si="19"/>
        <v>8615.1425073696009</v>
      </c>
      <c r="AL25" s="77">
        <f t="shared" si="19"/>
        <v>8615.1425073696009</v>
      </c>
      <c r="AM25" s="77">
        <f t="shared" si="19"/>
        <v>8787.4453575169937</v>
      </c>
      <c r="AN25" s="77">
        <f t="shared" si="19"/>
        <v>8787.4453575169937</v>
      </c>
      <c r="AO25" s="77">
        <f t="shared" si="19"/>
        <v>8787.4453575169937</v>
      </c>
      <c r="AP25" s="77">
        <f t="shared" si="19"/>
        <v>8787.4453575169937</v>
      </c>
      <c r="AQ25" s="77">
        <f t="shared" si="19"/>
        <v>8963.1942646673342</v>
      </c>
      <c r="AR25" s="77">
        <f t="shared" si="19"/>
        <v>8963.1942646673342</v>
      </c>
      <c r="AS25" s="77">
        <f t="shared" si="19"/>
        <v>8963.1942646673342</v>
      </c>
      <c r="AT25" s="77">
        <f t="shared" si="19"/>
        <v>8963.1942646673342</v>
      </c>
      <c r="AU25" s="77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</row>
    <row r="26" spans="1:61" ht="15.75" customHeight="1" x14ac:dyDescent="0.25">
      <c r="A26" s="2"/>
      <c r="B26" s="98"/>
      <c r="C26" s="39"/>
      <c r="D26" s="80" t="str">
        <f>$D$14</f>
        <v xml:space="preserve">  Role E</v>
      </c>
      <c r="E26" s="76">
        <v>30000</v>
      </c>
      <c r="F26" s="77">
        <f t="shared" si="15"/>
        <v>7500</v>
      </c>
      <c r="G26" s="77">
        <f t="shared" ref="G26:AT26" si="20">F26*(1+G$18)</f>
        <v>7500</v>
      </c>
      <c r="H26" s="77">
        <f t="shared" si="20"/>
        <v>7500</v>
      </c>
      <c r="I26" s="77">
        <f t="shared" si="20"/>
        <v>7500</v>
      </c>
      <c r="J26" s="77">
        <f t="shared" si="20"/>
        <v>7500</v>
      </c>
      <c r="K26" s="77">
        <f t="shared" si="20"/>
        <v>7650</v>
      </c>
      <c r="L26" s="77">
        <f t="shared" si="20"/>
        <v>7650</v>
      </c>
      <c r="M26" s="77">
        <f t="shared" si="20"/>
        <v>7650</v>
      </c>
      <c r="N26" s="77">
        <f t="shared" si="20"/>
        <v>7650</v>
      </c>
      <c r="O26" s="77">
        <f t="shared" si="20"/>
        <v>7803</v>
      </c>
      <c r="P26" s="77">
        <f t="shared" si="20"/>
        <v>7803</v>
      </c>
      <c r="Q26" s="77">
        <f t="shared" si="20"/>
        <v>7803</v>
      </c>
      <c r="R26" s="77">
        <f t="shared" si="20"/>
        <v>7803</v>
      </c>
      <c r="S26" s="77">
        <f t="shared" si="20"/>
        <v>7959.06</v>
      </c>
      <c r="T26" s="77">
        <f t="shared" si="20"/>
        <v>7959.06</v>
      </c>
      <c r="U26" s="77">
        <f t="shared" si="20"/>
        <v>7959.06</v>
      </c>
      <c r="V26" s="77">
        <f t="shared" si="20"/>
        <v>7959.06</v>
      </c>
      <c r="W26" s="77">
        <f t="shared" si="20"/>
        <v>8118.2412000000004</v>
      </c>
      <c r="X26" s="77">
        <f t="shared" si="20"/>
        <v>8118.2412000000004</v>
      </c>
      <c r="Y26" s="77">
        <f t="shared" si="20"/>
        <v>8118.2412000000004</v>
      </c>
      <c r="Z26" s="77">
        <f t="shared" si="20"/>
        <v>8118.2412000000004</v>
      </c>
      <c r="AA26" s="77">
        <f t="shared" si="20"/>
        <v>8280.6060240000006</v>
      </c>
      <c r="AB26" s="77">
        <f t="shared" si="20"/>
        <v>8280.6060240000006</v>
      </c>
      <c r="AC26" s="77">
        <f t="shared" si="20"/>
        <v>8280.6060240000006</v>
      </c>
      <c r="AD26" s="77">
        <f t="shared" si="20"/>
        <v>8280.6060240000006</v>
      </c>
      <c r="AE26" s="77">
        <f t="shared" si="20"/>
        <v>8446.2181444800008</v>
      </c>
      <c r="AF26" s="77">
        <f t="shared" si="20"/>
        <v>8446.2181444800008</v>
      </c>
      <c r="AG26" s="77">
        <f t="shared" si="20"/>
        <v>8446.2181444800008</v>
      </c>
      <c r="AH26" s="77">
        <f t="shared" si="20"/>
        <v>8446.2181444800008</v>
      </c>
      <c r="AI26" s="77">
        <f t="shared" si="20"/>
        <v>8615.1425073696009</v>
      </c>
      <c r="AJ26" s="77">
        <f t="shared" si="20"/>
        <v>8615.1425073696009</v>
      </c>
      <c r="AK26" s="77">
        <f t="shared" si="20"/>
        <v>8615.1425073696009</v>
      </c>
      <c r="AL26" s="77">
        <f t="shared" si="20"/>
        <v>8615.1425073696009</v>
      </c>
      <c r="AM26" s="77">
        <f t="shared" si="20"/>
        <v>8787.4453575169937</v>
      </c>
      <c r="AN26" s="77">
        <f t="shared" si="20"/>
        <v>8787.4453575169937</v>
      </c>
      <c r="AO26" s="77">
        <f t="shared" si="20"/>
        <v>8787.4453575169937</v>
      </c>
      <c r="AP26" s="77">
        <f t="shared" si="20"/>
        <v>8787.4453575169937</v>
      </c>
      <c r="AQ26" s="77">
        <f t="shared" si="20"/>
        <v>8963.1942646673342</v>
      </c>
      <c r="AR26" s="77">
        <f t="shared" si="20"/>
        <v>8963.1942646673342</v>
      </c>
      <c r="AS26" s="77">
        <f t="shared" si="20"/>
        <v>8963.1942646673342</v>
      </c>
      <c r="AT26" s="77">
        <f t="shared" si="20"/>
        <v>8963.1942646673342</v>
      </c>
      <c r="AU26" s="77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</row>
    <row r="27" spans="1:61" ht="15.75" customHeight="1" x14ac:dyDescent="0.25">
      <c r="A27" s="2"/>
      <c r="B27" s="98"/>
      <c r="C27" s="39"/>
      <c r="D27" s="32" t="s">
        <v>24</v>
      </c>
      <c r="E27" s="78"/>
      <c r="F27" s="78"/>
      <c r="G27" s="78">
        <f t="shared" ref="G27:AT27" si="21">SUM(G22:G26)</f>
        <v>57500</v>
      </c>
      <c r="H27" s="78">
        <f t="shared" si="21"/>
        <v>57500</v>
      </c>
      <c r="I27" s="78">
        <f t="shared" si="21"/>
        <v>57500</v>
      </c>
      <c r="J27" s="78">
        <f t="shared" si="21"/>
        <v>57500</v>
      </c>
      <c r="K27" s="78">
        <f t="shared" si="21"/>
        <v>58650</v>
      </c>
      <c r="L27" s="78">
        <f t="shared" si="21"/>
        <v>58650</v>
      </c>
      <c r="M27" s="78">
        <f t="shared" si="21"/>
        <v>58650</v>
      </c>
      <c r="N27" s="78">
        <f t="shared" si="21"/>
        <v>58650</v>
      </c>
      <c r="O27" s="78">
        <f t="shared" si="21"/>
        <v>59823</v>
      </c>
      <c r="P27" s="78">
        <f t="shared" si="21"/>
        <v>59823</v>
      </c>
      <c r="Q27" s="78">
        <f t="shared" si="21"/>
        <v>59823</v>
      </c>
      <c r="R27" s="78">
        <f t="shared" si="21"/>
        <v>59823</v>
      </c>
      <c r="S27" s="78">
        <f t="shared" si="21"/>
        <v>61019.46</v>
      </c>
      <c r="T27" s="78">
        <f t="shared" si="21"/>
        <v>61019.46</v>
      </c>
      <c r="U27" s="78">
        <f t="shared" si="21"/>
        <v>61019.46</v>
      </c>
      <c r="V27" s="78">
        <f t="shared" si="21"/>
        <v>61019.46</v>
      </c>
      <c r="W27" s="78">
        <f t="shared" si="21"/>
        <v>62239.849200000011</v>
      </c>
      <c r="X27" s="78">
        <f t="shared" si="21"/>
        <v>62239.849200000011</v>
      </c>
      <c r="Y27" s="78">
        <f t="shared" si="21"/>
        <v>62239.849200000011</v>
      </c>
      <c r="Z27" s="78">
        <f t="shared" si="21"/>
        <v>62239.849200000011</v>
      </c>
      <c r="AA27" s="78">
        <f t="shared" si="21"/>
        <v>63484.646184000005</v>
      </c>
      <c r="AB27" s="78">
        <f t="shared" si="21"/>
        <v>63484.646184000005</v>
      </c>
      <c r="AC27" s="78">
        <f t="shared" si="21"/>
        <v>63484.646184000005</v>
      </c>
      <c r="AD27" s="78">
        <f t="shared" si="21"/>
        <v>63484.646184000005</v>
      </c>
      <c r="AE27" s="78">
        <f t="shared" si="21"/>
        <v>64754.339107680004</v>
      </c>
      <c r="AF27" s="78">
        <f t="shared" si="21"/>
        <v>64754.339107680004</v>
      </c>
      <c r="AG27" s="78">
        <f t="shared" si="21"/>
        <v>64754.339107680004</v>
      </c>
      <c r="AH27" s="78">
        <f t="shared" si="21"/>
        <v>64754.339107680004</v>
      </c>
      <c r="AI27" s="78">
        <f t="shared" si="21"/>
        <v>66049.425889833597</v>
      </c>
      <c r="AJ27" s="78">
        <f t="shared" si="21"/>
        <v>66049.425889833597</v>
      </c>
      <c r="AK27" s="78">
        <f t="shared" si="21"/>
        <v>66049.425889833597</v>
      </c>
      <c r="AL27" s="78">
        <f t="shared" si="21"/>
        <v>66049.425889833597</v>
      </c>
      <c r="AM27" s="78">
        <f t="shared" si="21"/>
        <v>67370.414407630276</v>
      </c>
      <c r="AN27" s="78">
        <f t="shared" si="21"/>
        <v>67370.414407630276</v>
      </c>
      <c r="AO27" s="78">
        <f t="shared" si="21"/>
        <v>67370.414407630276</v>
      </c>
      <c r="AP27" s="78">
        <f t="shared" si="21"/>
        <v>67370.414407630276</v>
      </c>
      <c r="AQ27" s="78">
        <f t="shared" si="21"/>
        <v>68717.822695782888</v>
      </c>
      <c r="AR27" s="78">
        <f t="shared" si="21"/>
        <v>68717.822695782888</v>
      </c>
      <c r="AS27" s="78">
        <f t="shared" si="21"/>
        <v>68717.822695782888</v>
      </c>
      <c r="AT27" s="78">
        <f t="shared" si="21"/>
        <v>68717.822695782888</v>
      </c>
      <c r="AU27" s="78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</row>
    <row r="28" spans="1:61" ht="15.75" customHeight="1" x14ac:dyDescent="0.25">
      <c r="A28" s="2"/>
      <c r="B28" s="98"/>
      <c r="C28" s="2"/>
      <c r="D28" s="71"/>
      <c r="E28" s="71"/>
      <c r="F28" s="7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</row>
    <row r="29" spans="1:61" ht="15.75" customHeight="1" x14ac:dyDescent="0.25">
      <c r="A29" s="2"/>
      <c r="B29" s="98"/>
      <c r="C29" s="39"/>
      <c r="D29" s="79" t="s">
        <v>203</v>
      </c>
      <c r="E29" s="82" t="s">
        <v>133</v>
      </c>
      <c r="F29" s="82" t="s">
        <v>202</v>
      </c>
      <c r="G29" s="2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</row>
    <row r="30" spans="1:61" ht="15.75" customHeight="1" x14ac:dyDescent="0.25">
      <c r="A30" s="2"/>
      <c r="B30" s="98"/>
      <c r="C30" s="39"/>
      <c r="D30" s="80" t="str">
        <f>$D$10</f>
        <v xml:space="preserve">  Role A</v>
      </c>
      <c r="E30" s="76">
        <v>5000</v>
      </c>
      <c r="F30" s="77">
        <f t="shared" ref="F30:F34" si="22">$E30/4</f>
        <v>1250</v>
      </c>
      <c r="G30" s="77">
        <f t="shared" ref="G30:AT30" si="23">F30*(1+G$18)</f>
        <v>1250</v>
      </c>
      <c r="H30" s="77">
        <f t="shared" si="23"/>
        <v>1250</v>
      </c>
      <c r="I30" s="77">
        <f t="shared" si="23"/>
        <v>1250</v>
      </c>
      <c r="J30" s="77">
        <f t="shared" si="23"/>
        <v>1250</v>
      </c>
      <c r="K30" s="77">
        <f t="shared" si="23"/>
        <v>1275</v>
      </c>
      <c r="L30" s="77">
        <f t="shared" si="23"/>
        <v>1275</v>
      </c>
      <c r="M30" s="77">
        <f t="shared" si="23"/>
        <v>1275</v>
      </c>
      <c r="N30" s="77">
        <f t="shared" si="23"/>
        <v>1275</v>
      </c>
      <c r="O30" s="77">
        <f t="shared" si="23"/>
        <v>1300.5</v>
      </c>
      <c r="P30" s="77">
        <f t="shared" si="23"/>
        <v>1300.5</v>
      </c>
      <c r="Q30" s="77">
        <f t="shared" si="23"/>
        <v>1300.5</v>
      </c>
      <c r="R30" s="77">
        <f t="shared" si="23"/>
        <v>1300.5</v>
      </c>
      <c r="S30" s="77">
        <f t="shared" si="23"/>
        <v>1326.51</v>
      </c>
      <c r="T30" s="77">
        <f t="shared" si="23"/>
        <v>1326.51</v>
      </c>
      <c r="U30" s="77">
        <f t="shared" si="23"/>
        <v>1326.51</v>
      </c>
      <c r="V30" s="77">
        <f t="shared" si="23"/>
        <v>1326.51</v>
      </c>
      <c r="W30" s="77">
        <f t="shared" si="23"/>
        <v>1353.0401999999999</v>
      </c>
      <c r="X30" s="77">
        <f t="shared" si="23"/>
        <v>1353.0401999999999</v>
      </c>
      <c r="Y30" s="77">
        <f t="shared" si="23"/>
        <v>1353.0401999999999</v>
      </c>
      <c r="Z30" s="77">
        <f t="shared" si="23"/>
        <v>1353.0401999999999</v>
      </c>
      <c r="AA30" s="77">
        <f t="shared" si="23"/>
        <v>1380.1010039999999</v>
      </c>
      <c r="AB30" s="77">
        <f t="shared" si="23"/>
        <v>1380.1010039999999</v>
      </c>
      <c r="AC30" s="77">
        <f t="shared" si="23"/>
        <v>1380.1010039999999</v>
      </c>
      <c r="AD30" s="77">
        <f t="shared" si="23"/>
        <v>1380.1010039999999</v>
      </c>
      <c r="AE30" s="77">
        <f t="shared" si="23"/>
        <v>1407.70302408</v>
      </c>
      <c r="AF30" s="77">
        <f t="shared" si="23"/>
        <v>1407.70302408</v>
      </c>
      <c r="AG30" s="77">
        <f t="shared" si="23"/>
        <v>1407.70302408</v>
      </c>
      <c r="AH30" s="77">
        <f t="shared" si="23"/>
        <v>1407.70302408</v>
      </c>
      <c r="AI30" s="77">
        <f t="shared" si="23"/>
        <v>1435.8570845616</v>
      </c>
      <c r="AJ30" s="77">
        <f t="shared" si="23"/>
        <v>1435.8570845616</v>
      </c>
      <c r="AK30" s="77">
        <f t="shared" si="23"/>
        <v>1435.8570845616</v>
      </c>
      <c r="AL30" s="77">
        <f t="shared" si="23"/>
        <v>1435.8570845616</v>
      </c>
      <c r="AM30" s="77">
        <f t="shared" si="23"/>
        <v>1464.574226252832</v>
      </c>
      <c r="AN30" s="77">
        <f t="shared" si="23"/>
        <v>1464.574226252832</v>
      </c>
      <c r="AO30" s="77">
        <f t="shared" si="23"/>
        <v>1464.574226252832</v>
      </c>
      <c r="AP30" s="77">
        <f t="shared" si="23"/>
        <v>1464.574226252832</v>
      </c>
      <c r="AQ30" s="77">
        <f t="shared" si="23"/>
        <v>1493.8657107778886</v>
      </c>
      <c r="AR30" s="77">
        <f t="shared" si="23"/>
        <v>1493.8657107778886</v>
      </c>
      <c r="AS30" s="77">
        <f t="shared" si="23"/>
        <v>1493.8657107778886</v>
      </c>
      <c r="AT30" s="77">
        <f t="shared" si="23"/>
        <v>1493.8657107778886</v>
      </c>
      <c r="AU30" s="77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</row>
    <row r="31" spans="1:61" ht="15.75" customHeight="1" x14ac:dyDescent="0.25">
      <c r="A31" s="2"/>
      <c r="B31" s="98"/>
      <c r="C31" s="39"/>
      <c r="D31" s="80" t="str">
        <f>$D$11</f>
        <v xml:space="preserve">  Role B</v>
      </c>
      <c r="E31" s="76">
        <v>2000</v>
      </c>
      <c r="F31" s="77">
        <f t="shared" si="22"/>
        <v>500</v>
      </c>
      <c r="G31" s="77">
        <f t="shared" ref="G31:AT31" si="24">F31*(1+G$18)</f>
        <v>500</v>
      </c>
      <c r="H31" s="77">
        <f t="shared" si="24"/>
        <v>500</v>
      </c>
      <c r="I31" s="77">
        <f t="shared" si="24"/>
        <v>500</v>
      </c>
      <c r="J31" s="77">
        <f t="shared" si="24"/>
        <v>500</v>
      </c>
      <c r="K31" s="77">
        <f t="shared" si="24"/>
        <v>510</v>
      </c>
      <c r="L31" s="77">
        <f t="shared" si="24"/>
        <v>510</v>
      </c>
      <c r="M31" s="77">
        <f t="shared" si="24"/>
        <v>510</v>
      </c>
      <c r="N31" s="77">
        <f t="shared" si="24"/>
        <v>510</v>
      </c>
      <c r="O31" s="77">
        <f t="shared" si="24"/>
        <v>520.20000000000005</v>
      </c>
      <c r="P31" s="77">
        <f t="shared" si="24"/>
        <v>520.20000000000005</v>
      </c>
      <c r="Q31" s="77">
        <f t="shared" si="24"/>
        <v>520.20000000000005</v>
      </c>
      <c r="R31" s="77">
        <f t="shared" si="24"/>
        <v>520.20000000000005</v>
      </c>
      <c r="S31" s="77">
        <f t="shared" si="24"/>
        <v>530.60400000000004</v>
      </c>
      <c r="T31" s="77">
        <f t="shared" si="24"/>
        <v>530.60400000000004</v>
      </c>
      <c r="U31" s="77">
        <f t="shared" si="24"/>
        <v>530.60400000000004</v>
      </c>
      <c r="V31" s="77">
        <f t="shared" si="24"/>
        <v>530.60400000000004</v>
      </c>
      <c r="W31" s="77">
        <f t="shared" si="24"/>
        <v>541.21608000000003</v>
      </c>
      <c r="X31" s="77">
        <f t="shared" si="24"/>
        <v>541.21608000000003</v>
      </c>
      <c r="Y31" s="77">
        <f t="shared" si="24"/>
        <v>541.21608000000003</v>
      </c>
      <c r="Z31" s="77">
        <f t="shared" si="24"/>
        <v>541.21608000000003</v>
      </c>
      <c r="AA31" s="77">
        <f t="shared" si="24"/>
        <v>552.0404016</v>
      </c>
      <c r="AB31" s="77">
        <f t="shared" si="24"/>
        <v>552.0404016</v>
      </c>
      <c r="AC31" s="77">
        <f t="shared" si="24"/>
        <v>552.0404016</v>
      </c>
      <c r="AD31" s="77">
        <f t="shared" si="24"/>
        <v>552.0404016</v>
      </c>
      <c r="AE31" s="77">
        <f t="shared" si="24"/>
        <v>563.08120963199997</v>
      </c>
      <c r="AF31" s="77">
        <f t="shared" si="24"/>
        <v>563.08120963199997</v>
      </c>
      <c r="AG31" s="77">
        <f t="shared" si="24"/>
        <v>563.08120963199997</v>
      </c>
      <c r="AH31" s="77">
        <f t="shared" si="24"/>
        <v>563.08120963199997</v>
      </c>
      <c r="AI31" s="77">
        <f t="shared" si="24"/>
        <v>574.34283382464002</v>
      </c>
      <c r="AJ31" s="77">
        <f t="shared" si="24"/>
        <v>574.34283382464002</v>
      </c>
      <c r="AK31" s="77">
        <f t="shared" si="24"/>
        <v>574.34283382464002</v>
      </c>
      <c r="AL31" s="77">
        <f t="shared" si="24"/>
        <v>574.34283382464002</v>
      </c>
      <c r="AM31" s="77">
        <f t="shared" si="24"/>
        <v>585.82969050113286</v>
      </c>
      <c r="AN31" s="77">
        <f t="shared" si="24"/>
        <v>585.82969050113286</v>
      </c>
      <c r="AO31" s="77">
        <f t="shared" si="24"/>
        <v>585.82969050113286</v>
      </c>
      <c r="AP31" s="77">
        <f t="shared" si="24"/>
        <v>585.82969050113286</v>
      </c>
      <c r="AQ31" s="77">
        <f t="shared" si="24"/>
        <v>597.54628431115555</v>
      </c>
      <c r="AR31" s="77">
        <f t="shared" si="24"/>
        <v>597.54628431115555</v>
      </c>
      <c r="AS31" s="77">
        <f t="shared" si="24"/>
        <v>597.54628431115555</v>
      </c>
      <c r="AT31" s="77">
        <f t="shared" si="24"/>
        <v>597.54628431115555</v>
      </c>
      <c r="AU31" s="77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</row>
    <row r="32" spans="1:61" ht="15.75" customHeight="1" x14ac:dyDescent="0.25">
      <c r="A32" s="2"/>
      <c r="B32" s="98"/>
      <c r="C32" s="39"/>
      <c r="D32" s="80" t="str">
        <f>$D$12</f>
        <v xml:space="preserve">  Role C</v>
      </c>
      <c r="E32" s="76">
        <v>2000</v>
      </c>
      <c r="F32" s="77">
        <f t="shared" si="22"/>
        <v>500</v>
      </c>
      <c r="G32" s="77">
        <f t="shared" ref="G32:AT32" si="25">F32*(1+G$18)</f>
        <v>500</v>
      </c>
      <c r="H32" s="77">
        <f t="shared" si="25"/>
        <v>500</v>
      </c>
      <c r="I32" s="77">
        <f t="shared" si="25"/>
        <v>500</v>
      </c>
      <c r="J32" s="77">
        <f t="shared" si="25"/>
        <v>500</v>
      </c>
      <c r="K32" s="77">
        <f t="shared" si="25"/>
        <v>510</v>
      </c>
      <c r="L32" s="77">
        <f t="shared" si="25"/>
        <v>510</v>
      </c>
      <c r="M32" s="77">
        <f t="shared" si="25"/>
        <v>510</v>
      </c>
      <c r="N32" s="77">
        <f t="shared" si="25"/>
        <v>510</v>
      </c>
      <c r="O32" s="77">
        <f t="shared" si="25"/>
        <v>520.20000000000005</v>
      </c>
      <c r="P32" s="77">
        <f t="shared" si="25"/>
        <v>520.20000000000005</v>
      </c>
      <c r="Q32" s="77">
        <f t="shared" si="25"/>
        <v>520.20000000000005</v>
      </c>
      <c r="R32" s="77">
        <f t="shared" si="25"/>
        <v>520.20000000000005</v>
      </c>
      <c r="S32" s="77">
        <f t="shared" si="25"/>
        <v>530.60400000000004</v>
      </c>
      <c r="T32" s="77">
        <f t="shared" si="25"/>
        <v>530.60400000000004</v>
      </c>
      <c r="U32" s="77">
        <f t="shared" si="25"/>
        <v>530.60400000000004</v>
      </c>
      <c r="V32" s="77">
        <f t="shared" si="25"/>
        <v>530.60400000000004</v>
      </c>
      <c r="W32" s="77">
        <f t="shared" si="25"/>
        <v>541.21608000000003</v>
      </c>
      <c r="X32" s="77">
        <f t="shared" si="25"/>
        <v>541.21608000000003</v>
      </c>
      <c r="Y32" s="77">
        <f t="shared" si="25"/>
        <v>541.21608000000003</v>
      </c>
      <c r="Z32" s="77">
        <f t="shared" si="25"/>
        <v>541.21608000000003</v>
      </c>
      <c r="AA32" s="77">
        <f t="shared" si="25"/>
        <v>552.0404016</v>
      </c>
      <c r="AB32" s="77">
        <f t="shared" si="25"/>
        <v>552.0404016</v>
      </c>
      <c r="AC32" s="77">
        <f t="shared" si="25"/>
        <v>552.0404016</v>
      </c>
      <c r="AD32" s="77">
        <f t="shared" si="25"/>
        <v>552.0404016</v>
      </c>
      <c r="AE32" s="77">
        <f t="shared" si="25"/>
        <v>563.08120963199997</v>
      </c>
      <c r="AF32" s="77">
        <f t="shared" si="25"/>
        <v>563.08120963199997</v>
      </c>
      <c r="AG32" s="77">
        <f t="shared" si="25"/>
        <v>563.08120963199997</v>
      </c>
      <c r="AH32" s="77">
        <f t="shared" si="25"/>
        <v>563.08120963199997</v>
      </c>
      <c r="AI32" s="77">
        <f t="shared" si="25"/>
        <v>574.34283382464002</v>
      </c>
      <c r="AJ32" s="77">
        <f t="shared" si="25"/>
        <v>574.34283382464002</v>
      </c>
      <c r="AK32" s="77">
        <f t="shared" si="25"/>
        <v>574.34283382464002</v>
      </c>
      <c r="AL32" s="77">
        <f t="shared" si="25"/>
        <v>574.34283382464002</v>
      </c>
      <c r="AM32" s="77">
        <f t="shared" si="25"/>
        <v>585.82969050113286</v>
      </c>
      <c r="AN32" s="77">
        <f t="shared" si="25"/>
        <v>585.82969050113286</v>
      </c>
      <c r="AO32" s="77">
        <f t="shared" si="25"/>
        <v>585.82969050113286</v>
      </c>
      <c r="AP32" s="77">
        <f t="shared" si="25"/>
        <v>585.82969050113286</v>
      </c>
      <c r="AQ32" s="77">
        <f t="shared" si="25"/>
        <v>597.54628431115555</v>
      </c>
      <c r="AR32" s="77">
        <f t="shared" si="25"/>
        <v>597.54628431115555</v>
      </c>
      <c r="AS32" s="77">
        <f t="shared" si="25"/>
        <v>597.54628431115555</v>
      </c>
      <c r="AT32" s="77">
        <f t="shared" si="25"/>
        <v>597.54628431115555</v>
      </c>
      <c r="AU32" s="77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</row>
    <row r="33" spans="1:61" ht="15.75" customHeight="1" x14ac:dyDescent="0.25">
      <c r="A33" s="2"/>
      <c r="B33" s="98"/>
      <c r="C33" s="39"/>
      <c r="D33" s="80" t="str">
        <f>$D$13</f>
        <v xml:space="preserve">  Role D</v>
      </c>
      <c r="E33" s="76">
        <v>1500</v>
      </c>
      <c r="F33" s="77">
        <f t="shared" si="22"/>
        <v>375</v>
      </c>
      <c r="G33" s="77">
        <f t="shared" ref="G33:AT33" si="26">F33*(1+G$18)</f>
        <v>375</v>
      </c>
      <c r="H33" s="77">
        <f t="shared" si="26"/>
        <v>375</v>
      </c>
      <c r="I33" s="77">
        <f t="shared" si="26"/>
        <v>375</v>
      </c>
      <c r="J33" s="77">
        <f t="shared" si="26"/>
        <v>375</v>
      </c>
      <c r="K33" s="77">
        <f t="shared" si="26"/>
        <v>382.5</v>
      </c>
      <c r="L33" s="77">
        <f t="shared" si="26"/>
        <v>382.5</v>
      </c>
      <c r="M33" s="77">
        <f t="shared" si="26"/>
        <v>382.5</v>
      </c>
      <c r="N33" s="77">
        <f t="shared" si="26"/>
        <v>382.5</v>
      </c>
      <c r="O33" s="77">
        <f t="shared" si="26"/>
        <v>390.15000000000003</v>
      </c>
      <c r="P33" s="77">
        <f t="shared" si="26"/>
        <v>390.15000000000003</v>
      </c>
      <c r="Q33" s="77">
        <f t="shared" si="26"/>
        <v>390.15000000000003</v>
      </c>
      <c r="R33" s="77">
        <f t="shared" si="26"/>
        <v>390.15000000000003</v>
      </c>
      <c r="S33" s="77">
        <f t="shared" si="26"/>
        <v>397.95300000000003</v>
      </c>
      <c r="T33" s="77">
        <f t="shared" si="26"/>
        <v>397.95300000000003</v>
      </c>
      <c r="U33" s="77">
        <f t="shared" si="26"/>
        <v>397.95300000000003</v>
      </c>
      <c r="V33" s="77">
        <f t="shared" si="26"/>
        <v>397.95300000000003</v>
      </c>
      <c r="W33" s="77">
        <f t="shared" si="26"/>
        <v>405.91206000000005</v>
      </c>
      <c r="X33" s="77">
        <f t="shared" si="26"/>
        <v>405.91206000000005</v>
      </c>
      <c r="Y33" s="77">
        <f t="shared" si="26"/>
        <v>405.91206000000005</v>
      </c>
      <c r="Z33" s="77">
        <f t="shared" si="26"/>
        <v>405.91206000000005</v>
      </c>
      <c r="AA33" s="77">
        <f t="shared" si="26"/>
        <v>414.03030120000005</v>
      </c>
      <c r="AB33" s="77">
        <f t="shared" si="26"/>
        <v>414.03030120000005</v>
      </c>
      <c r="AC33" s="77">
        <f t="shared" si="26"/>
        <v>414.03030120000005</v>
      </c>
      <c r="AD33" s="77">
        <f t="shared" si="26"/>
        <v>414.03030120000005</v>
      </c>
      <c r="AE33" s="77">
        <f t="shared" si="26"/>
        <v>422.31090722400006</v>
      </c>
      <c r="AF33" s="77">
        <f t="shared" si="26"/>
        <v>422.31090722400006</v>
      </c>
      <c r="AG33" s="77">
        <f t="shared" si="26"/>
        <v>422.31090722400006</v>
      </c>
      <c r="AH33" s="77">
        <f t="shared" si="26"/>
        <v>422.31090722400006</v>
      </c>
      <c r="AI33" s="77">
        <f t="shared" si="26"/>
        <v>430.75712536848005</v>
      </c>
      <c r="AJ33" s="77">
        <f t="shared" si="26"/>
        <v>430.75712536848005</v>
      </c>
      <c r="AK33" s="77">
        <f t="shared" si="26"/>
        <v>430.75712536848005</v>
      </c>
      <c r="AL33" s="77">
        <f t="shared" si="26"/>
        <v>430.75712536848005</v>
      </c>
      <c r="AM33" s="77">
        <f t="shared" si="26"/>
        <v>439.37226787584967</v>
      </c>
      <c r="AN33" s="77">
        <f t="shared" si="26"/>
        <v>439.37226787584967</v>
      </c>
      <c r="AO33" s="77">
        <f t="shared" si="26"/>
        <v>439.37226787584967</v>
      </c>
      <c r="AP33" s="77">
        <f t="shared" si="26"/>
        <v>439.37226787584967</v>
      </c>
      <c r="AQ33" s="77">
        <f t="shared" si="26"/>
        <v>448.15971323336669</v>
      </c>
      <c r="AR33" s="77">
        <f t="shared" si="26"/>
        <v>448.15971323336669</v>
      </c>
      <c r="AS33" s="77">
        <f t="shared" si="26"/>
        <v>448.15971323336669</v>
      </c>
      <c r="AT33" s="77">
        <f t="shared" si="26"/>
        <v>448.15971323336669</v>
      </c>
      <c r="AU33" s="77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</row>
    <row r="34" spans="1:61" ht="15.75" customHeight="1" x14ac:dyDescent="0.25">
      <c r="A34" s="2"/>
      <c r="B34" s="98"/>
      <c r="C34" s="39"/>
      <c r="D34" s="80" t="str">
        <f>$D$14</f>
        <v xml:space="preserve">  Role E</v>
      </c>
      <c r="E34" s="76">
        <v>1500</v>
      </c>
      <c r="F34" s="77">
        <f t="shared" si="22"/>
        <v>375</v>
      </c>
      <c r="G34" s="77">
        <f t="shared" ref="G34:AT34" si="27">F34*(1+G$18)</f>
        <v>375</v>
      </c>
      <c r="H34" s="77">
        <f t="shared" si="27"/>
        <v>375</v>
      </c>
      <c r="I34" s="77">
        <f t="shared" si="27"/>
        <v>375</v>
      </c>
      <c r="J34" s="77">
        <f t="shared" si="27"/>
        <v>375</v>
      </c>
      <c r="K34" s="77">
        <f t="shared" si="27"/>
        <v>382.5</v>
      </c>
      <c r="L34" s="77">
        <f t="shared" si="27"/>
        <v>382.5</v>
      </c>
      <c r="M34" s="77">
        <f t="shared" si="27"/>
        <v>382.5</v>
      </c>
      <c r="N34" s="77">
        <f t="shared" si="27"/>
        <v>382.5</v>
      </c>
      <c r="O34" s="77">
        <f t="shared" si="27"/>
        <v>390.15000000000003</v>
      </c>
      <c r="P34" s="77">
        <f t="shared" si="27"/>
        <v>390.15000000000003</v>
      </c>
      <c r="Q34" s="77">
        <f t="shared" si="27"/>
        <v>390.15000000000003</v>
      </c>
      <c r="R34" s="77">
        <f t="shared" si="27"/>
        <v>390.15000000000003</v>
      </c>
      <c r="S34" s="77">
        <f t="shared" si="27"/>
        <v>397.95300000000003</v>
      </c>
      <c r="T34" s="77">
        <f t="shared" si="27"/>
        <v>397.95300000000003</v>
      </c>
      <c r="U34" s="77">
        <f t="shared" si="27"/>
        <v>397.95300000000003</v>
      </c>
      <c r="V34" s="77">
        <f t="shared" si="27"/>
        <v>397.95300000000003</v>
      </c>
      <c r="W34" s="77">
        <f t="shared" si="27"/>
        <v>405.91206000000005</v>
      </c>
      <c r="X34" s="77">
        <f t="shared" si="27"/>
        <v>405.91206000000005</v>
      </c>
      <c r="Y34" s="77">
        <f t="shared" si="27"/>
        <v>405.91206000000005</v>
      </c>
      <c r="Z34" s="77">
        <f t="shared" si="27"/>
        <v>405.91206000000005</v>
      </c>
      <c r="AA34" s="77">
        <f t="shared" si="27"/>
        <v>414.03030120000005</v>
      </c>
      <c r="AB34" s="77">
        <f t="shared" si="27"/>
        <v>414.03030120000005</v>
      </c>
      <c r="AC34" s="77">
        <f t="shared" si="27"/>
        <v>414.03030120000005</v>
      </c>
      <c r="AD34" s="77">
        <f t="shared" si="27"/>
        <v>414.03030120000005</v>
      </c>
      <c r="AE34" s="77">
        <f t="shared" si="27"/>
        <v>422.31090722400006</v>
      </c>
      <c r="AF34" s="77">
        <f t="shared" si="27"/>
        <v>422.31090722400006</v>
      </c>
      <c r="AG34" s="77">
        <f t="shared" si="27"/>
        <v>422.31090722400006</v>
      </c>
      <c r="AH34" s="77">
        <f t="shared" si="27"/>
        <v>422.31090722400006</v>
      </c>
      <c r="AI34" s="77">
        <f t="shared" si="27"/>
        <v>430.75712536848005</v>
      </c>
      <c r="AJ34" s="77">
        <f t="shared" si="27"/>
        <v>430.75712536848005</v>
      </c>
      <c r="AK34" s="77">
        <f t="shared" si="27"/>
        <v>430.75712536848005</v>
      </c>
      <c r="AL34" s="77">
        <f t="shared" si="27"/>
        <v>430.75712536848005</v>
      </c>
      <c r="AM34" s="77">
        <f t="shared" si="27"/>
        <v>439.37226787584967</v>
      </c>
      <c r="AN34" s="77">
        <f t="shared" si="27"/>
        <v>439.37226787584967</v>
      </c>
      <c r="AO34" s="77">
        <f t="shared" si="27"/>
        <v>439.37226787584967</v>
      </c>
      <c r="AP34" s="77">
        <f t="shared" si="27"/>
        <v>439.37226787584967</v>
      </c>
      <c r="AQ34" s="77">
        <f t="shared" si="27"/>
        <v>448.15971323336669</v>
      </c>
      <c r="AR34" s="77">
        <f t="shared" si="27"/>
        <v>448.15971323336669</v>
      </c>
      <c r="AS34" s="77">
        <f t="shared" si="27"/>
        <v>448.15971323336669</v>
      </c>
      <c r="AT34" s="77">
        <f t="shared" si="27"/>
        <v>448.15971323336669</v>
      </c>
      <c r="AU34" s="77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</row>
    <row r="35" spans="1:61" ht="15.75" customHeight="1" x14ac:dyDescent="0.25">
      <c r="A35" s="2"/>
      <c r="B35" s="98"/>
      <c r="C35" s="39"/>
      <c r="D35" s="32" t="s">
        <v>24</v>
      </c>
      <c r="E35" s="78"/>
      <c r="F35" s="32"/>
      <c r="G35" s="78">
        <f t="shared" ref="G35:AT35" si="28">SUM(G30:G34)</f>
        <v>3000</v>
      </c>
      <c r="H35" s="78">
        <f t="shared" si="28"/>
        <v>3000</v>
      </c>
      <c r="I35" s="78">
        <f t="shared" si="28"/>
        <v>3000</v>
      </c>
      <c r="J35" s="78">
        <f t="shared" si="28"/>
        <v>3000</v>
      </c>
      <c r="K35" s="78">
        <f t="shared" si="28"/>
        <v>3060</v>
      </c>
      <c r="L35" s="78">
        <f t="shared" si="28"/>
        <v>3060</v>
      </c>
      <c r="M35" s="78">
        <f t="shared" si="28"/>
        <v>3060</v>
      </c>
      <c r="N35" s="78">
        <f t="shared" si="28"/>
        <v>3060</v>
      </c>
      <c r="O35" s="78">
        <f t="shared" si="28"/>
        <v>3121.2000000000003</v>
      </c>
      <c r="P35" s="78">
        <f t="shared" si="28"/>
        <v>3121.2000000000003</v>
      </c>
      <c r="Q35" s="78">
        <f t="shared" si="28"/>
        <v>3121.2000000000003</v>
      </c>
      <c r="R35" s="78">
        <f t="shared" si="28"/>
        <v>3121.2000000000003</v>
      </c>
      <c r="S35" s="78">
        <f t="shared" si="28"/>
        <v>3183.6239999999998</v>
      </c>
      <c r="T35" s="78">
        <f t="shared" si="28"/>
        <v>3183.6239999999998</v>
      </c>
      <c r="U35" s="78">
        <f t="shared" si="28"/>
        <v>3183.6239999999998</v>
      </c>
      <c r="V35" s="78">
        <f t="shared" si="28"/>
        <v>3183.6239999999998</v>
      </c>
      <c r="W35" s="78">
        <f t="shared" si="28"/>
        <v>3247.2964800000004</v>
      </c>
      <c r="X35" s="78">
        <f t="shared" si="28"/>
        <v>3247.2964800000004</v>
      </c>
      <c r="Y35" s="78">
        <f t="shared" si="28"/>
        <v>3247.2964800000004</v>
      </c>
      <c r="Z35" s="78">
        <f t="shared" si="28"/>
        <v>3247.2964800000004</v>
      </c>
      <c r="AA35" s="78">
        <f t="shared" si="28"/>
        <v>3312.2424095999995</v>
      </c>
      <c r="AB35" s="78">
        <f t="shared" si="28"/>
        <v>3312.2424095999995</v>
      </c>
      <c r="AC35" s="78">
        <f t="shared" si="28"/>
        <v>3312.2424095999995</v>
      </c>
      <c r="AD35" s="78">
        <f t="shared" si="28"/>
        <v>3312.2424095999995</v>
      </c>
      <c r="AE35" s="78">
        <f t="shared" si="28"/>
        <v>3378.487257792</v>
      </c>
      <c r="AF35" s="78">
        <f t="shared" si="28"/>
        <v>3378.487257792</v>
      </c>
      <c r="AG35" s="78">
        <f t="shared" si="28"/>
        <v>3378.487257792</v>
      </c>
      <c r="AH35" s="78">
        <f t="shared" si="28"/>
        <v>3378.487257792</v>
      </c>
      <c r="AI35" s="78">
        <f t="shared" si="28"/>
        <v>3446.0570029478399</v>
      </c>
      <c r="AJ35" s="78">
        <f t="shared" si="28"/>
        <v>3446.0570029478399</v>
      </c>
      <c r="AK35" s="78">
        <f t="shared" si="28"/>
        <v>3446.0570029478399</v>
      </c>
      <c r="AL35" s="78">
        <f t="shared" si="28"/>
        <v>3446.0570029478399</v>
      </c>
      <c r="AM35" s="78">
        <f t="shared" si="28"/>
        <v>3514.9781430067969</v>
      </c>
      <c r="AN35" s="78">
        <f t="shared" si="28"/>
        <v>3514.9781430067969</v>
      </c>
      <c r="AO35" s="78">
        <f t="shared" si="28"/>
        <v>3514.9781430067969</v>
      </c>
      <c r="AP35" s="78">
        <f t="shared" si="28"/>
        <v>3514.9781430067969</v>
      </c>
      <c r="AQ35" s="78">
        <f t="shared" si="28"/>
        <v>3585.277705866933</v>
      </c>
      <c r="AR35" s="78">
        <f t="shared" si="28"/>
        <v>3585.277705866933</v>
      </c>
      <c r="AS35" s="78">
        <f t="shared" si="28"/>
        <v>3585.277705866933</v>
      </c>
      <c r="AT35" s="78">
        <f t="shared" si="28"/>
        <v>3585.277705866933</v>
      </c>
      <c r="AU35" s="77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</row>
    <row r="36" spans="1:61" ht="15.75" customHeight="1" x14ac:dyDescent="0.25">
      <c r="A36" s="2"/>
      <c r="B36" s="98"/>
      <c r="C36" s="39"/>
      <c r="D36" s="79"/>
      <c r="E36" s="79"/>
      <c r="F36" s="79"/>
      <c r="G36" s="34"/>
      <c r="H36" s="34"/>
      <c r="I36" s="34"/>
      <c r="J36" s="34"/>
      <c r="K36" s="2"/>
      <c r="L36" s="2"/>
      <c r="M36" s="2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</row>
    <row r="37" spans="1:61" ht="15.75" customHeight="1" x14ac:dyDescent="0.25">
      <c r="A37" s="2"/>
      <c r="B37" s="98"/>
      <c r="C37" s="39"/>
      <c r="D37" s="79" t="s">
        <v>204</v>
      </c>
      <c r="E37" s="82" t="s">
        <v>133</v>
      </c>
      <c r="F37" s="82" t="s">
        <v>202</v>
      </c>
      <c r="G37" s="101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</row>
    <row r="38" spans="1:61" ht="15.75" customHeight="1" x14ac:dyDescent="0.25">
      <c r="A38" s="2"/>
      <c r="B38" s="98"/>
      <c r="C38" s="39"/>
      <c r="D38" s="80" t="str">
        <f>$D$10</f>
        <v xml:space="preserve">  Role A</v>
      </c>
      <c r="E38" s="35">
        <f>Information!$F$22</f>
        <v>0.13600000000000001</v>
      </c>
      <c r="F38" s="35">
        <f>Information!$G$22</f>
        <v>3.4000000000000002E-2</v>
      </c>
      <c r="G38" s="77">
        <f t="shared" ref="G38:AT38" si="29">((G22+G30)*G10)*$F38</f>
        <v>2210</v>
      </c>
      <c r="H38" s="77">
        <f t="shared" si="29"/>
        <v>2210</v>
      </c>
      <c r="I38" s="77">
        <f t="shared" si="29"/>
        <v>2210</v>
      </c>
      <c r="J38" s="77">
        <f t="shared" si="29"/>
        <v>2210</v>
      </c>
      <c r="K38" s="77">
        <f t="shared" si="29"/>
        <v>2254.2000000000003</v>
      </c>
      <c r="L38" s="77">
        <f t="shared" si="29"/>
        <v>2254.2000000000003</v>
      </c>
      <c r="M38" s="77">
        <f t="shared" si="29"/>
        <v>2254.2000000000003</v>
      </c>
      <c r="N38" s="77">
        <f t="shared" si="29"/>
        <v>2254.2000000000003</v>
      </c>
      <c r="O38" s="77">
        <f t="shared" si="29"/>
        <v>2299.2840000000001</v>
      </c>
      <c r="P38" s="77">
        <f t="shared" si="29"/>
        <v>2299.2840000000001</v>
      </c>
      <c r="Q38" s="77">
        <f t="shared" si="29"/>
        <v>2299.2840000000001</v>
      </c>
      <c r="R38" s="77">
        <f t="shared" si="29"/>
        <v>2299.2840000000001</v>
      </c>
      <c r="S38" s="77">
        <f t="shared" si="29"/>
        <v>2345.2696800000003</v>
      </c>
      <c r="T38" s="77">
        <f t="shared" si="29"/>
        <v>2345.2696800000003</v>
      </c>
      <c r="U38" s="77">
        <f t="shared" si="29"/>
        <v>2345.2696800000003</v>
      </c>
      <c r="V38" s="77">
        <f t="shared" si="29"/>
        <v>2345.2696800000003</v>
      </c>
      <c r="W38" s="77">
        <f t="shared" si="29"/>
        <v>2392.1750736000004</v>
      </c>
      <c r="X38" s="77">
        <f t="shared" si="29"/>
        <v>2392.1750736000004</v>
      </c>
      <c r="Y38" s="77">
        <f t="shared" si="29"/>
        <v>2392.1750736000004</v>
      </c>
      <c r="Z38" s="77">
        <f t="shared" si="29"/>
        <v>2392.1750736000004</v>
      </c>
      <c r="AA38" s="77">
        <f t="shared" si="29"/>
        <v>2440.0185750720002</v>
      </c>
      <c r="AB38" s="77">
        <f t="shared" si="29"/>
        <v>2440.0185750720002</v>
      </c>
      <c r="AC38" s="77">
        <f t="shared" si="29"/>
        <v>2440.0185750720002</v>
      </c>
      <c r="AD38" s="77">
        <f t="shared" si="29"/>
        <v>2440.0185750720002</v>
      </c>
      <c r="AE38" s="77">
        <f t="shared" si="29"/>
        <v>2488.8189465734404</v>
      </c>
      <c r="AF38" s="77">
        <f t="shared" si="29"/>
        <v>2488.8189465734404</v>
      </c>
      <c r="AG38" s="77">
        <f t="shared" si="29"/>
        <v>2488.8189465734404</v>
      </c>
      <c r="AH38" s="77">
        <f t="shared" si="29"/>
        <v>2488.8189465734404</v>
      </c>
      <c r="AI38" s="77">
        <f t="shared" si="29"/>
        <v>2538.5953255049094</v>
      </c>
      <c r="AJ38" s="77">
        <f t="shared" si="29"/>
        <v>2538.5953255049094</v>
      </c>
      <c r="AK38" s="77">
        <f t="shared" si="29"/>
        <v>2538.5953255049094</v>
      </c>
      <c r="AL38" s="77">
        <f t="shared" si="29"/>
        <v>2538.5953255049094</v>
      </c>
      <c r="AM38" s="77">
        <f t="shared" si="29"/>
        <v>2589.3672320150076</v>
      </c>
      <c r="AN38" s="77">
        <f t="shared" si="29"/>
        <v>2589.3672320150076</v>
      </c>
      <c r="AO38" s="77">
        <f t="shared" si="29"/>
        <v>2589.3672320150076</v>
      </c>
      <c r="AP38" s="77">
        <f t="shared" si="29"/>
        <v>2589.3672320150076</v>
      </c>
      <c r="AQ38" s="77">
        <f t="shared" si="29"/>
        <v>2641.1545766553081</v>
      </c>
      <c r="AR38" s="77">
        <f t="shared" si="29"/>
        <v>2641.1545766553081</v>
      </c>
      <c r="AS38" s="77">
        <f t="shared" si="29"/>
        <v>2641.1545766553081</v>
      </c>
      <c r="AT38" s="77">
        <f t="shared" si="29"/>
        <v>2641.1545766553081</v>
      </c>
      <c r="AU38" s="77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</row>
    <row r="39" spans="1:61" ht="15.75" customHeight="1" x14ac:dyDescent="0.25">
      <c r="A39" s="2"/>
      <c r="B39" s="98"/>
      <c r="C39" s="39"/>
      <c r="D39" s="80" t="str">
        <f>$D$11</f>
        <v xml:space="preserve">  Role B</v>
      </c>
      <c r="E39" s="35">
        <f>Information!$F$22</f>
        <v>0.13600000000000001</v>
      </c>
      <c r="F39" s="35">
        <f>Information!$G$22</f>
        <v>3.4000000000000002E-2</v>
      </c>
      <c r="G39" s="77">
        <f t="shared" ref="G39:AT39" si="30">((G23+G31)*G11)*$F39</f>
        <v>3060</v>
      </c>
      <c r="H39" s="77">
        <f t="shared" si="30"/>
        <v>3060</v>
      </c>
      <c r="I39" s="77">
        <f t="shared" si="30"/>
        <v>3060</v>
      </c>
      <c r="J39" s="77">
        <f t="shared" si="30"/>
        <v>3060</v>
      </c>
      <c r="K39" s="77">
        <f t="shared" si="30"/>
        <v>3121.2000000000003</v>
      </c>
      <c r="L39" s="77">
        <f t="shared" si="30"/>
        <v>3121.2000000000003</v>
      </c>
      <c r="M39" s="77">
        <f t="shared" si="30"/>
        <v>3121.2000000000003</v>
      </c>
      <c r="N39" s="77">
        <f t="shared" si="30"/>
        <v>3121.2000000000003</v>
      </c>
      <c r="O39" s="77">
        <f t="shared" si="30"/>
        <v>3183.6240000000003</v>
      </c>
      <c r="P39" s="77">
        <f t="shared" si="30"/>
        <v>3183.6240000000003</v>
      </c>
      <c r="Q39" s="77">
        <f t="shared" si="30"/>
        <v>3183.6240000000003</v>
      </c>
      <c r="R39" s="77">
        <f t="shared" si="30"/>
        <v>3183.6240000000003</v>
      </c>
      <c r="S39" s="77">
        <f t="shared" si="30"/>
        <v>3247.2964800000004</v>
      </c>
      <c r="T39" s="77">
        <f t="shared" si="30"/>
        <v>3247.2964800000004</v>
      </c>
      <c r="U39" s="77">
        <f t="shared" si="30"/>
        <v>3247.2964800000004</v>
      </c>
      <c r="V39" s="77">
        <f t="shared" si="30"/>
        <v>3247.2964800000004</v>
      </c>
      <c r="W39" s="77">
        <f t="shared" si="30"/>
        <v>3312.2424096</v>
      </c>
      <c r="X39" s="77">
        <f t="shared" si="30"/>
        <v>3312.2424096</v>
      </c>
      <c r="Y39" s="77">
        <f t="shared" si="30"/>
        <v>3312.2424096</v>
      </c>
      <c r="Z39" s="77">
        <f t="shared" si="30"/>
        <v>3312.2424096</v>
      </c>
      <c r="AA39" s="77">
        <f t="shared" si="30"/>
        <v>3378.4872577920005</v>
      </c>
      <c r="AB39" s="77">
        <f t="shared" si="30"/>
        <v>3378.4872577920005</v>
      </c>
      <c r="AC39" s="77">
        <f t="shared" si="30"/>
        <v>3378.4872577920005</v>
      </c>
      <c r="AD39" s="77">
        <f t="shared" si="30"/>
        <v>3378.4872577920005</v>
      </c>
      <c r="AE39" s="77">
        <f t="shared" si="30"/>
        <v>3446.0570029478404</v>
      </c>
      <c r="AF39" s="77">
        <f t="shared" si="30"/>
        <v>3446.0570029478404</v>
      </c>
      <c r="AG39" s="77">
        <f t="shared" si="30"/>
        <v>3446.0570029478404</v>
      </c>
      <c r="AH39" s="77">
        <f t="shared" si="30"/>
        <v>3446.0570029478404</v>
      </c>
      <c r="AI39" s="77">
        <f t="shared" si="30"/>
        <v>3514.9781430067974</v>
      </c>
      <c r="AJ39" s="77">
        <f t="shared" si="30"/>
        <v>3514.9781430067974</v>
      </c>
      <c r="AK39" s="77">
        <f t="shared" si="30"/>
        <v>3514.9781430067974</v>
      </c>
      <c r="AL39" s="77">
        <f t="shared" si="30"/>
        <v>3514.9781430067974</v>
      </c>
      <c r="AM39" s="77">
        <f t="shared" si="30"/>
        <v>3585.277705866933</v>
      </c>
      <c r="AN39" s="77">
        <f t="shared" si="30"/>
        <v>3585.277705866933</v>
      </c>
      <c r="AO39" s="77">
        <f t="shared" si="30"/>
        <v>3585.277705866933</v>
      </c>
      <c r="AP39" s="77">
        <f t="shared" si="30"/>
        <v>3585.277705866933</v>
      </c>
      <c r="AQ39" s="77">
        <f t="shared" si="30"/>
        <v>3656.9832599842721</v>
      </c>
      <c r="AR39" s="77">
        <f t="shared" si="30"/>
        <v>3656.9832599842721</v>
      </c>
      <c r="AS39" s="77">
        <f t="shared" si="30"/>
        <v>3656.9832599842721</v>
      </c>
      <c r="AT39" s="77">
        <f t="shared" si="30"/>
        <v>3656.9832599842721</v>
      </c>
      <c r="AU39" s="77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</row>
    <row r="40" spans="1:61" ht="15.75" customHeight="1" x14ac:dyDescent="0.25">
      <c r="A40" s="2"/>
      <c r="B40" s="98"/>
      <c r="C40" s="39"/>
      <c r="D40" s="80" t="str">
        <f>$D$12</f>
        <v xml:space="preserve">  Role C</v>
      </c>
      <c r="E40" s="35">
        <f>Information!$F$22</f>
        <v>0.13600000000000001</v>
      </c>
      <c r="F40" s="35">
        <f>Information!$G$22</f>
        <v>3.4000000000000002E-2</v>
      </c>
      <c r="G40" s="77">
        <f t="shared" ref="G40:AT40" si="31">((G24+G32)*G12)*$F40</f>
        <v>2499</v>
      </c>
      <c r="H40" s="77">
        <f t="shared" si="31"/>
        <v>2499</v>
      </c>
      <c r="I40" s="77">
        <f t="shared" si="31"/>
        <v>2499</v>
      </c>
      <c r="J40" s="77">
        <f t="shared" si="31"/>
        <v>2499</v>
      </c>
      <c r="K40" s="77">
        <f t="shared" si="31"/>
        <v>2548.98</v>
      </c>
      <c r="L40" s="77">
        <f t="shared" si="31"/>
        <v>2548.98</v>
      </c>
      <c r="M40" s="77">
        <f t="shared" si="31"/>
        <v>2548.98</v>
      </c>
      <c r="N40" s="77">
        <f t="shared" si="31"/>
        <v>2548.98</v>
      </c>
      <c r="O40" s="77">
        <f t="shared" si="31"/>
        <v>2599.9596000000006</v>
      </c>
      <c r="P40" s="77">
        <f t="shared" si="31"/>
        <v>2599.9596000000006</v>
      </c>
      <c r="Q40" s="77">
        <f t="shared" si="31"/>
        <v>2599.9596000000006</v>
      </c>
      <c r="R40" s="77">
        <f t="shared" si="31"/>
        <v>2599.9596000000006</v>
      </c>
      <c r="S40" s="77">
        <f t="shared" si="31"/>
        <v>2651.9587920000004</v>
      </c>
      <c r="T40" s="77">
        <f t="shared" si="31"/>
        <v>2651.9587920000004</v>
      </c>
      <c r="U40" s="77">
        <f t="shared" si="31"/>
        <v>2651.9587920000004</v>
      </c>
      <c r="V40" s="77">
        <f t="shared" si="31"/>
        <v>2651.9587920000004</v>
      </c>
      <c r="W40" s="77">
        <f t="shared" si="31"/>
        <v>2704.9979678400005</v>
      </c>
      <c r="X40" s="77">
        <f t="shared" si="31"/>
        <v>2704.9979678400005</v>
      </c>
      <c r="Y40" s="77">
        <f t="shared" si="31"/>
        <v>2704.9979678400005</v>
      </c>
      <c r="Z40" s="77">
        <f t="shared" si="31"/>
        <v>2704.9979678400005</v>
      </c>
      <c r="AA40" s="77">
        <f t="shared" si="31"/>
        <v>2759.0979271967999</v>
      </c>
      <c r="AB40" s="77">
        <f t="shared" si="31"/>
        <v>2759.0979271967999</v>
      </c>
      <c r="AC40" s="77">
        <f t="shared" si="31"/>
        <v>2759.0979271967999</v>
      </c>
      <c r="AD40" s="77">
        <f t="shared" si="31"/>
        <v>2759.0979271967999</v>
      </c>
      <c r="AE40" s="77">
        <f t="shared" si="31"/>
        <v>2814.2798857407365</v>
      </c>
      <c r="AF40" s="77">
        <f t="shared" si="31"/>
        <v>2814.2798857407365</v>
      </c>
      <c r="AG40" s="77">
        <f t="shared" si="31"/>
        <v>2814.2798857407365</v>
      </c>
      <c r="AH40" s="77">
        <f t="shared" si="31"/>
        <v>2814.2798857407365</v>
      </c>
      <c r="AI40" s="77">
        <f t="shared" si="31"/>
        <v>2870.5654834555507</v>
      </c>
      <c r="AJ40" s="77">
        <f t="shared" si="31"/>
        <v>2870.5654834555507</v>
      </c>
      <c r="AK40" s="77">
        <f t="shared" si="31"/>
        <v>2870.5654834555507</v>
      </c>
      <c r="AL40" s="77">
        <f t="shared" si="31"/>
        <v>2870.5654834555507</v>
      </c>
      <c r="AM40" s="77">
        <f t="shared" si="31"/>
        <v>2927.976793124662</v>
      </c>
      <c r="AN40" s="77">
        <f t="shared" si="31"/>
        <v>2927.976793124662</v>
      </c>
      <c r="AO40" s="77">
        <f t="shared" si="31"/>
        <v>2927.976793124662</v>
      </c>
      <c r="AP40" s="77">
        <f t="shared" si="31"/>
        <v>2927.976793124662</v>
      </c>
      <c r="AQ40" s="77">
        <f t="shared" si="31"/>
        <v>2986.5363289871552</v>
      </c>
      <c r="AR40" s="77">
        <f t="shared" si="31"/>
        <v>2986.5363289871552</v>
      </c>
      <c r="AS40" s="77">
        <f t="shared" si="31"/>
        <v>2986.5363289871552</v>
      </c>
      <c r="AT40" s="77">
        <f t="shared" si="31"/>
        <v>2986.5363289871552</v>
      </c>
      <c r="AU40" s="77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</row>
    <row r="41" spans="1:61" ht="15.75" customHeight="1" x14ac:dyDescent="0.25">
      <c r="A41" s="2"/>
      <c r="B41" s="98"/>
      <c r="C41" s="39"/>
      <c r="D41" s="80" t="str">
        <f>$D$13</f>
        <v xml:space="preserve">  Role D</v>
      </c>
      <c r="E41" s="35">
        <f>Information!$F$22</f>
        <v>0.13600000000000001</v>
      </c>
      <c r="F41" s="35">
        <f>Information!$G$22</f>
        <v>3.4000000000000002E-2</v>
      </c>
      <c r="G41" s="77">
        <f t="shared" ref="G41:AT41" si="32">((G25+G33)*G13)*$F41</f>
        <v>2945.25</v>
      </c>
      <c r="H41" s="77">
        <f t="shared" si="32"/>
        <v>2945.25</v>
      </c>
      <c r="I41" s="77">
        <f t="shared" si="32"/>
        <v>2945.25</v>
      </c>
      <c r="J41" s="77">
        <f t="shared" si="32"/>
        <v>2945.25</v>
      </c>
      <c r="K41" s="77">
        <f t="shared" si="32"/>
        <v>3004.1550000000002</v>
      </c>
      <c r="L41" s="77">
        <f t="shared" si="32"/>
        <v>3004.1550000000002</v>
      </c>
      <c r="M41" s="77">
        <f t="shared" si="32"/>
        <v>3004.1550000000002</v>
      </c>
      <c r="N41" s="77">
        <f t="shared" si="32"/>
        <v>3004.1550000000002</v>
      </c>
      <c r="O41" s="77">
        <f t="shared" si="32"/>
        <v>3064.2381</v>
      </c>
      <c r="P41" s="77">
        <f t="shared" si="32"/>
        <v>3064.2381</v>
      </c>
      <c r="Q41" s="77">
        <f t="shared" si="32"/>
        <v>3064.2381</v>
      </c>
      <c r="R41" s="77">
        <f t="shared" si="32"/>
        <v>3064.2381</v>
      </c>
      <c r="S41" s="77">
        <f t="shared" si="32"/>
        <v>3125.5228620000007</v>
      </c>
      <c r="T41" s="77">
        <f t="shared" si="32"/>
        <v>3125.5228620000007</v>
      </c>
      <c r="U41" s="77">
        <f t="shared" si="32"/>
        <v>3125.5228620000007</v>
      </c>
      <c r="V41" s="77">
        <f t="shared" si="32"/>
        <v>3125.5228620000007</v>
      </c>
      <c r="W41" s="77">
        <f t="shared" si="32"/>
        <v>3188.0333192400008</v>
      </c>
      <c r="X41" s="77">
        <f t="shared" si="32"/>
        <v>3188.0333192400008</v>
      </c>
      <c r="Y41" s="77">
        <f t="shared" si="32"/>
        <v>3188.0333192400008</v>
      </c>
      <c r="Z41" s="77">
        <f t="shared" si="32"/>
        <v>3188.0333192400008</v>
      </c>
      <c r="AA41" s="77">
        <f t="shared" si="32"/>
        <v>3251.7939856248008</v>
      </c>
      <c r="AB41" s="77">
        <f t="shared" si="32"/>
        <v>3251.7939856248008</v>
      </c>
      <c r="AC41" s="77">
        <f t="shared" si="32"/>
        <v>3251.7939856248008</v>
      </c>
      <c r="AD41" s="77">
        <f t="shared" si="32"/>
        <v>3251.7939856248008</v>
      </c>
      <c r="AE41" s="77">
        <f t="shared" si="32"/>
        <v>3316.8298653372967</v>
      </c>
      <c r="AF41" s="77">
        <f t="shared" si="32"/>
        <v>3316.8298653372967</v>
      </c>
      <c r="AG41" s="77">
        <f t="shared" si="32"/>
        <v>3316.8298653372967</v>
      </c>
      <c r="AH41" s="77">
        <f t="shared" si="32"/>
        <v>3316.8298653372967</v>
      </c>
      <c r="AI41" s="77">
        <f t="shared" si="32"/>
        <v>3383.1664626440424</v>
      </c>
      <c r="AJ41" s="77">
        <f t="shared" si="32"/>
        <v>3383.1664626440424</v>
      </c>
      <c r="AK41" s="77">
        <f t="shared" si="32"/>
        <v>3383.1664626440424</v>
      </c>
      <c r="AL41" s="77">
        <f t="shared" si="32"/>
        <v>3383.1664626440424</v>
      </c>
      <c r="AM41" s="77">
        <f t="shared" si="32"/>
        <v>3450.8297918969238</v>
      </c>
      <c r="AN41" s="77">
        <f t="shared" si="32"/>
        <v>3450.8297918969238</v>
      </c>
      <c r="AO41" s="77">
        <f t="shared" si="32"/>
        <v>3450.8297918969238</v>
      </c>
      <c r="AP41" s="77">
        <f t="shared" si="32"/>
        <v>3450.8297918969238</v>
      </c>
      <c r="AQ41" s="77">
        <f t="shared" si="32"/>
        <v>3519.8463877348622</v>
      </c>
      <c r="AR41" s="77">
        <f t="shared" si="32"/>
        <v>3519.8463877348622</v>
      </c>
      <c r="AS41" s="77">
        <f t="shared" si="32"/>
        <v>3519.8463877348622</v>
      </c>
      <c r="AT41" s="77">
        <f t="shared" si="32"/>
        <v>3519.8463877348622</v>
      </c>
      <c r="AU41" s="77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</row>
    <row r="42" spans="1:61" ht="15.75" customHeight="1" x14ac:dyDescent="0.25">
      <c r="A42" s="2"/>
      <c r="B42" s="98"/>
      <c r="C42" s="39"/>
      <c r="D42" s="80" t="str">
        <f>$D$14</f>
        <v xml:space="preserve">  Role E</v>
      </c>
      <c r="E42" s="35">
        <f>Information!$F$22</f>
        <v>0.13600000000000001</v>
      </c>
      <c r="F42" s="35">
        <f>Information!$G$22</f>
        <v>3.4000000000000002E-2</v>
      </c>
      <c r="G42" s="77">
        <f t="shared" ref="G42:AT42" si="33">((G26+G34)*G14)*$F42</f>
        <v>3480.7500000000005</v>
      </c>
      <c r="H42" s="77">
        <f t="shared" si="33"/>
        <v>3480.7500000000005</v>
      </c>
      <c r="I42" s="77">
        <f t="shared" si="33"/>
        <v>3480.7500000000005</v>
      </c>
      <c r="J42" s="77">
        <f t="shared" si="33"/>
        <v>3480.7500000000005</v>
      </c>
      <c r="K42" s="77">
        <f t="shared" si="33"/>
        <v>3550.3650000000002</v>
      </c>
      <c r="L42" s="77">
        <f t="shared" si="33"/>
        <v>3550.3650000000002</v>
      </c>
      <c r="M42" s="77">
        <f t="shared" si="33"/>
        <v>3550.3650000000002</v>
      </c>
      <c r="N42" s="77">
        <f t="shared" si="33"/>
        <v>3550.3650000000002</v>
      </c>
      <c r="O42" s="77">
        <f t="shared" si="33"/>
        <v>3621.3723</v>
      </c>
      <c r="P42" s="77">
        <f t="shared" si="33"/>
        <v>3621.3723</v>
      </c>
      <c r="Q42" s="77">
        <f t="shared" si="33"/>
        <v>3621.3723</v>
      </c>
      <c r="R42" s="77">
        <f t="shared" si="33"/>
        <v>3621.3723</v>
      </c>
      <c r="S42" s="77">
        <f t="shared" si="33"/>
        <v>3693.7997460000006</v>
      </c>
      <c r="T42" s="77">
        <f t="shared" si="33"/>
        <v>3693.7997460000006</v>
      </c>
      <c r="U42" s="77">
        <f t="shared" si="33"/>
        <v>3693.7997460000006</v>
      </c>
      <c r="V42" s="77">
        <f t="shared" si="33"/>
        <v>3693.7997460000006</v>
      </c>
      <c r="W42" s="77">
        <f t="shared" si="33"/>
        <v>3767.6757409200004</v>
      </c>
      <c r="X42" s="77">
        <f t="shared" si="33"/>
        <v>3767.6757409200004</v>
      </c>
      <c r="Y42" s="77">
        <f t="shared" si="33"/>
        <v>3767.6757409200004</v>
      </c>
      <c r="Z42" s="77">
        <f t="shared" si="33"/>
        <v>3767.6757409200004</v>
      </c>
      <c r="AA42" s="77">
        <f t="shared" si="33"/>
        <v>3843.0292557384009</v>
      </c>
      <c r="AB42" s="77">
        <f t="shared" si="33"/>
        <v>3843.0292557384009</v>
      </c>
      <c r="AC42" s="77">
        <f t="shared" si="33"/>
        <v>3843.0292557384009</v>
      </c>
      <c r="AD42" s="77">
        <f t="shared" si="33"/>
        <v>3843.0292557384009</v>
      </c>
      <c r="AE42" s="77">
        <f t="shared" si="33"/>
        <v>3919.8898408531686</v>
      </c>
      <c r="AF42" s="77">
        <f t="shared" si="33"/>
        <v>3919.8898408531686</v>
      </c>
      <c r="AG42" s="77">
        <f t="shared" si="33"/>
        <v>3919.8898408531686</v>
      </c>
      <c r="AH42" s="77">
        <f t="shared" si="33"/>
        <v>3919.8898408531686</v>
      </c>
      <c r="AI42" s="77">
        <f t="shared" si="33"/>
        <v>3998.2876376702325</v>
      </c>
      <c r="AJ42" s="77">
        <f t="shared" si="33"/>
        <v>3998.2876376702325</v>
      </c>
      <c r="AK42" s="77">
        <f t="shared" si="33"/>
        <v>3998.2876376702325</v>
      </c>
      <c r="AL42" s="77">
        <f t="shared" si="33"/>
        <v>3998.2876376702325</v>
      </c>
      <c r="AM42" s="77">
        <f t="shared" si="33"/>
        <v>4078.253390423637</v>
      </c>
      <c r="AN42" s="77">
        <f t="shared" si="33"/>
        <v>4078.253390423637</v>
      </c>
      <c r="AO42" s="77">
        <f t="shared" si="33"/>
        <v>4078.253390423637</v>
      </c>
      <c r="AP42" s="77">
        <f t="shared" si="33"/>
        <v>4078.253390423637</v>
      </c>
      <c r="AQ42" s="77">
        <f t="shared" si="33"/>
        <v>4159.8184582321101</v>
      </c>
      <c r="AR42" s="77">
        <f t="shared" si="33"/>
        <v>4159.8184582321101</v>
      </c>
      <c r="AS42" s="77">
        <f t="shared" si="33"/>
        <v>4159.8184582321101</v>
      </c>
      <c r="AT42" s="77">
        <f t="shared" si="33"/>
        <v>4159.8184582321101</v>
      </c>
      <c r="AU42" s="77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</row>
    <row r="43" spans="1:61" ht="15.75" customHeight="1" x14ac:dyDescent="0.25">
      <c r="A43" s="2"/>
      <c r="B43" s="98"/>
      <c r="C43" s="39"/>
      <c r="D43" s="32" t="s">
        <v>24</v>
      </c>
      <c r="E43" s="2"/>
      <c r="F43" s="77"/>
      <c r="G43" s="78">
        <f t="shared" ref="G43:AT43" si="34">SUM(G38:G42)</f>
        <v>14195</v>
      </c>
      <c r="H43" s="78">
        <f t="shared" si="34"/>
        <v>14195</v>
      </c>
      <c r="I43" s="78">
        <f t="shared" si="34"/>
        <v>14195</v>
      </c>
      <c r="J43" s="78">
        <f t="shared" si="34"/>
        <v>14195</v>
      </c>
      <c r="K43" s="78">
        <f t="shared" si="34"/>
        <v>14478.900000000001</v>
      </c>
      <c r="L43" s="78">
        <f t="shared" si="34"/>
        <v>14478.900000000001</v>
      </c>
      <c r="M43" s="78">
        <f t="shared" si="34"/>
        <v>14478.900000000001</v>
      </c>
      <c r="N43" s="78">
        <f t="shared" si="34"/>
        <v>14478.900000000001</v>
      </c>
      <c r="O43" s="78">
        <f t="shared" si="34"/>
        <v>14768.478000000003</v>
      </c>
      <c r="P43" s="78">
        <f t="shared" si="34"/>
        <v>14768.478000000003</v>
      </c>
      <c r="Q43" s="78">
        <f t="shared" si="34"/>
        <v>14768.478000000003</v>
      </c>
      <c r="R43" s="78">
        <f t="shared" si="34"/>
        <v>14768.478000000003</v>
      </c>
      <c r="S43" s="78">
        <f t="shared" si="34"/>
        <v>15063.847560000002</v>
      </c>
      <c r="T43" s="78">
        <f t="shared" si="34"/>
        <v>15063.847560000002</v>
      </c>
      <c r="U43" s="78">
        <f t="shared" si="34"/>
        <v>15063.847560000002</v>
      </c>
      <c r="V43" s="78">
        <f t="shared" si="34"/>
        <v>15063.847560000002</v>
      </c>
      <c r="W43" s="78">
        <f t="shared" si="34"/>
        <v>15365.124511200002</v>
      </c>
      <c r="X43" s="78">
        <f t="shared" si="34"/>
        <v>15365.124511200002</v>
      </c>
      <c r="Y43" s="78">
        <f t="shared" si="34"/>
        <v>15365.124511200002</v>
      </c>
      <c r="Z43" s="78">
        <f t="shared" si="34"/>
        <v>15365.124511200002</v>
      </c>
      <c r="AA43" s="78">
        <f t="shared" si="34"/>
        <v>15672.427001424003</v>
      </c>
      <c r="AB43" s="78">
        <f t="shared" si="34"/>
        <v>15672.427001424003</v>
      </c>
      <c r="AC43" s="78">
        <f t="shared" si="34"/>
        <v>15672.427001424003</v>
      </c>
      <c r="AD43" s="78">
        <f t="shared" si="34"/>
        <v>15672.427001424003</v>
      </c>
      <c r="AE43" s="78">
        <f t="shared" si="34"/>
        <v>15985.875541452482</v>
      </c>
      <c r="AF43" s="78">
        <f t="shared" si="34"/>
        <v>15985.875541452482</v>
      </c>
      <c r="AG43" s="78">
        <f t="shared" si="34"/>
        <v>15985.875541452482</v>
      </c>
      <c r="AH43" s="78">
        <f t="shared" si="34"/>
        <v>15985.875541452482</v>
      </c>
      <c r="AI43" s="78">
        <f t="shared" si="34"/>
        <v>16305.593052281532</v>
      </c>
      <c r="AJ43" s="78">
        <f t="shared" si="34"/>
        <v>16305.593052281532</v>
      </c>
      <c r="AK43" s="78">
        <f t="shared" si="34"/>
        <v>16305.593052281532</v>
      </c>
      <c r="AL43" s="78">
        <f t="shared" si="34"/>
        <v>16305.593052281532</v>
      </c>
      <c r="AM43" s="78">
        <f t="shared" si="34"/>
        <v>16631.704913327165</v>
      </c>
      <c r="AN43" s="78">
        <f t="shared" si="34"/>
        <v>16631.704913327165</v>
      </c>
      <c r="AO43" s="78">
        <f t="shared" si="34"/>
        <v>16631.704913327165</v>
      </c>
      <c r="AP43" s="78">
        <f t="shared" si="34"/>
        <v>16631.704913327165</v>
      </c>
      <c r="AQ43" s="78">
        <f t="shared" si="34"/>
        <v>16964.339011593707</v>
      </c>
      <c r="AR43" s="78">
        <f t="shared" si="34"/>
        <v>16964.339011593707</v>
      </c>
      <c r="AS43" s="78">
        <f t="shared" si="34"/>
        <v>16964.339011593707</v>
      </c>
      <c r="AT43" s="78">
        <f t="shared" si="34"/>
        <v>16964.339011593707</v>
      </c>
      <c r="AU43" s="77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</row>
    <row r="44" spans="1:61" ht="15.75" customHeight="1" x14ac:dyDescent="0.25">
      <c r="A44" s="2"/>
      <c r="B44" s="98"/>
      <c r="C44" s="39"/>
      <c r="D44" s="71"/>
      <c r="E44" s="71"/>
      <c r="F44" s="7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</row>
    <row r="45" spans="1:61" ht="15.75" customHeight="1" x14ac:dyDescent="0.25">
      <c r="A45" s="2"/>
      <c r="B45" s="98"/>
      <c r="C45" s="39"/>
      <c r="D45" s="79" t="s">
        <v>205</v>
      </c>
      <c r="E45" s="82" t="s">
        <v>133</v>
      </c>
      <c r="F45" s="82" t="s">
        <v>202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77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</row>
    <row r="46" spans="1:61" ht="15.75" customHeight="1" x14ac:dyDescent="0.25">
      <c r="A46" s="2"/>
      <c r="B46" s="98"/>
      <c r="C46" s="39"/>
      <c r="D46" s="80" t="str">
        <f>$D$10</f>
        <v xml:space="preserve">  Role A</v>
      </c>
      <c r="E46" s="76">
        <v>500</v>
      </c>
      <c r="F46" s="77">
        <f t="shared" ref="F46:F50" si="35">E46/4</f>
        <v>125</v>
      </c>
      <c r="G46" s="77">
        <f t="shared" ref="G46:AT46" si="36">F46</f>
        <v>125</v>
      </c>
      <c r="H46" s="77">
        <f t="shared" si="36"/>
        <v>125</v>
      </c>
      <c r="I46" s="77">
        <f t="shared" si="36"/>
        <v>125</v>
      </c>
      <c r="J46" s="77">
        <f t="shared" si="36"/>
        <v>125</v>
      </c>
      <c r="K46" s="77">
        <f t="shared" si="36"/>
        <v>125</v>
      </c>
      <c r="L46" s="77">
        <f t="shared" si="36"/>
        <v>125</v>
      </c>
      <c r="M46" s="77">
        <f t="shared" si="36"/>
        <v>125</v>
      </c>
      <c r="N46" s="77">
        <f t="shared" si="36"/>
        <v>125</v>
      </c>
      <c r="O46" s="77">
        <f t="shared" si="36"/>
        <v>125</v>
      </c>
      <c r="P46" s="77">
        <f t="shared" si="36"/>
        <v>125</v>
      </c>
      <c r="Q46" s="77">
        <f t="shared" si="36"/>
        <v>125</v>
      </c>
      <c r="R46" s="77">
        <f t="shared" si="36"/>
        <v>125</v>
      </c>
      <c r="S46" s="77">
        <f t="shared" si="36"/>
        <v>125</v>
      </c>
      <c r="T46" s="77">
        <f t="shared" si="36"/>
        <v>125</v>
      </c>
      <c r="U46" s="77">
        <f t="shared" si="36"/>
        <v>125</v>
      </c>
      <c r="V46" s="77">
        <f t="shared" si="36"/>
        <v>125</v>
      </c>
      <c r="W46" s="77">
        <f t="shared" si="36"/>
        <v>125</v>
      </c>
      <c r="X46" s="77">
        <f t="shared" si="36"/>
        <v>125</v>
      </c>
      <c r="Y46" s="77">
        <f t="shared" si="36"/>
        <v>125</v>
      </c>
      <c r="Z46" s="77">
        <f t="shared" si="36"/>
        <v>125</v>
      </c>
      <c r="AA46" s="77">
        <f t="shared" si="36"/>
        <v>125</v>
      </c>
      <c r="AB46" s="77">
        <f t="shared" si="36"/>
        <v>125</v>
      </c>
      <c r="AC46" s="77">
        <f t="shared" si="36"/>
        <v>125</v>
      </c>
      <c r="AD46" s="77">
        <f t="shared" si="36"/>
        <v>125</v>
      </c>
      <c r="AE46" s="77">
        <f t="shared" si="36"/>
        <v>125</v>
      </c>
      <c r="AF46" s="77">
        <f t="shared" si="36"/>
        <v>125</v>
      </c>
      <c r="AG46" s="77">
        <f t="shared" si="36"/>
        <v>125</v>
      </c>
      <c r="AH46" s="77">
        <f t="shared" si="36"/>
        <v>125</v>
      </c>
      <c r="AI46" s="77">
        <f t="shared" si="36"/>
        <v>125</v>
      </c>
      <c r="AJ46" s="77">
        <f t="shared" si="36"/>
        <v>125</v>
      </c>
      <c r="AK46" s="77">
        <f t="shared" si="36"/>
        <v>125</v>
      </c>
      <c r="AL46" s="77">
        <f t="shared" si="36"/>
        <v>125</v>
      </c>
      <c r="AM46" s="77">
        <f t="shared" si="36"/>
        <v>125</v>
      </c>
      <c r="AN46" s="77">
        <f t="shared" si="36"/>
        <v>125</v>
      </c>
      <c r="AO46" s="77">
        <f t="shared" si="36"/>
        <v>125</v>
      </c>
      <c r="AP46" s="77">
        <f t="shared" si="36"/>
        <v>125</v>
      </c>
      <c r="AQ46" s="77">
        <f t="shared" si="36"/>
        <v>125</v>
      </c>
      <c r="AR46" s="77">
        <f t="shared" si="36"/>
        <v>125</v>
      </c>
      <c r="AS46" s="77">
        <f t="shared" si="36"/>
        <v>125</v>
      </c>
      <c r="AT46" s="77">
        <f t="shared" si="36"/>
        <v>125</v>
      </c>
      <c r="AU46" s="77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</row>
    <row r="47" spans="1:61" ht="15.75" customHeight="1" x14ac:dyDescent="0.25">
      <c r="A47" s="2"/>
      <c r="B47" s="98"/>
      <c r="C47" s="39"/>
      <c r="D47" s="80" t="str">
        <f>$D$11</f>
        <v xml:space="preserve">  Role B</v>
      </c>
      <c r="E47" s="76">
        <v>250</v>
      </c>
      <c r="F47" s="77">
        <f t="shared" si="35"/>
        <v>62.5</v>
      </c>
      <c r="G47" s="77">
        <f t="shared" ref="G47:AT47" si="37">F47</f>
        <v>62.5</v>
      </c>
      <c r="H47" s="77">
        <f t="shared" si="37"/>
        <v>62.5</v>
      </c>
      <c r="I47" s="77">
        <f t="shared" si="37"/>
        <v>62.5</v>
      </c>
      <c r="J47" s="77">
        <f t="shared" si="37"/>
        <v>62.5</v>
      </c>
      <c r="K47" s="77">
        <f t="shared" si="37"/>
        <v>62.5</v>
      </c>
      <c r="L47" s="77">
        <f t="shared" si="37"/>
        <v>62.5</v>
      </c>
      <c r="M47" s="77">
        <f t="shared" si="37"/>
        <v>62.5</v>
      </c>
      <c r="N47" s="77">
        <f t="shared" si="37"/>
        <v>62.5</v>
      </c>
      <c r="O47" s="77">
        <f t="shared" si="37"/>
        <v>62.5</v>
      </c>
      <c r="P47" s="77">
        <f t="shared" si="37"/>
        <v>62.5</v>
      </c>
      <c r="Q47" s="77">
        <f t="shared" si="37"/>
        <v>62.5</v>
      </c>
      <c r="R47" s="77">
        <f t="shared" si="37"/>
        <v>62.5</v>
      </c>
      <c r="S47" s="77">
        <f t="shared" si="37"/>
        <v>62.5</v>
      </c>
      <c r="T47" s="77">
        <f t="shared" si="37"/>
        <v>62.5</v>
      </c>
      <c r="U47" s="77">
        <f t="shared" si="37"/>
        <v>62.5</v>
      </c>
      <c r="V47" s="77">
        <f t="shared" si="37"/>
        <v>62.5</v>
      </c>
      <c r="W47" s="77">
        <f t="shared" si="37"/>
        <v>62.5</v>
      </c>
      <c r="X47" s="77">
        <f t="shared" si="37"/>
        <v>62.5</v>
      </c>
      <c r="Y47" s="77">
        <f t="shared" si="37"/>
        <v>62.5</v>
      </c>
      <c r="Z47" s="77">
        <f t="shared" si="37"/>
        <v>62.5</v>
      </c>
      <c r="AA47" s="77">
        <f t="shared" si="37"/>
        <v>62.5</v>
      </c>
      <c r="AB47" s="77">
        <f t="shared" si="37"/>
        <v>62.5</v>
      </c>
      <c r="AC47" s="77">
        <f t="shared" si="37"/>
        <v>62.5</v>
      </c>
      <c r="AD47" s="77">
        <f t="shared" si="37"/>
        <v>62.5</v>
      </c>
      <c r="AE47" s="77">
        <f t="shared" si="37"/>
        <v>62.5</v>
      </c>
      <c r="AF47" s="77">
        <f t="shared" si="37"/>
        <v>62.5</v>
      </c>
      <c r="AG47" s="77">
        <f t="shared" si="37"/>
        <v>62.5</v>
      </c>
      <c r="AH47" s="77">
        <f t="shared" si="37"/>
        <v>62.5</v>
      </c>
      <c r="AI47" s="77">
        <f t="shared" si="37"/>
        <v>62.5</v>
      </c>
      <c r="AJ47" s="77">
        <f t="shared" si="37"/>
        <v>62.5</v>
      </c>
      <c r="AK47" s="77">
        <f t="shared" si="37"/>
        <v>62.5</v>
      </c>
      <c r="AL47" s="77">
        <f t="shared" si="37"/>
        <v>62.5</v>
      </c>
      <c r="AM47" s="77">
        <f t="shared" si="37"/>
        <v>62.5</v>
      </c>
      <c r="AN47" s="77">
        <f t="shared" si="37"/>
        <v>62.5</v>
      </c>
      <c r="AO47" s="77">
        <f t="shared" si="37"/>
        <v>62.5</v>
      </c>
      <c r="AP47" s="77">
        <f t="shared" si="37"/>
        <v>62.5</v>
      </c>
      <c r="AQ47" s="77">
        <f t="shared" si="37"/>
        <v>62.5</v>
      </c>
      <c r="AR47" s="77">
        <f t="shared" si="37"/>
        <v>62.5</v>
      </c>
      <c r="AS47" s="77">
        <f t="shared" si="37"/>
        <v>62.5</v>
      </c>
      <c r="AT47" s="77">
        <f t="shared" si="37"/>
        <v>62.5</v>
      </c>
      <c r="AU47" s="77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</row>
    <row r="48" spans="1:61" ht="15.75" customHeight="1" x14ac:dyDescent="0.25">
      <c r="A48" s="2"/>
      <c r="B48" s="98"/>
      <c r="C48" s="1"/>
      <c r="D48" s="80" t="str">
        <f>$D$12</f>
        <v xml:space="preserve">  Role C</v>
      </c>
      <c r="E48" s="76">
        <v>375</v>
      </c>
      <c r="F48" s="77">
        <f t="shared" si="35"/>
        <v>93.75</v>
      </c>
      <c r="G48" s="77">
        <f t="shared" ref="G48:AT48" si="38">F48</f>
        <v>93.75</v>
      </c>
      <c r="H48" s="77">
        <f t="shared" si="38"/>
        <v>93.75</v>
      </c>
      <c r="I48" s="77">
        <f t="shared" si="38"/>
        <v>93.75</v>
      </c>
      <c r="J48" s="77">
        <f t="shared" si="38"/>
        <v>93.75</v>
      </c>
      <c r="K48" s="77">
        <f t="shared" si="38"/>
        <v>93.75</v>
      </c>
      <c r="L48" s="77">
        <f t="shared" si="38"/>
        <v>93.75</v>
      </c>
      <c r="M48" s="77">
        <f t="shared" si="38"/>
        <v>93.75</v>
      </c>
      <c r="N48" s="77">
        <f t="shared" si="38"/>
        <v>93.75</v>
      </c>
      <c r="O48" s="77">
        <f t="shared" si="38"/>
        <v>93.75</v>
      </c>
      <c r="P48" s="77">
        <f t="shared" si="38"/>
        <v>93.75</v>
      </c>
      <c r="Q48" s="77">
        <f t="shared" si="38"/>
        <v>93.75</v>
      </c>
      <c r="R48" s="77">
        <f t="shared" si="38"/>
        <v>93.75</v>
      </c>
      <c r="S48" s="77">
        <f t="shared" si="38"/>
        <v>93.75</v>
      </c>
      <c r="T48" s="77">
        <f t="shared" si="38"/>
        <v>93.75</v>
      </c>
      <c r="U48" s="77">
        <f t="shared" si="38"/>
        <v>93.75</v>
      </c>
      <c r="V48" s="77">
        <f t="shared" si="38"/>
        <v>93.75</v>
      </c>
      <c r="W48" s="77">
        <f t="shared" si="38"/>
        <v>93.75</v>
      </c>
      <c r="X48" s="77">
        <f t="shared" si="38"/>
        <v>93.75</v>
      </c>
      <c r="Y48" s="77">
        <f t="shared" si="38"/>
        <v>93.75</v>
      </c>
      <c r="Z48" s="77">
        <f t="shared" si="38"/>
        <v>93.75</v>
      </c>
      <c r="AA48" s="77">
        <f t="shared" si="38"/>
        <v>93.75</v>
      </c>
      <c r="AB48" s="77">
        <f t="shared" si="38"/>
        <v>93.75</v>
      </c>
      <c r="AC48" s="77">
        <f t="shared" si="38"/>
        <v>93.75</v>
      </c>
      <c r="AD48" s="77">
        <f t="shared" si="38"/>
        <v>93.75</v>
      </c>
      <c r="AE48" s="77">
        <f t="shared" si="38"/>
        <v>93.75</v>
      </c>
      <c r="AF48" s="77">
        <f t="shared" si="38"/>
        <v>93.75</v>
      </c>
      <c r="AG48" s="77">
        <f t="shared" si="38"/>
        <v>93.75</v>
      </c>
      <c r="AH48" s="77">
        <f t="shared" si="38"/>
        <v>93.75</v>
      </c>
      <c r="AI48" s="77">
        <f t="shared" si="38"/>
        <v>93.75</v>
      </c>
      <c r="AJ48" s="77">
        <f t="shared" si="38"/>
        <v>93.75</v>
      </c>
      <c r="AK48" s="77">
        <f t="shared" si="38"/>
        <v>93.75</v>
      </c>
      <c r="AL48" s="77">
        <f t="shared" si="38"/>
        <v>93.75</v>
      </c>
      <c r="AM48" s="77">
        <f t="shared" si="38"/>
        <v>93.75</v>
      </c>
      <c r="AN48" s="77">
        <f t="shared" si="38"/>
        <v>93.75</v>
      </c>
      <c r="AO48" s="77">
        <f t="shared" si="38"/>
        <v>93.75</v>
      </c>
      <c r="AP48" s="77">
        <f t="shared" si="38"/>
        <v>93.75</v>
      </c>
      <c r="AQ48" s="77">
        <f t="shared" si="38"/>
        <v>93.75</v>
      </c>
      <c r="AR48" s="77">
        <f t="shared" si="38"/>
        <v>93.75</v>
      </c>
      <c r="AS48" s="77">
        <f t="shared" si="38"/>
        <v>93.75</v>
      </c>
      <c r="AT48" s="77">
        <f t="shared" si="38"/>
        <v>93.75</v>
      </c>
      <c r="AU48" s="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</row>
    <row r="49" spans="1:61" ht="15.75" customHeight="1" x14ac:dyDescent="0.25">
      <c r="A49" s="2"/>
      <c r="B49" s="98"/>
      <c r="C49" s="1"/>
      <c r="D49" s="80" t="str">
        <f>$D$13</f>
        <v xml:space="preserve">  Role D</v>
      </c>
      <c r="E49" s="76">
        <v>1200</v>
      </c>
      <c r="F49" s="77">
        <f t="shared" si="35"/>
        <v>300</v>
      </c>
      <c r="G49" s="77">
        <f t="shared" ref="G49:AT49" si="39">F49</f>
        <v>300</v>
      </c>
      <c r="H49" s="77">
        <f t="shared" si="39"/>
        <v>300</v>
      </c>
      <c r="I49" s="77">
        <f t="shared" si="39"/>
        <v>300</v>
      </c>
      <c r="J49" s="77">
        <f t="shared" si="39"/>
        <v>300</v>
      </c>
      <c r="K49" s="77">
        <f t="shared" si="39"/>
        <v>300</v>
      </c>
      <c r="L49" s="77">
        <f t="shared" si="39"/>
        <v>300</v>
      </c>
      <c r="M49" s="77">
        <f t="shared" si="39"/>
        <v>300</v>
      </c>
      <c r="N49" s="77">
        <f t="shared" si="39"/>
        <v>300</v>
      </c>
      <c r="O49" s="77">
        <f t="shared" si="39"/>
        <v>300</v>
      </c>
      <c r="P49" s="77">
        <f t="shared" si="39"/>
        <v>300</v>
      </c>
      <c r="Q49" s="77">
        <f t="shared" si="39"/>
        <v>300</v>
      </c>
      <c r="R49" s="77">
        <f t="shared" si="39"/>
        <v>300</v>
      </c>
      <c r="S49" s="77">
        <f t="shared" si="39"/>
        <v>300</v>
      </c>
      <c r="T49" s="77">
        <f t="shared" si="39"/>
        <v>300</v>
      </c>
      <c r="U49" s="77">
        <f t="shared" si="39"/>
        <v>300</v>
      </c>
      <c r="V49" s="77">
        <f t="shared" si="39"/>
        <v>300</v>
      </c>
      <c r="W49" s="77">
        <f t="shared" si="39"/>
        <v>300</v>
      </c>
      <c r="X49" s="77">
        <f t="shared" si="39"/>
        <v>300</v>
      </c>
      <c r="Y49" s="77">
        <f t="shared" si="39"/>
        <v>300</v>
      </c>
      <c r="Z49" s="77">
        <f t="shared" si="39"/>
        <v>300</v>
      </c>
      <c r="AA49" s="77">
        <f t="shared" si="39"/>
        <v>300</v>
      </c>
      <c r="AB49" s="77">
        <f t="shared" si="39"/>
        <v>300</v>
      </c>
      <c r="AC49" s="77">
        <f t="shared" si="39"/>
        <v>300</v>
      </c>
      <c r="AD49" s="77">
        <f t="shared" si="39"/>
        <v>300</v>
      </c>
      <c r="AE49" s="77">
        <f t="shared" si="39"/>
        <v>300</v>
      </c>
      <c r="AF49" s="77">
        <f t="shared" si="39"/>
        <v>300</v>
      </c>
      <c r="AG49" s="77">
        <f t="shared" si="39"/>
        <v>300</v>
      </c>
      <c r="AH49" s="77">
        <f t="shared" si="39"/>
        <v>300</v>
      </c>
      <c r="AI49" s="77">
        <f t="shared" si="39"/>
        <v>300</v>
      </c>
      <c r="AJ49" s="77">
        <f t="shared" si="39"/>
        <v>300</v>
      </c>
      <c r="AK49" s="77">
        <f t="shared" si="39"/>
        <v>300</v>
      </c>
      <c r="AL49" s="77">
        <f t="shared" si="39"/>
        <v>300</v>
      </c>
      <c r="AM49" s="77">
        <f t="shared" si="39"/>
        <v>300</v>
      </c>
      <c r="AN49" s="77">
        <f t="shared" si="39"/>
        <v>300</v>
      </c>
      <c r="AO49" s="77">
        <f t="shared" si="39"/>
        <v>300</v>
      </c>
      <c r="AP49" s="77">
        <f t="shared" si="39"/>
        <v>300</v>
      </c>
      <c r="AQ49" s="77">
        <f t="shared" si="39"/>
        <v>300</v>
      </c>
      <c r="AR49" s="77">
        <f t="shared" si="39"/>
        <v>300</v>
      </c>
      <c r="AS49" s="77">
        <f t="shared" si="39"/>
        <v>300</v>
      </c>
      <c r="AT49" s="77">
        <f t="shared" si="39"/>
        <v>300</v>
      </c>
      <c r="AU49" s="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</row>
    <row r="50" spans="1:61" ht="15.75" customHeight="1" x14ac:dyDescent="0.25">
      <c r="A50" s="2"/>
      <c r="B50" s="98"/>
      <c r="C50" s="1"/>
      <c r="D50" s="80" t="str">
        <f>$D$14</f>
        <v xml:space="preserve">  Role E</v>
      </c>
      <c r="E50" s="76">
        <v>650</v>
      </c>
      <c r="F50" s="77">
        <f t="shared" si="35"/>
        <v>162.5</v>
      </c>
      <c r="G50" s="77">
        <f t="shared" ref="G50:AT50" si="40">F50</f>
        <v>162.5</v>
      </c>
      <c r="H50" s="77">
        <f t="shared" si="40"/>
        <v>162.5</v>
      </c>
      <c r="I50" s="77">
        <f t="shared" si="40"/>
        <v>162.5</v>
      </c>
      <c r="J50" s="77">
        <f t="shared" si="40"/>
        <v>162.5</v>
      </c>
      <c r="K50" s="77">
        <f t="shared" si="40"/>
        <v>162.5</v>
      </c>
      <c r="L50" s="77">
        <f t="shared" si="40"/>
        <v>162.5</v>
      </c>
      <c r="M50" s="77">
        <f t="shared" si="40"/>
        <v>162.5</v>
      </c>
      <c r="N50" s="77">
        <f t="shared" si="40"/>
        <v>162.5</v>
      </c>
      <c r="O50" s="77">
        <f t="shared" si="40"/>
        <v>162.5</v>
      </c>
      <c r="P50" s="77">
        <f t="shared" si="40"/>
        <v>162.5</v>
      </c>
      <c r="Q50" s="77">
        <f t="shared" si="40"/>
        <v>162.5</v>
      </c>
      <c r="R50" s="77">
        <f t="shared" si="40"/>
        <v>162.5</v>
      </c>
      <c r="S50" s="77">
        <f t="shared" si="40"/>
        <v>162.5</v>
      </c>
      <c r="T50" s="77">
        <f t="shared" si="40"/>
        <v>162.5</v>
      </c>
      <c r="U50" s="77">
        <f t="shared" si="40"/>
        <v>162.5</v>
      </c>
      <c r="V50" s="77">
        <f t="shared" si="40"/>
        <v>162.5</v>
      </c>
      <c r="W50" s="77">
        <f t="shared" si="40"/>
        <v>162.5</v>
      </c>
      <c r="X50" s="77">
        <f t="shared" si="40"/>
        <v>162.5</v>
      </c>
      <c r="Y50" s="77">
        <f t="shared" si="40"/>
        <v>162.5</v>
      </c>
      <c r="Z50" s="77">
        <f t="shared" si="40"/>
        <v>162.5</v>
      </c>
      <c r="AA50" s="77">
        <f t="shared" si="40"/>
        <v>162.5</v>
      </c>
      <c r="AB50" s="77">
        <f t="shared" si="40"/>
        <v>162.5</v>
      </c>
      <c r="AC50" s="77">
        <f t="shared" si="40"/>
        <v>162.5</v>
      </c>
      <c r="AD50" s="77">
        <f t="shared" si="40"/>
        <v>162.5</v>
      </c>
      <c r="AE50" s="77">
        <f t="shared" si="40"/>
        <v>162.5</v>
      </c>
      <c r="AF50" s="77">
        <f t="shared" si="40"/>
        <v>162.5</v>
      </c>
      <c r="AG50" s="77">
        <f t="shared" si="40"/>
        <v>162.5</v>
      </c>
      <c r="AH50" s="77">
        <f t="shared" si="40"/>
        <v>162.5</v>
      </c>
      <c r="AI50" s="77">
        <f t="shared" si="40"/>
        <v>162.5</v>
      </c>
      <c r="AJ50" s="77">
        <f t="shared" si="40"/>
        <v>162.5</v>
      </c>
      <c r="AK50" s="77">
        <f t="shared" si="40"/>
        <v>162.5</v>
      </c>
      <c r="AL50" s="77">
        <f t="shared" si="40"/>
        <v>162.5</v>
      </c>
      <c r="AM50" s="77">
        <f t="shared" si="40"/>
        <v>162.5</v>
      </c>
      <c r="AN50" s="77">
        <f t="shared" si="40"/>
        <v>162.5</v>
      </c>
      <c r="AO50" s="77">
        <f t="shared" si="40"/>
        <v>162.5</v>
      </c>
      <c r="AP50" s="77">
        <f t="shared" si="40"/>
        <v>162.5</v>
      </c>
      <c r="AQ50" s="77">
        <f t="shared" si="40"/>
        <v>162.5</v>
      </c>
      <c r="AR50" s="77">
        <f t="shared" si="40"/>
        <v>162.5</v>
      </c>
      <c r="AS50" s="77">
        <f t="shared" si="40"/>
        <v>162.5</v>
      </c>
      <c r="AT50" s="77">
        <f t="shared" si="40"/>
        <v>162.5</v>
      </c>
      <c r="AU50" s="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</row>
    <row r="51" spans="1:61" ht="15.75" customHeight="1" x14ac:dyDescent="0.3">
      <c r="A51" s="2"/>
      <c r="B51" s="98"/>
      <c r="C51" s="1"/>
      <c r="D51" s="102" t="s">
        <v>24</v>
      </c>
      <c r="E51" s="1"/>
      <c r="F51" s="1"/>
      <c r="G51" s="78">
        <f t="shared" ref="G51:AT51" si="41">SUM(G46:G50)</f>
        <v>743.75</v>
      </c>
      <c r="H51" s="78">
        <f t="shared" si="41"/>
        <v>743.75</v>
      </c>
      <c r="I51" s="78">
        <f t="shared" si="41"/>
        <v>743.75</v>
      </c>
      <c r="J51" s="78">
        <f t="shared" si="41"/>
        <v>743.75</v>
      </c>
      <c r="K51" s="78">
        <f t="shared" si="41"/>
        <v>743.75</v>
      </c>
      <c r="L51" s="78">
        <f t="shared" si="41"/>
        <v>743.75</v>
      </c>
      <c r="M51" s="78">
        <f t="shared" si="41"/>
        <v>743.75</v>
      </c>
      <c r="N51" s="78">
        <f t="shared" si="41"/>
        <v>743.75</v>
      </c>
      <c r="O51" s="78">
        <f t="shared" si="41"/>
        <v>743.75</v>
      </c>
      <c r="P51" s="78">
        <f t="shared" si="41"/>
        <v>743.75</v>
      </c>
      <c r="Q51" s="78">
        <f t="shared" si="41"/>
        <v>743.75</v>
      </c>
      <c r="R51" s="78">
        <f t="shared" si="41"/>
        <v>743.75</v>
      </c>
      <c r="S51" s="78">
        <f t="shared" si="41"/>
        <v>743.75</v>
      </c>
      <c r="T51" s="78">
        <f t="shared" si="41"/>
        <v>743.75</v>
      </c>
      <c r="U51" s="78">
        <f t="shared" si="41"/>
        <v>743.75</v>
      </c>
      <c r="V51" s="78">
        <f t="shared" si="41"/>
        <v>743.75</v>
      </c>
      <c r="W51" s="78">
        <f t="shared" si="41"/>
        <v>743.75</v>
      </c>
      <c r="X51" s="78">
        <f t="shared" si="41"/>
        <v>743.75</v>
      </c>
      <c r="Y51" s="78">
        <f t="shared" si="41"/>
        <v>743.75</v>
      </c>
      <c r="Z51" s="78">
        <f t="shared" si="41"/>
        <v>743.75</v>
      </c>
      <c r="AA51" s="78">
        <f t="shared" si="41"/>
        <v>743.75</v>
      </c>
      <c r="AB51" s="78">
        <f t="shared" si="41"/>
        <v>743.75</v>
      </c>
      <c r="AC51" s="78">
        <f t="shared" si="41"/>
        <v>743.75</v>
      </c>
      <c r="AD51" s="78">
        <f t="shared" si="41"/>
        <v>743.75</v>
      </c>
      <c r="AE51" s="78">
        <f t="shared" si="41"/>
        <v>743.75</v>
      </c>
      <c r="AF51" s="78">
        <f t="shared" si="41"/>
        <v>743.75</v>
      </c>
      <c r="AG51" s="78">
        <f t="shared" si="41"/>
        <v>743.75</v>
      </c>
      <c r="AH51" s="78">
        <f t="shared" si="41"/>
        <v>743.75</v>
      </c>
      <c r="AI51" s="78">
        <f t="shared" si="41"/>
        <v>743.75</v>
      </c>
      <c r="AJ51" s="78">
        <f t="shared" si="41"/>
        <v>743.75</v>
      </c>
      <c r="AK51" s="78">
        <f t="shared" si="41"/>
        <v>743.75</v>
      </c>
      <c r="AL51" s="78">
        <f t="shared" si="41"/>
        <v>743.75</v>
      </c>
      <c r="AM51" s="78">
        <f t="shared" si="41"/>
        <v>743.75</v>
      </c>
      <c r="AN51" s="78">
        <f t="shared" si="41"/>
        <v>743.75</v>
      </c>
      <c r="AO51" s="78">
        <f t="shared" si="41"/>
        <v>743.75</v>
      </c>
      <c r="AP51" s="78">
        <f t="shared" si="41"/>
        <v>743.75</v>
      </c>
      <c r="AQ51" s="78">
        <f t="shared" si="41"/>
        <v>743.75</v>
      </c>
      <c r="AR51" s="78">
        <f t="shared" si="41"/>
        <v>743.75</v>
      </c>
      <c r="AS51" s="78">
        <f t="shared" si="41"/>
        <v>743.75</v>
      </c>
      <c r="AT51" s="78">
        <f t="shared" si="41"/>
        <v>743.75</v>
      </c>
      <c r="AU51" s="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</row>
    <row r="52" spans="1:61" ht="15.75" customHeight="1" x14ac:dyDescent="0.3">
      <c r="A52" s="2"/>
      <c r="B52" s="98"/>
      <c r="C52" s="1"/>
      <c r="D52" s="102"/>
      <c r="E52" s="1"/>
      <c r="F52" s="1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</row>
    <row r="53" spans="1:61" ht="15.75" customHeight="1" x14ac:dyDescent="0.25">
      <c r="A53" s="2"/>
      <c r="B53" s="98"/>
      <c r="C53" s="1"/>
      <c r="D53" s="79" t="s">
        <v>206</v>
      </c>
      <c r="E53" s="1"/>
      <c r="F53" s="1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</row>
    <row r="54" spans="1:61" ht="15.75" customHeight="1" x14ac:dyDescent="0.25">
      <c r="A54" s="2"/>
      <c r="B54" s="98"/>
      <c r="C54" s="1"/>
      <c r="D54" s="80" t="str">
        <f>$D$10</f>
        <v xml:space="preserve">  Role A</v>
      </c>
      <c r="E54" s="1"/>
      <c r="F54" s="1"/>
      <c r="G54" s="77">
        <f t="shared" ref="G54:AT54" si="42">G22+G30+G38+G46</f>
        <v>18585</v>
      </c>
      <c r="H54" s="77">
        <f t="shared" si="42"/>
        <v>18585</v>
      </c>
      <c r="I54" s="77">
        <f t="shared" si="42"/>
        <v>18585</v>
      </c>
      <c r="J54" s="77">
        <f t="shared" si="42"/>
        <v>18585</v>
      </c>
      <c r="K54" s="77">
        <f t="shared" si="42"/>
        <v>18954.2</v>
      </c>
      <c r="L54" s="77">
        <f t="shared" si="42"/>
        <v>18954.2</v>
      </c>
      <c r="M54" s="77">
        <f t="shared" si="42"/>
        <v>18954.2</v>
      </c>
      <c r="N54" s="77">
        <f t="shared" si="42"/>
        <v>18954.2</v>
      </c>
      <c r="O54" s="77">
        <f t="shared" si="42"/>
        <v>19330.784</v>
      </c>
      <c r="P54" s="77">
        <f t="shared" si="42"/>
        <v>19330.784</v>
      </c>
      <c r="Q54" s="77">
        <f t="shared" si="42"/>
        <v>19330.784</v>
      </c>
      <c r="R54" s="77">
        <f t="shared" si="42"/>
        <v>19330.784</v>
      </c>
      <c r="S54" s="77">
        <f t="shared" si="42"/>
        <v>19714.899680000002</v>
      </c>
      <c r="T54" s="77">
        <f t="shared" si="42"/>
        <v>19714.899680000002</v>
      </c>
      <c r="U54" s="77">
        <f t="shared" si="42"/>
        <v>19714.899680000002</v>
      </c>
      <c r="V54" s="77">
        <f t="shared" si="42"/>
        <v>19714.899680000002</v>
      </c>
      <c r="W54" s="77">
        <f t="shared" si="42"/>
        <v>20106.6976736</v>
      </c>
      <c r="X54" s="77">
        <f t="shared" si="42"/>
        <v>20106.6976736</v>
      </c>
      <c r="Y54" s="77">
        <f t="shared" si="42"/>
        <v>20106.6976736</v>
      </c>
      <c r="Z54" s="77">
        <f t="shared" si="42"/>
        <v>20106.6976736</v>
      </c>
      <c r="AA54" s="77">
        <f t="shared" si="42"/>
        <v>20506.331627072002</v>
      </c>
      <c r="AB54" s="77">
        <f t="shared" si="42"/>
        <v>20506.331627072002</v>
      </c>
      <c r="AC54" s="77">
        <f t="shared" si="42"/>
        <v>20506.331627072002</v>
      </c>
      <c r="AD54" s="77">
        <f t="shared" si="42"/>
        <v>20506.331627072002</v>
      </c>
      <c r="AE54" s="77">
        <f t="shared" si="42"/>
        <v>20913.958259613442</v>
      </c>
      <c r="AF54" s="77">
        <f t="shared" si="42"/>
        <v>20913.958259613442</v>
      </c>
      <c r="AG54" s="77">
        <f t="shared" si="42"/>
        <v>20913.958259613442</v>
      </c>
      <c r="AH54" s="77">
        <f t="shared" si="42"/>
        <v>20913.958259613442</v>
      </c>
      <c r="AI54" s="77">
        <f t="shared" si="42"/>
        <v>21329.737424805713</v>
      </c>
      <c r="AJ54" s="77">
        <f t="shared" si="42"/>
        <v>21329.737424805713</v>
      </c>
      <c r="AK54" s="77">
        <f t="shared" si="42"/>
        <v>21329.737424805713</v>
      </c>
      <c r="AL54" s="77">
        <f t="shared" si="42"/>
        <v>21329.737424805713</v>
      </c>
      <c r="AM54" s="77">
        <f t="shared" si="42"/>
        <v>21753.832173301827</v>
      </c>
      <c r="AN54" s="77">
        <f t="shared" si="42"/>
        <v>21753.832173301827</v>
      </c>
      <c r="AO54" s="77">
        <f t="shared" si="42"/>
        <v>21753.832173301827</v>
      </c>
      <c r="AP54" s="77">
        <f t="shared" si="42"/>
        <v>21753.832173301827</v>
      </c>
      <c r="AQ54" s="77">
        <f t="shared" si="42"/>
        <v>22186.408816767864</v>
      </c>
      <c r="AR54" s="77">
        <f t="shared" si="42"/>
        <v>22186.408816767864</v>
      </c>
      <c r="AS54" s="77">
        <f t="shared" si="42"/>
        <v>22186.408816767864</v>
      </c>
      <c r="AT54" s="77">
        <f t="shared" si="42"/>
        <v>22186.408816767864</v>
      </c>
      <c r="AU54" s="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</row>
    <row r="55" spans="1:61" ht="15.75" customHeight="1" x14ac:dyDescent="0.25">
      <c r="A55" s="2"/>
      <c r="B55" s="98"/>
      <c r="C55" s="1"/>
      <c r="D55" s="80" t="str">
        <f>$D$11</f>
        <v xml:space="preserve">  Role B</v>
      </c>
      <c r="E55" s="1"/>
      <c r="F55" s="1"/>
      <c r="G55" s="77">
        <f t="shared" ref="G55:AT55" si="43">G23+G31+G39+G47</f>
        <v>21122.5</v>
      </c>
      <c r="H55" s="77">
        <f t="shared" si="43"/>
        <v>21122.5</v>
      </c>
      <c r="I55" s="77">
        <f t="shared" si="43"/>
        <v>21122.5</v>
      </c>
      <c r="J55" s="77">
        <f t="shared" si="43"/>
        <v>21122.5</v>
      </c>
      <c r="K55" s="77">
        <f t="shared" si="43"/>
        <v>21543.7</v>
      </c>
      <c r="L55" s="77">
        <f t="shared" si="43"/>
        <v>21543.7</v>
      </c>
      <c r="M55" s="77">
        <f t="shared" si="43"/>
        <v>21543.7</v>
      </c>
      <c r="N55" s="77">
        <f t="shared" si="43"/>
        <v>21543.7</v>
      </c>
      <c r="O55" s="77">
        <f t="shared" si="43"/>
        <v>21973.324000000001</v>
      </c>
      <c r="P55" s="77">
        <f t="shared" si="43"/>
        <v>21973.324000000001</v>
      </c>
      <c r="Q55" s="77">
        <f t="shared" si="43"/>
        <v>21973.324000000001</v>
      </c>
      <c r="R55" s="77">
        <f t="shared" si="43"/>
        <v>21973.324000000001</v>
      </c>
      <c r="S55" s="77">
        <f t="shared" si="43"/>
        <v>22411.54048</v>
      </c>
      <c r="T55" s="77">
        <f t="shared" si="43"/>
        <v>22411.54048</v>
      </c>
      <c r="U55" s="77">
        <f t="shared" si="43"/>
        <v>22411.54048</v>
      </c>
      <c r="V55" s="77">
        <f t="shared" si="43"/>
        <v>22411.54048</v>
      </c>
      <c r="W55" s="77">
        <f t="shared" si="43"/>
        <v>22858.521289599998</v>
      </c>
      <c r="X55" s="77">
        <f t="shared" si="43"/>
        <v>22858.521289599998</v>
      </c>
      <c r="Y55" s="77">
        <f t="shared" si="43"/>
        <v>22858.521289599998</v>
      </c>
      <c r="Z55" s="77">
        <f t="shared" si="43"/>
        <v>22858.521289599998</v>
      </c>
      <c r="AA55" s="77">
        <f t="shared" si="43"/>
        <v>23314.441715392</v>
      </c>
      <c r="AB55" s="77">
        <f t="shared" si="43"/>
        <v>23314.441715392</v>
      </c>
      <c r="AC55" s="77">
        <f t="shared" si="43"/>
        <v>23314.441715392</v>
      </c>
      <c r="AD55" s="77">
        <f t="shared" si="43"/>
        <v>23314.441715392</v>
      </c>
      <c r="AE55" s="77">
        <f t="shared" si="43"/>
        <v>23779.480549699842</v>
      </c>
      <c r="AF55" s="77">
        <f t="shared" si="43"/>
        <v>23779.480549699842</v>
      </c>
      <c r="AG55" s="77">
        <f t="shared" si="43"/>
        <v>23779.480549699842</v>
      </c>
      <c r="AH55" s="77">
        <f t="shared" si="43"/>
        <v>23779.480549699842</v>
      </c>
      <c r="AI55" s="77">
        <f t="shared" si="43"/>
        <v>24253.820160693838</v>
      </c>
      <c r="AJ55" s="77">
        <f t="shared" si="43"/>
        <v>24253.820160693838</v>
      </c>
      <c r="AK55" s="77">
        <f t="shared" si="43"/>
        <v>24253.820160693838</v>
      </c>
      <c r="AL55" s="77">
        <f t="shared" si="43"/>
        <v>24253.820160693838</v>
      </c>
      <c r="AM55" s="77">
        <f t="shared" si="43"/>
        <v>24737.646563907718</v>
      </c>
      <c r="AN55" s="77">
        <f t="shared" si="43"/>
        <v>24737.646563907718</v>
      </c>
      <c r="AO55" s="77">
        <f t="shared" si="43"/>
        <v>24737.646563907718</v>
      </c>
      <c r="AP55" s="77">
        <f t="shared" si="43"/>
        <v>24737.646563907718</v>
      </c>
      <c r="AQ55" s="77">
        <f t="shared" si="43"/>
        <v>25231.149495185869</v>
      </c>
      <c r="AR55" s="77">
        <f t="shared" si="43"/>
        <v>25231.149495185869</v>
      </c>
      <c r="AS55" s="77">
        <f t="shared" si="43"/>
        <v>25231.149495185869</v>
      </c>
      <c r="AT55" s="77">
        <f t="shared" si="43"/>
        <v>25231.149495185869</v>
      </c>
      <c r="AU55" s="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</row>
    <row r="56" spans="1:61" ht="15.75" customHeight="1" x14ac:dyDescent="0.25">
      <c r="A56" s="2"/>
      <c r="B56" s="98"/>
      <c r="C56" s="1"/>
      <c r="D56" s="80" t="str">
        <f>$D$12</f>
        <v xml:space="preserve">  Role C</v>
      </c>
      <c r="E56" s="1"/>
      <c r="F56" s="1"/>
      <c r="G56" s="77">
        <f t="shared" ref="G56:AT56" si="44">G24+G32+G40+G48</f>
        <v>13092.75</v>
      </c>
      <c r="H56" s="77">
        <f t="shared" si="44"/>
        <v>13092.75</v>
      </c>
      <c r="I56" s="77">
        <f t="shared" si="44"/>
        <v>13092.75</v>
      </c>
      <c r="J56" s="77">
        <f t="shared" si="44"/>
        <v>13092.75</v>
      </c>
      <c r="K56" s="77">
        <f t="shared" si="44"/>
        <v>13352.73</v>
      </c>
      <c r="L56" s="77">
        <f t="shared" si="44"/>
        <v>13352.73</v>
      </c>
      <c r="M56" s="77">
        <f t="shared" si="44"/>
        <v>13352.73</v>
      </c>
      <c r="N56" s="77">
        <f t="shared" si="44"/>
        <v>13352.73</v>
      </c>
      <c r="O56" s="77">
        <f t="shared" si="44"/>
        <v>13617.909600000001</v>
      </c>
      <c r="P56" s="77">
        <f t="shared" si="44"/>
        <v>13617.909600000001</v>
      </c>
      <c r="Q56" s="77">
        <f t="shared" si="44"/>
        <v>13617.909600000001</v>
      </c>
      <c r="R56" s="77">
        <f t="shared" si="44"/>
        <v>13617.909600000001</v>
      </c>
      <c r="S56" s="77">
        <f t="shared" si="44"/>
        <v>13888.392791999999</v>
      </c>
      <c r="T56" s="77">
        <f t="shared" si="44"/>
        <v>13888.392791999999</v>
      </c>
      <c r="U56" s="77">
        <f t="shared" si="44"/>
        <v>13888.392791999999</v>
      </c>
      <c r="V56" s="77">
        <f t="shared" si="44"/>
        <v>13888.392791999999</v>
      </c>
      <c r="W56" s="77">
        <f t="shared" si="44"/>
        <v>14164.285647839999</v>
      </c>
      <c r="X56" s="77">
        <f t="shared" si="44"/>
        <v>14164.285647839999</v>
      </c>
      <c r="Y56" s="77">
        <f t="shared" si="44"/>
        <v>14164.285647839999</v>
      </c>
      <c r="Z56" s="77">
        <f t="shared" si="44"/>
        <v>14164.285647839999</v>
      </c>
      <c r="AA56" s="77">
        <f t="shared" si="44"/>
        <v>14445.696360796799</v>
      </c>
      <c r="AB56" s="77">
        <f t="shared" si="44"/>
        <v>14445.696360796799</v>
      </c>
      <c r="AC56" s="77">
        <f t="shared" si="44"/>
        <v>14445.696360796799</v>
      </c>
      <c r="AD56" s="77">
        <f t="shared" si="44"/>
        <v>14445.696360796799</v>
      </c>
      <c r="AE56" s="77">
        <f t="shared" si="44"/>
        <v>14732.735288012736</v>
      </c>
      <c r="AF56" s="77">
        <f t="shared" si="44"/>
        <v>14732.735288012736</v>
      </c>
      <c r="AG56" s="77">
        <f t="shared" si="44"/>
        <v>14732.735288012736</v>
      </c>
      <c r="AH56" s="77">
        <f t="shared" si="44"/>
        <v>14732.735288012736</v>
      </c>
      <c r="AI56" s="77">
        <f t="shared" si="44"/>
        <v>15025.514993772991</v>
      </c>
      <c r="AJ56" s="77">
        <f t="shared" si="44"/>
        <v>15025.514993772991</v>
      </c>
      <c r="AK56" s="77">
        <f t="shared" si="44"/>
        <v>15025.514993772991</v>
      </c>
      <c r="AL56" s="77">
        <f t="shared" si="44"/>
        <v>15025.514993772991</v>
      </c>
      <c r="AM56" s="77">
        <f t="shared" si="44"/>
        <v>15324.15029364845</v>
      </c>
      <c r="AN56" s="77">
        <f t="shared" si="44"/>
        <v>15324.15029364845</v>
      </c>
      <c r="AO56" s="77">
        <f t="shared" si="44"/>
        <v>15324.15029364845</v>
      </c>
      <c r="AP56" s="77">
        <f t="shared" si="44"/>
        <v>15324.15029364845</v>
      </c>
      <c r="AQ56" s="77">
        <f t="shared" si="44"/>
        <v>15628.75829952142</v>
      </c>
      <c r="AR56" s="77">
        <f t="shared" si="44"/>
        <v>15628.75829952142</v>
      </c>
      <c r="AS56" s="77">
        <f t="shared" si="44"/>
        <v>15628.75829952142</v>
      </c>
      <c r="AT56" s="77">
        <f t="shared" si="44"/>
        <v>15628.75829952142</v>
      </c>
      <c r="AU56" s="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</row>
    <row r="57" spans="1:61" ht="15.75" customHeight="1" x14ac:dyDescent="0.25">
      <c r="A57" s="2"/>
      <c r="B57" s="98"/>
      <c r="C57" s="1"/>
      <c r="D57" s="80" t="str">
        <f>$D$13</f>
        <v xml:space="preserve">  Role D</v>
      </c>
      <c r="E57" s="1"/>
      <c r="F57" s="1"/>
      <c r="G57" s="77">
        <f t="shared" ref="G57:AT57" si="45">G25+G33+G41+G49</f>
        <v>11120.25</v>
      </c>
      <c r="H57" s="77">
        <f t="shared" si="45"/>
        <v>11120.25</v>
      </c>
      <c r="I57" s="77">
        <f t="shared" si="45"/>
        <v>11120.25</v>
      </c>
      <c r="J57" s="77">
        <f t="shared" si="45"/>
        <v>11120.25</v>
      </c>
      <c r="K57" s="77">
        <f t="shared" si="45"/>
        <v>11336.655000000001</v>
      </c>
      <c r="L57" s="77">
        <f t="shared" si="45"/>
        <v>11336.655000000001</v>
      </c>
      <c r="M57" s="77">
        <f t="shared" si="45"/>
        <v>11336.655000000001</v>
      </c>
      <c r="N57" s="77">
        <f t="shared" si="45"/>
        <v>11336.655000000001</v>
      </c>
      <c r="O57" s="77">
        <f t="shared" si="45"/>
        <v>11557.3881</v>
      </c>
      <c r="P57" s="77">
        <f t="shared" si="45"/>
        <v>11557.3881</v>
      </c>
      <c r="Q57" s="77">
        <f t="shared" si="45"/>
        <v>11557.3881</v>
      </c>
      <c r="R57" s="77">
        <f t="shared" si="45"/>
        <v>11557.3881</v>
      </c>
      <c r="S57" s="77">
        <f t="shared" si="45"/>
        <v>11782.535862000001</v>
      </c>
      <c r="T57" s="77">
        <f t="shared" si="45"/>
        <v>11782.535862000001</v>
      </c>
      <c r="U57" s="77">
        <f t="shared" si="45"/>
        <v>11782.535862000001</v>
      </c>
      <c r="V57" s="77">
        <f t="shared" si="45"/>
        <v>11782.535862000001</v>
      </c>
      <c r="W57" s="77">
        <f t="shared" si="45"/>
        <v>12012.186579240002</v>
      </c>
      <c r="X57" s="77">
        <f t="shared" si="45"/>
        <v>12012.186579240002</v>
      </c>
      <c r="Y57" s="77">
        <f t="shared" si="45"/>
        <v>12012.186579240002</v>
      </c>
      <c r="Z57" s="77">
        <f t="shared" si="45"/>
        <v>12012.186579240002</v>
      </c>
      <c r="AA57" s="77">
        <f t="shared" si="45"/>
        <v>12246.430310824802</v>
      </c>
      <c r="AB57" s="77">
        <f t="shared" si="45"/>
        <v>12246.430310824802</v>
      </c>
      <c r="AC57" s="77">
        <f t="shared" si="45"/>
        <v>12246.430310824802</v>
      </c>
      <c r="AD57" s="77">
        <f t="shared" si="45"/>
        <v>12246.430310824802</v>
      </c>
      <c r="AE57" s="77">
        <f t="shared" si="45"/>
        <v>12485.358917041298</v>
      </c>
      <c r="AF57" s="77">
        <f t="shared" si="45"/>
        <v>12485.358917041298</v>
      </c>
      <c r="AG57" s="77">
        <f t="shared" si="45"/>
        <v>12485.358917041298</v>
      </c>
      <c r="AH57" s="77">
        <f t="shared" si="45"/>
        <v>12485.358917041298</v>
      </c>
      <c r="AI57" s="77">
        <f t="shared" si="45"/>
        <v>12729.066095382124</v>
      </c>
      <c r="AJ57" s="77">
        <f t="shared" si="45"/>
        <v>12729.066095382124</v>
      </c>
      <c r="AK57" s="77">
        <f t="shared" si="45"/>
        <v>12729.066095382124</v>
      </c>
      <c r="AL57" s="77">
        <f t="shared" si="45"/>
        <v>12729.066095382124</v>
      </c>
      <c r="AM57" s="77">
        <f t="shared" si="45"/>
        <v>12977.647417289767</v>
      </c>
      <c r="AN57" s="77">
        <f t="shared" si="45"/>
        <v>12977.647417289767</v>
      </c>
      <c r="AO57" s="77">
        <f t="shared" si="45"/>
        <v>12977.647417289767</v>
      </c>
      <c r="AP57" s="77">
        <f t="shared" si="45"/>
        <v>12977.647417289767</v>
      </c>
      <c r="AQ57" s="77">
        <f t="shared" si="45"/>
        <v>13231.200365635563</v>
      </c>
      <c r="AR57" s="77">
        <f t="shared" si="45"/>
        <v>13231.200365635563</v>
      </c>
      <c r="AS57" s="77">
        <f t="shared" si="45"/>
        <v>13231.200365635563</v>
      </c>
      <c r="AT57" s="77">
        <f t="shared" si="45"/>
        <v>13231.200365635563</v>
      </c>
      <c r="AU57" s="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</row>
    <row r="58" spans="1:61" ht="15.75" customHeight="1" x14ac:dyDescent="0.25">
      <c r="A58" s="2"/>
      <c r="B58" s="98"/>
      <c r="C58" s="1"/>
      <c r="D58" s="80" t="str">
        <f>$D$14</f>
        <v xml:space="preserve">  Role E</v>
      </c>
      <c r="E58" s="1"/>
      <c r="F58" s="1"/>
      <c r="G58" s="77">
        <f t="shared" ref="G58:AT58" si="46">G26+G34+G42+G50</f>
        <v>11518.25</v>
      </c>
      <c r="H58" s="77">
        <f t="shared" si="46"/>
        <v>11518.25</v>
      </c>
      <c r="I58" s="77">
        <f t="shared" si="46"/>
        <v>11518.25</v>
      </c>
      <c r="J58" s="77">
        <f t="shared" si="46"/>
        <v>11518.25</v>
      </c>
      <c r="K58" s="77">
        <f t="shared" si="46"/>
        <v>11745.365</v>
      </c>
      <c r="L58" s="77">
        <f t="shared" si="46"/>
        <v>11745.365</v>
      </c>
      <c r="M58" s="77">
        <f t="shared" si="46"/>
        <v>11745.365</v>
      </c>
      <c r="N58" s="77">
        <f t="shared" si="46"/>
        <v>11745.365</v>
      </c>
      <c r="O58" s="77">
        <f t="shared" si="46"/>
        <v>11977.022300000001</v>
      </c>
      <c r="P58" s="77">
        <f t="shared" si="46"/>
        <v>11977.022300000001</v>
      </c>
      <c r="Q58" s="77">
        <f t="shared" si="46"/>
        <v>11977.022300000001</v>
      </c>
      <c r="R58" s="77">
        <f t="shared" si="46"/>
        <v>11977.022300000001</v>
      </c>
      <c r="S58" s="77">
        <f t="shared" si="46"/>
        <v>12213.312746000001</v>
      </c>
      <c r="T58" s="77">
        <f t="shared" si="46"/>
        <v>12213.312746000001</v>
      </c>
      <c r="U58" s="77">
        <f t="shared" si="46"/>
        <v>12213.312746000001</v>
      </c>
      <c r="V58" s="77">
        <f t="shared" si="46"/>
        <v>12213.312746000001</v>
      </c>
      <c r="W58" s="77">
        <f t="shared" si="46"/>
        <v>12454.329000920001</v>
      </c>
      <c r="X58" s="77">
        <f t="shared" si="46"/>
        <v>12454.329000920001</v>
      </c>
      <c r="Y58" s="77">
        <f t="shared" si="46"/>
        <v>12454.329000920001</v>
      </c>
      <c r="Z58" s="77">
        <f t="shared" si="46"/>
        <v>12454.329000920001</v>
      </c>
      <c r="AA58" s="77">
        <f t="shared" si="46"/>
        <v>12700.165580938403</v>
      </c>
      <c r="AB58" s="77">
        <f t="shared" si="46"/>
        <v>12700.165580938403</v>
      </c>
      <c r="AC58" s="77">
        <f t="shared" si="46"/>
        <v>12700.165580938403</v>
      </c>
      <c r="AD58" s="77">
        <f t="shared" si="46"/>
        <v>12700.165580938403</v>
      </c>
      <c r="AE58" s="77">
        <f t="shared" si="46"/>
        <v>12950.918892557169</v>
      </c>
      <c r="AF58" s="77">
        <f t="shared" si="46"/>
        <v>12950.918892557169</v>
      </c>
      <c r="AG58" s="77">
        <f t="shared" si="46"/>
        <v>12950.918892557169</v>
      </c>
      <c r="AH58" s="77">
        <f t="shared" si="46"/>
        <v>12950.918892557169</v>
      </c>
      <c r="AI58" s="77">
        <f t="shared" si="46"/>
        <v>13206.687270408314</v>
      </c>
      <c r="AJ58" s="77">
        <f t="shared" si="46"/>
        <v>13206.687270408314</v>
      </c>
      <c r="AK58" s="77">
        <f t="shared" si="46"/>
        <v>13206.687270408314</v>
      </c>
      <c r="AL58" s="77">
        <f t="shared" si="46"/>
        <v>13206.687270408314</v>
      </c>
      <c r="AM58" s="77">
        <f t="shared" si="46"/>
        <v>13467.57101581648</v>
      </c>
      <c r="AN58" s="77">
        <f t="shared" si="46"/>
        <v>13467.57101581648</v>
      </c>
      <c r="AO58" s="77">
        <f t="shared" si="46"/>
        <v>13467.57101581648</v>
      </c>
      <c r="AP58" s="77">
        <f t="shared" si="46"/>
        <v>13467.57101581648</v>
      </c>
      <c r="AQ58" s="77">
        <f t="shared" si="46"/>
        <v>13733.672436132811</v>
      </c>
      <c r="AR58" s="77">
        <f t="shared" si="46"/>
        <v>13733.672436132811</v>
      </c>
      <c r="AS58" s="77">
        <f t="shared" si="46"/>
        <v>13733.672436132811</v>
      </c>
      <c r="AT58" s="77">
        <f t="shared" si="46"/>
        <v>13733.672436132811</v>
      </c>
      <c r="AU58" s="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</row>
    <row r="59" spans="1:61" ht="15.75" customHeight="1" x14ac:dyDescent="0.25">
      <c r="A59" s="2"/>
      <c r="B59" s="98"/>
      <c r="C59" s="1"/>
      <c r="D59" s="2" t="s">
        <v>207</v>
      </c>
      <c r="E59" s="1"/>
      <c r="F59" s="1"/>
      <c r="G59" s="78">
        <f t="shared" ref="G59:AT59" si="47">SUM(G54:G58)</f>
        <v>75438.75</v>
      </c>
      <c r="H59" s="78">
        <f t="shared" si="47"/>
        <v>75438.75</v>
      </c>
      <c r="I59" s="78">
        <f t="shared" si="47"/>
        <v>75438.75</v>
      </c>
      <c r="J59" s="78">
        <f t="shared" si="47"/>
        <v>75438.75</v>
      </c>
      <c r="K59" s="78">
        <f t="shared" si="47"/>
        <v>76932.650000000009</v>
      </c>
      <c r="L59" s="78">
        <f t="shared" si="47"/>
        <v>76932.650000000009</v>
      </c>
      <c r="M59" s="78">
        <f t="shared" si="47"/>
        <v>76932.650000000009</v>
      </c>
      <c r="N59" s="78">
        <f t="shared" si="47"/>
        <v>76932.650000000009</v>
      </c>
      <c r="O59" s="78">
        <f t="shared" si="47"/>
        <v>78456.428</v>
      </c>
      <c r="P59" s="78">
        <f t="shared" si="47"/>
        <v>78456.428</v>
      </c>
      <c r="Q59" s="78">
        <f t="shared" si="47"/>
        <v>78456.428</v>
      </c>
      <c r="R59" s="78">
        <f t="shared" si="47"/>
        <v>78456.428</v>
      </c>
      <c r="S59" s="78">
        <f t="shared" si="47"/>
        <v>80010.681559999997</v>
      </c>
      <c r="T59" s="78">
        <f t="shared" si="47"/>
        <v>80010.681559999997</v>
      </c>
      <c r="U59" s="78">
        <f t="shared" si="47"/>
        <v>80010.681559999997</v>
      </c>
      <c r="V59" s="78">
        <f t="shared" si="47"/>
        <v>80010.681559999997</v>
      </c>
      <c r="W59" s="78">
        <f t="shared" si="47"/>
        <v>81596.02019119999</v>
      </c>
      <c r="X59" s="78">
        <f t="shared" si="47"/>
        <v>81596.02019119999</v>
      </c>
      <c r="Y59" s="78">
        <f t="shared" si="47"/>
        <v>81596.02019119999</v>
      </c>
      <c r="Z59" s="78">
        <f t="shared" si="47"/>
        <v>81596.02019119999</v>
      </c>
      <c r="AA59" s="78">
        <f t="shared" si="47"/>
        <v>83213.065595024003</v>
      </c>
      <c r="AB59" s="78">
        <f t="shared" si="47"/>
        <v>83213.065595024003</v>
      </c>
      <c r="AC59" s="78">
        <f t="shared" si="47"/>
        <v>83213.065595024003</v>
      </c>
      <c r="AD59" s="78">
        <f t="shared" si="47"/>
        <v>83213.065595024003</v>
      </c>
      <c r="AE59" s="78">
        <f t="shared" si="47"/>
        <v>84862.451906924485</v>
      </c>
      <c r="AF59" s="78">
        <f t="shared" si="47"/>
        <v>84862.451906924485</v>
      </c>
      <c r="AG59" s="78">
        <f t="shared" si="47"/>
        <v>84862.451906924485</v>
      </c>
      <c r="AH59" s="78">
        <f t="shared" si="47"/>
        <v>84862.451906924485</v>
      </c>
      <c r="AI59" s="78">
        <f t="shared" si="47"/>
        <v>86544.82594506297</v>
      </c>
      <c r="AJ59" s="78">
        <f t="shared" si="47"/>
        <v>86544.82594506297</v>
      </c>
      <c r="AK59" s="78">
        <f t="shared" si="47"/>
        <v>86544.82594506297</v>
      </c>
      <c r="AL59" s="78">
        <f t="shared" si="47"/>
        <v>86544.82594506297</v>
      </c>
      <c r="AM59" s="78">
        <f t="shared" si="47"/>
        <v>88260.847463964252</v>
      </c>
      <c r="AN59" s="78">
        <f t="shared" si="47"/>
        <v>88260.847463964252</v>
      </c>
      <c r="AO59" s="78">
        <f t="shared" si="47"/>
        <v>88260.847463964252</v>
      </c>
      <c r="AP59" s="78">
        <f t="shared" si="47"/>
        <v>88260.847463964252</v>
      </c>
      <c r="AQ59" s="78">
        <f t="shared" si="47"/>
        <v>90011.189413243526</v>
      </c>
      <c r="AR59" s="78">
        <f t="shared" si="47"/>
        <v>90011.189413243526</v>
      </c>
      <c r="AS59" s="78">
        <f t="shared" si="47"/>
        <v>90011.189413243526</v>
      </c>
      <c r="AT59" s="78">
        <f t="shared" si="47"/>
        <v>90011.189413243526</v>
      </c>
      <c r="AU59" s="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</row>
    <row r="60" spans="1:61" ht="15.75" customHeight="1" x14ac:dyDescent="0.25">
      <c r="A60" s="2"/>
      <c r="B60" s="11"/>
      <c r="C60" s="1"/>
      <c r="D60" s="2"/>
      <c r="E60" s="1"/>
      <c r="F60" s="1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</row>
    <row r="61" spans="1:61" ht="15.75" customHeight="1" x14ac:dyDescent="0.25">
      <c r="A61" s="2"/>
      <c r="B61" s="11"/>
      <c r="C61" s="1"/>
      <c r="D61" s="2"/>
      <c r="E61" s="1"/>
      <c r="F61" s="1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</row>
    <row r="62" spans="1:61" ht="15.75" customHeight="1" x14ac:dyDescent="0.25">
      <c r="A62" s="2"/>
      <c r="B62" s="98"/>
      <c r="C62" s="1"/>
      <c r="D62" s="20" t="s">
        <v>208</v>
      </c>
      <c r="E62" s="1"/>
      <c r="F62" s="1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</row>
    <row r="63" spans="1:61" ht="15.75" customHeight="1" x14ac:dyDescent="0.25">
      <c r="A63" s="2"/>
      <c r="B63" s="98"/>
      <c r="C63" s="39"/>
      <c r="D63" s="20" t="s">
        <v>209</v>
      </c>
      <c r="E63" s="82" t="s">
        <v>210</v>
      </c>
      <c r="F63" s="82" t="s">
        <v>202</v>
      </c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77"/>
      <c r="AV63" s="21"/>
      <c r="AW63" s="189" t="s">
        <v>8</v>
      </c>
      <c r="AX63" s="188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</row>
    <row r="64" spans="1:61" ht="15.75" customHeight="1" x14ac:dyDescent="0.25">
      <c r="A64" s="2"/>
      <c r="B64" s="98"/>
      <c r="C64" s="39"/>
      <c r="D64" s="83" t="s">
        <v>211</v>
      </c>
      <c r="E64" s="76">
        <v>20</v>
      </c>
      <c r="F64" s="77">
        <f t="shared" ref="F64:F66" si="48">E64*60</f>
        <v>1200</v>
      </c>
      <c r="G64" s="77">
        <f t="shared" ref="G64:AT64" si="49">F64</f>
        <v>1200</v>
      </c>
      <c r="H64" s="77">
        <f t="shared" si="49"/>
        <v>1200</v>
      </c>
      <c r="I64" s="77">
        <f t="shared" si="49"/>
        <v>1200</v>
      </c>
      <c r="J64" s="77">
        <f t="shared" si="49"/>
        <v>1200</v>
      </c>
      <c r="K64" s="77">
        <f t="shared" si="49"/>
        <v>1200</v>
      </c>
      <c r="L64" s="77">
        <f t="shared" si="49"/>
        <v>1200</v>
      </c>
      <c r="M64" s="77">
        <f t="shared" si="49"/>
        <v>1200</v>
      </c>
      <c r="N64" s="77">
        <f t="shared" si="49"/>
        <v>1200</v>
      </c>
      <c r="O64" s="77">
        <f t="shared" si="49"/>
        <v>1200</v>
      </c>
      <c r="P64" s="77">
        <f t="shared" si="49"/>
        <v>1200</v>
      </c>
      <c r="Q64" s="77">
        <f t="shared" si="49"/>
        <v>1200</v>
      </c>
      <c r="R64" s="77">
        <f t="shared" si="49"/>
        <v>1200</v>
      </c>
      <c r="S64" s="77">
        <f t="shared" si="49"/>
        <v>1200</v>
      </c>
      <c r="T64" s="77">
        <f t="shared" si="49"/>
        <v>1200</v>
      </c>
      <c r="U64" s="77">
        <f t="shared" si="49"/>
        <v>1200</v>
      </c>
      <c r="V64" s="77">
        <f t="shared" si="49"/>
        <v>1200</v>
      </c>
      <c r="W64" s="77">
        <f t="shared" si="49"/>
        <v>1200</v>
      </c>
      <c r="X64" s="77">
        <f t="shared" si="49"/>
        <v>1200</v>
      </c>
      <c r="Y64" s="77">
        <f t="shared" si="49"/>
        <v>1200</v>
      </c>
      <c r="Z64" s="77">
        <f t="shared" si="49"/>
        <v>1200</v>
      </c>
      <c r="AA64" s="77">
        <f t="shared" si="49"/>
        <v>1200</v>
      </c>
      <c r="AB64" s="77">
        <f t="shared" si="49"/>
        <v>1200</v>
      </c>
      <c r="AC64" s="77">
        <f t="shared" si="49"/>
        <v>1200</v>
      </c>
      <c r="AD64" s="77">
        <f t="shared" si="49"/>
        <v>1200</v>
      </c>
      <c r="AE64" s="77">
        <f t="shared" si="49"/>
        <v>1200</v>
      </c>
      <c r="AF64" s="77">
        <f t="shared" si="49"/>
        <v>1200</v>
      </c>
      <c r="AG64" s="77">
        <f t="shared" si="49"/>
        <v>1200</v>
      </c>
      <c r="AH64" s="77">
        <f t="shared" si="49"/>
        <v>1200</v>
      </c>
      <c r="AI64" s="77">
        <f t="shared" si="49"/>
        <v>1200</v>
      </c>
      <c r="AJ64" s="77">
        <f t="shared" si="49"/>
        <v>1200</v>
      </c>
      <c r="AK64" s="77">
        <f t="shared" si="49"/>
        <v>1200</v>
      </c>
      <c r="AL64" s="77">
        <f t="shared" si="49"/>
        <v>1200</v>
      </c>
      <c r="AM64" s="77">
        <f t="shared" si="49"/>
        <v>1200</v>
      </c>
      <c r="AN64" s="77">
        <f t="shared" si="49"/>
        <v>1200</v>
      </c>
      <c r="AO64" s="77">
        <f t="shared" si="49"/>
        <v>1200</v>
      </c>
      <c r="AP64" s="77">
        <f t="shared" si="49"/>
        <v>1200</v>
      </c>
      <c r="AQ64" s="77">
        <f t="shared" si="49"/>
        <v>1200</v>
      </c>
      <c r="AR64" s="77">
        <f t="shared" si="49"/>
        <v>1200</v>
      </c>
      <c r="AS64" s="77">
        <f t="shared" si="49"/>
        <v>1200</v>
      </c>
      <c r="AT64" s="77">
        <f t="shared" si="49"/>
        <v>1200</v>
      </c>
      <c r="AU64" s="77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</row>
    <row r="65" spans="1:61" ht="15.75" customHeight="1" x14ac:dyDescent="0.25">
      <c r="A65" s="2"/>
      <c r="B65" s="98"/>
      <c r="C65" s="39"/>
      <c r="D65" s="83" t="s">
        <v>212</v>
      </c>
      <c r="E65" s="76">
        <v>15</v>
      </c>
      <c r="F65" s="77">
        <f t="shared" si="48"/>
        <v>900</v>
      </c>
      <c r="G65" s="77">
        <f t="shared" ref="G65:AT65" si="50">F65</f>
        <v>900</v>
      </c>
      <c r="H65" s="77">
        <f t="shared" si="50"/>
        <v>900</v>
      </c>
      <c r="I65" s="77">
        <f t="shared" si="50"/>
        <v>900</v>
      </c>
      <c r="J65" s="77">
        <f t="shared" si="50"/>
        <v>900</v>
      </c>
      <c r="K65" s="77">
        <f t="shared" si="50"/>
        <v>900</v>
      </c>
      <c r="L65" s="77">
        <f t="shared" si="50"/>
        <v>900</v>
      </c>
      <c r="M65" s="77">
        <f t="shared" si="50"/>
        <v>900</v>
      </c>
      <c r="N65" s="77">
        <f t="shared" si="50"/>
        <v>900</v>
      </c>
      <c r="O65" s="77">
        <f t="shared" si="50"/>
        <v>900</v>
      </c>
      <c r="P65" s="77">
        <f t="shared" si="50"/>
        <v>900</v>
      </c>
      <c r="Q65" s="77">
        <f t="shared" si="50"/>
        <v>900</v>
      </c>
      <c r="R65" s="77">
        <f t="shared" si="50"/>
        <v>900</v>
      </c>
      <c r="S65" s="77">
        <f t="shared" si="50"/>
        <v>900</v>
      </c>
      <c r="T65" s="77">
        <f t="shared" si="50"/>
        <v>900</v>
      </c>
      <c r="U65" s="77">
        <f t="shared" si="50"/>
        <v>900</v>
      </c>
      <c r="V65" s="77">
        <f t="shared" si="50"/>
        <v>900</v>
      </c>
      <c r="W65" s="77">
        <f t="shared" si="50"/>
        <v>900</v>
      </c>
      <c r="X65" s="77">
        <f t="shared" si="50"/>
        <v>900</v>
      </c>
      <c r="Y65" s="77">
        <f t="shared" si="50"/>
        <v>900</v>
      </c>
      <c r="Z65" s="77">
        <f t="shared" si="50"/>
        <v>900</v>
      </c>
      <c r="AA65" s="77">
        <f t="shared" si="50"/>
        <v>900</v>
      </c>
      <c r="AB65" s="77">
        <f t="shared" si="50"/>
        <v>900</v>
      </c>
      <c r="AC65" s="77">
        <f t="shared" si="50"/>
        <v>900</v>
      </c>
      <c r="AD65" s="77">
        <f t="shared" si="50"/>
        <v>900</v>
      </c>
      <c r="AE65" s="77">
        <f t="shared" si="50"/>
        <v>900</v>
      </c>
      <c r="AF65" s="77">
        <f t="shared" si="50"/>
        <v>900</v>
      </c>
      <c r="AG65" s="77">
        <f t="shared" si="50"/>
        <v>900</v>
      </c>
      <c r="AH65" s="77">
        <f t="shared" si="50"/>
        <v>900</v>
      </c>
      <c r="AI65" s="77">
        <f t="shared" si="50"/>
        <v>900</v>
      </c>
      <c r="AJ65" s="77">
        <f t="shared" si="50"/>
        <v>900</v>
      </c>
      <c r="AK65" s="77">
        <f t="shared" si="50"/>
        <v>900</v>
      </c>
      <c r="AL65" s="77">
        <f t="shared" si="50"/>
        <v>900</v>
      </c>
      <c r="AM65" s="77">
        <f t="shared" si="50"/>
        <v>900</v>
      </c>
      <c r="AN65" s="77">
        <f t="shared" si="50"/>
        <v>900</v>
      </c>
      <c r="AO65" s="77">
        <f t="shared" si="50"/>
        <v>900</v>
      </c>
      <c r="AP65" s="77">
        <f t="shared" si="50"/>
        <v>900</v>
      </c>
      <c r="AQ65" s="77">
        <f t="shared" si="50"/>
        <v>900</v>
      </c>
      <c r="AR65" s="77">
        <f t="shared" si="50"/>
        <v>900</v>
      </c>
      <c r="AS65" s="77">
        <f t="shared" si="50"/>
        <v>900</v>
      </c>
      <c r="AT65" s="77">
        <f t="shared" si="50"/>
        <v>900</v>
      </c>
      <c r="AU65" s="77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</row>
    <row r="66" spans="1:61" ht="15.75" customHeight="1" x14ac:dyDescent="0.25">
      <c r="A66" s="2"/>
      <c r="B66" s="98"/>
      <c r="C66" s="39"/>
      <c r="D66" s="83" t="s">
        <v>213</v>
      </c>
      <c r="E66" s="76">
        <v>12</v>
      </c>
      <c r="F66" s="77">
        <f t="shared" si="48"/>
        <v>720</v>
      </c>
      <c r="G66" s="77">
        <f t="shared" ref="G66:AT66" si="51">F66</f>
        <v>720</v>
      </c>
      <c r="H66" s="77">
        <f t="shared" si="51"/>
        <v>720</v>
      </c>
      <c r="I66" s="77">
        <f t="shared" si="51"/>
        <v>720</v>
      </c>
      <c r="J66" s="77">
        <f t="shared" si="51"/>
        <v>720</v>
      </c>
      <c r="K66" s="77">
        <f t="shared" si="51"/>
        <v>720</v>
      </c>
      <c r="L66" s="77">
        <f t="shared" si="51"/>
        <v>720</v>
      </c>
      <c r="M66" s="77">
        <f t="shared" si="51"/>
        <v>720</v>
      </c>
      <c r="N66" s="77">
        <f t="shared" si="51"/>
        <v>720</v>
      </c>
      <c r="O66" s="77">
        <f t="shared" si="51"/>
        <v>720</v>
      </c>
      <c r="P66" s="77">
        <f t="shared" si="51"/>
        <v>720</v>
      </c>
      <c r="Q66" s="77">
        <f t="shared" si="51"/>
        <v>720</v>
      </c>
      <c r="R66" s="77">
        <f t="shared" si="51"/>
        <v>720</v>
      </c>
      <c r="S66" s="77">
        <f t="shared" si="51"/>
        <v>720</v>
      </c>
      <c r="T66" s="77">
        <f t="shared" si="51"/>
        <v>720</v>
      </c>
      <c r="U66" s="77">
        <f t="shared" si="51"/>
        <v>720</v>
      </c>
      <c r="V66" s="77">
        <f t="shared" si="51"/>
        <v>720</v>
      </c>
      <c r="W66" s="77">
        <f t="shared" si="51"/>
        <v>720</v>
      </c>
      <c r="X66" s="77">
        <f t="shared" si="51"/>
        <v>720</v>
      </c>
      <c r="Y66" s="77">
        <f t="shared" si="51"/>
        <v>720</v>
      </c>
      <c r="Z66" s="77">
        <f t="shared" si="51"/>
        <v>720</v>
      </c>
      <c r="AA66" s="77">
        <f t="shared" si="51"/>
        <v>720</v>
      </c>
      <c r="AB66" s="77">
        <f t="shared" si="51"/>
        <v>720</v>
      </c>
      <c r="AC66" s="77">
        <f t="shared" si="51"/>
        <v>720</v>
      </c>
      <c r="AD66" s="77">
        <f t="shared" si="51"/>
        <v>720</v>
      </c>
      <c r="AE66" s="77">
        <f t="shared" si="51"/>
        <v>720</v>
      </c>
      <c r="AF66" s="77">
        <f t="shared" si="51"/>
        <v>720</v>
      </c>
      <c r="AG66" s="77">
        <f t="shared" si="51"/>
        <v>720</v>
      </c>
      <c r="AH66" s="77">
        <f t="shared" si="51"/>
        <v>720</v>
      </c>
      <c r="AI66" s="77">
        <f t="shared" si="51"/>
        <v>720</v>
      </c>
      <c r="AJ66" s="77">
        <f t="shared" si="51"/>
        <v>720</v>
      </c>
      <c r="AK66" s="77">
        <f t="shared" si="51"/>
        <v>720</v>
      </c>
      <c r="AL66" s="77">
        <f t="shared" si="51"/>
        <v>720</v>
      </c>
      <c r="AM66" s="77">
        <f t="shared" si="51"/>
        <v>720</v>
      </c>
      <c r="AN66" s="77">
        <f t="shared" si="51"/>
        <v>720</v>
      </c>
      <c r="AO66" s="77">
        <f t="shared" si="51"/>
        <v>720</v>
      </c>
      <c r="AP66" s="77">
        <f t="shared" si="51"/>
        <v>720</v>
      </c>
      <c r="AQ66" s="77">
        <f t="shared" si="51"/>
        <v>720</v>
      </c>
      <c r="AR66" s="77">
        <f t="shared" si="51"/>
        <v>720</v>
      </c>
      <c r="AS66" s="77">
        <f t="shared" si="51"/>
        <v>720</v>
      </c>
      <c r="AT66" s="77">
        <f t="shared" si="51"/>
        <v>720</v>
      </c>
      <c r="AU66" s="77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</row>
    <row r="67" spans="1:61" ht="15.75" customHeight="1" x14ac:dyDescent="0.25">
      <c r="A67" s="2"/>
      <c r="B67" s="98"/>
      <c r="C67" s="39"/>
      <c r="D67" s="79" t="s">
        <v>24</v>
      </c>
      <c r="E67" s="76"/>
      <c r="F67" s="77"/>
      <c r="G67" s="78">
        <f t="shared" ref="G67:AT67" si="52">SUM(G64:G66)</f>
        <v>2820</v>
      </c>
      <c r="H67" s="78">
        <f t="shared" si="52"/>
        <v>2820</v>
      </c>
      <c r="I67" s="78">
        <f t="shared" si="52"/>
        <v>2820</v>
      </c>
      <c r="J67" s="78">
        <f t="shared" si="52"/>
        <v>2820</v>
      </c>
      <c r="K67" s="78">
        <f t="shared" si="52"/>
        <v>2820</v>
      </c>
      <c r="L67" s="78">
        <f t="shared" si="52"/>
        <v>2820</v>
      </c>
      <c r="M67" s="78">
        <f t="shared" si="52"/>
        <v>2820</v>
      </c>
      <c r="N67" s="78">
        <f t="shared" si="52"/>
        <v>2820</v>
      </c>
      <c r="O67" s="78">
        <f t="shared" si="52"/>
        <v>2820</v>
      </c>
      <c r="P67" s="78">
        <f t="shared" si="52"/>
        <v>2820</v>
      </c>
      <c r="Q67" s="78">
        <f t="shared" si="52"/>
        <v>2820</v>
      </c>
      <c r="R67" s="78">
        <f t="shared" si="52"/>
        <v>2820</v>
      </c>
      <c r="S67" s="78">
        <f t="shared" si="52"/>
        <v>2820</v>
      </c>
      <c r="T67" s="78">
        <f t="shared" si="52"/>
        <v>2820</v>
      </c>
      <c r="U67" s="78">
        <f t="shared" si="52"/>
        <v>2820</v>
      </c>
      <c r="V67" s="78">
        <f t="shared" si="52"/>
        <v>2820</v>
      </c>
      <c r="W67" s="78">
        <f t="shared" si="52"/>
        <v>2820</v>
      </c>
      <c r="X67" s="78">
        <f t="shared" si="52"/>
        <v>2820</v>
      </c>
      <c r="Y67" s="78">
        <f t="shared" si="52"/>
        <v>2820</v>
      </c>
      <c r="Z67" s="78">
        <f t="shared" si="52"/>
        <v>2820</v>
      </c>
      <c r="AA67" s="78">
        <f t="shared" si="52"/>
        <v>2820</v>
      </c>
      <c r="AB67" s="78">
        <f t="shared" si="52"/>
        <v>2820</v>
      </c>
      <c r="AC67" s="78">
        <f t="shared" si="52"/>
        <v>2820</v>
      </c>
      <c r="AD67" s="78">
        <f t="shared" si="52"/>
        <v>2820</v>
      </c>
      <c r="AE67" s="78">
        <f t="shared" si="52"/>
        <v>2820</v>
      </c>
      <c r="AF67" s="78">
        <f t="shared" si="52"/>
        <v>2820</v>
      </c>
      <c r="AG67" s="78">
        <f t="shared" si="52"/>
        <v>2820</v>
      </c>
      <c r="AH67" s="78">
        <f t="shared" si="52"/>
        <v>2820</v>
      </c>
      <c r="AI67" s="78">
        <f t="shared" si="52"/>
        <v>2820</v>
      </c>
      <c r="AJ67" s="78">
        <f t="shared" si="52"/>
        <v>2820</v>
      </c>
      <c r="AK67" s="78">
        <f t="shared" si="52"/>
        <v>2820</v>
      </c>
      <c r="AL67" s="78">
        <f t="shared" si="52"/>
        <v>2820</v>
      </c>
      <c r="AM67" s="78">
        <f t="shared" si="52"/>
        <v>2820</v>
      </c>
      <c r="AN67" s="78">
        <f t="shared" si="52"/>
        <v>2820</v>
      </c>
      <c r="AO67" s="78">
        <f t="shared" si="52"/>
        <v>2820</v>
      </c>
      <c r="AP67" s="78">
        <f t="shared" si="52"/>
        <v>2820</v>
      </c>
      <c r="AQ67" s="78">
        <f t="shared" si="52"/>
        <v>2820</v>
      </c>
      <c r="AR67" s="78">
        <f t="shared" si="52"/>
        <v>2820</v>
      </c>
      <c r="AS67" s="78">
        <f t="shared" si="52"/>
        <v>2820</v>
      </c>
      <c r="AT67" s="78">
        <f t="shared" si="52"/>
        <v>2820</v>
      </c>
      <c r="AU67" s="77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</row>
    <row r="68" spans="1:61" ht="15.75" customHeight="1" x14ac:dyDescent="0.25">
      <c r="A68" s="2"/>
      <c r="B68" s="98"/>
      <c r="C68" s="39"/>
      <c r="D68" s="79"/>
      <c r="E68" s="76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</row>
    <row r="69" spans="1:61" ht="15.75" customHeight="1" x14ac:dyDescent="0.25">
      <c r="A69" s="2"/>
      <c r="B69" s="98"/>
      <c r="C69" s="39"/>
      <c r="D69" s="79" t="s">
        <v>209</v>
      </c>
      <c r="E69" s="78" t="s">
        <v>214</v>
      </c>
      <c r="F69" s="82" t="s">
        <v>202</v>
      </c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</row>
    <row r="70" spans="1:61" ht="15.75" customHeight="1" x14ac:dyDescent="0.25">
      <c r="A70" s="2"/>
      <c r="B70" s="98"/>
      <c r="C70" s="39"/>
      <c r="D70" s="83" t="s">
        <v>215</v>
      </c>
      <c r="E70" s="76">
        <v>500</v>
      </c>
      <c r="F70" s="77">
        <f t="shared" ref="F70:F72" si="53">E70*3</f>
        <v>1500</v>
      </c>
      <c r="G70" s="77">
        <f t="shared" ref="G70:AT70" si="54">F70</f>
        <v>1500</v>
      </c>
      <c r="H70" s="77">
        <f t="shared" si="54"/>
        <v>1500</v>
      </c>
      <c r="I70" s="77">
        <f t="shared" si="54"/>
        <v>1500</v>
      </c>
      <c r="J70" s="77">
        <f t="shared" si="54"/>
        <v>1500</v>
      </c>
      <c r="K70" s="77">
        <f t="shared" si="54"/>
        <v>1500</v>
      </c>
      <c r="L70" s="77">
        <f t="shared" si="54"/>
        <v>1500</v>
      </c>
      <c r="M70" s="77">
        <f t="shared" si="54"/>
        <v>1500</v>
      </c>
      <c r="N70" s="77">
        <f t="shared" si="54"/>
        <v>1500</v>
      </c>
      <c r="O70" s="77">
        <f t="shared" si="54"/>
        <v>1500</v>
      </c>
      <c r="P70" s="77">
        <f t="shared" si="54"/>
        <v>1500</v>
      </c>
      <c r="Q70" s="77">
        <f t="shared" si="54"/>
        <v>1500</v>
      </c>
      <c r="R70" s="77">
        <f t="shared" si="54"/>
        <v>1500</v>
      </c>
      <c r="S70" s="77">
        <f t="shared" si="54"/>
        <v>1500</v>
      </c>
      <c r="T70" s="77">
        <f t="shared" si="54"/>
        <v>1500</v>
      </c>
      <c r="U70" s="77">
        <f t="shared" si="54"/>
        <v>1500</v>
      </c>
      <c r="V70" s="77">
        <f t="shared" si="54"/>
        <v>1500</v>
      </c>
      <c r="W70" s="77">
        <f t="shared" si="54"/>
        <v>1500</v>
      </c>
      <c r="X70" s="77">
        <f t="shared" si="54"/>
        <v>1500</v>
      </c>
      <c r="Y70" s="77">
        <f t="shared" si="54"/>
        <v>1500</v>
      </c>
      <c r="Z70" s="77">
        <f t="shared" si="54"/>
        <v>1500</v>
      </c>
      <c r="AA70" s="77">
        <f t="shared" si="54"/>
        <v>1500</v>
      </c>
      <c r="AB70" s="77">
        <f t="shared" si="54"/>
        <v>1500</v>
      </c>
      <c r="AC70" s="77">
        <f t="shared" si="54"/>
        <v>1500</v>
      </c>
      <c r="AD70" s="77">
        <f t="shared" si="54"/>
        <v>1500</v>
      </c>
      <c r="AE70" s="77">
        <f t="shared" si="54"/>
        <v>1500</v>
      </c>
      <c r="AF70" s="77">
        <f t="shared" si="54"/>
        <v>1500</v>
      </c>
      <c r="AG70" s="77">
        <f t="shared" si="54"/>
        <v>1500</v>
      </c>
      <c r="AH70" s="77">
        <f t="shared" si="54"/>
        <v>1500</v>
      </c>
      <c r="AI70" s="77">
        <f t="shared" si="54"/>
        <v>1500</v>
      </c>
      <c r="AJ70" s="77">
        <f t="shared" si="54"/>
        <v>1500</v>
      </c>
      <c r="AK70" s="77">
        <f t="shared" si="54"/>
        <v>1500</v>
      </c>
      <c r="AL70" s="77">
        <f t="shared" si="54"/>
        <v>1500</v>
      </c>
      <c r="AM70" s="77">
        <f t="shared" si="54"/>
        <v>1500</v>
      </c>
      <c r="AN70" s="77">
        <f t="shared" si="54"/>
        <v>1500</v>
      </c>
      <c r="AO70" s="77">
        <f t="shared" si="54"/>
        <v>1500</v>
      </c>
      <c r="AP70" s="77">
        <f t="shared" si="54"/>
        <v>1500</v>
      </c>
      <c r="AQ70" s="77">
        <f t="shared" si="54"/>
        <v>1500</v>
      </c>
      <c r="AR70" s="77">
        <f t="shared" si="54"/>
        <v>1500</v>
      </c>
      <c r="AS70" s="77">
        <f t="shared" si="54"/>
        <v>1500</v>
      </c>
      <c r="AT70" s="77">
        <f t="shared" si="54"/>
        <v>1500</v>
      </c>
      <c r="AU70" s="77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</row>
    <row r="71" spans="1:61" ht="15.75" customHeight="1" x14ac:dyDescent="0.25">
      <c r="A71" s="2"/>
      <c r="B71" s="98"/>
      <c r="C71" s="39"/>
      <c r="D71" s="83" t="s">
        <v>216</v>
      </c>
      <c r="E71" s="76">
        <v>50</v>
      </c>
      <c r="F71" s="77">
        <f t="shared" si="53"/>
        <v>150</v>
      </c>
      <c r="G71" s="77">
        <f t="shared" ref="G71:AT71" si="55">F71</f>
        <v>150</v>
      </c>
      <c r="H71" s="77">
        <f t="shared" si="55"/>
        <v>150</v>
      </c>
      <c r="I71" s="77">
        <f t="shared" si="55"/>
        <v>150</v>
      </c>
      <c r="J71" s="77">
        <f t="shared" si="55"/>
        <v>150</v>
      </c>
      <c r="K71" s="77">
        <f t="shared" si="55"/>
        <v>150</v>
      </c>
      <c r="L71" s="77">
        <f t="shared" si="55"/>
        <v>150</v>
      </c>
      <c r="M71" s="77">
        <f t="shared" si="55"/>
        <v>150</v>
      </c>
      <c r="N71" s="77">
        <f t="shared" si="55"/>
        <v>150</v>
      </c>
      <c r="O71" s="77">
        <f t="shared" si="55"/>
        <v>150</v>
      </c>
      <c r="P71" s="77">
        <f t="shared" si="55"/>
        <v>150</v>
      </c>
      <c r="Q71" s="77">
        <f t="shared" si="55"/>
        <v>150</v>
      </c>
      <c r="R71" s="77">
        <f t="shared" si="55"/>
        <v>150</v>
      </c>
      <c r="S71" s="77">
        <f t="shared" si="55"/>
        <v>150</v>
      </c>
      <c r="T71" s="77">
        <f t="shared" si="55"/>
        <v>150</v>
      </c>
      <c r="U71" s="77">
        <f t="shared" si="55"/>
        <v>150</v>
      </c>
      <c r="V71" s="77">
        <f t="shared" si="55"/>
        <v>150</v>
      </c>
      <c r="W71" s="77">
        <f t="shared" si="55"/>
        <v>150</v>
      </c>
      <c r="X71" s="77">
        <f t="shared" si="55"/>
        <v>150</v>
      </c>
      <c r="Y71" s="77">
        <f t="shared" si="55"/>
        <v>150</v>
      </c>
      <c r="Z71" s="77">
        <f t="shared" si="55"/>
        <v>150</v>
      </c>
      <c r="AA71" s="77">
        <f t="shared" si="55"/>
        <v>150</v>
      </c>
      <c r="AB71" s="77">
        <f t="shared" si="55"/>
        <v>150</v>
      </c>
      <c r="AC71" s="77">
        <f t="shared" si="55"/>
        <v>150</v>
      </c>
      <c r="AD71" s="77">
        <f t="shared" si="55"/>
        <v>150</v>
      </c>
      <c r="AE71" s="77">
        <f t="shared" si="55"/>
        <v>150</v>
      </c>
      <c r="AF71" s="77">
        <f t="shared" si="55"/>
        <v>150</v>
      </c>
      <c r="AG71" s="77">
        <f t="shared" si="55"/>
        <v>150</v>
      </c>
      <c r="AH71" s="77">
        <f t="shared" si="55"/>
        <v>150</v>
      </c>
      <c r="AI71" s="77">
        <f t="shared" si="55"/>
        <v>150</v>
      </c>
      <c r="AJ71" s="77">
        <f t="shared" si="55"/>
        <v>150</v>
      </c>
      <c r="AK71" s="77">
        <f t="shared" si="55"/>
        <v>150</v>
      </c>
      <c r="AL71" s="77">
        <f t="shared" si="55"/>
        <v>150</v>
      </c>
      <c r="AM71" s="77">
        <f t="shared" si="55"/>
        <v>150</v>
      </c>
      <c r="AN71" s="77">
        <f t="shared" si="55"/>
        <v>150</v>
      </c>
      <c r="AO71" s="77">
        <f t="shared" si="55"/>
        <v>150</v>
      </c>
      <c r="AP71" s="77">
        <f t="shared" si="55"/>
        <v>150</v>
      </c>
      <c r="AQ71" s="77">
        <f t="shared" si="55"/>
        <v>150</v>
      </c>
      <c r="AR71" s="77">
        <f t="shared" si="55"/>
        <v>150</v>
      </c>
      <c r="AS71" s="77">
        <f t="shared" si="55"/>
        <v>150</v>
      </c>
      <c r="AT71" s="77">
        <f t="shared" si="55"/>
        <v>150</v>
      </c>
      <c r="AU71" s="77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</row>
    <row r="72" spans="1:61" ht="15.75" customHeight="1" x14ac:dyDescent="0.25">
      <c r="A72" s="2"/>
      <c r="B72" s="98"/>
      <c r="C72" s="39"/>
      <c r="D72" s="83" t="s">
        <v>217</v>
      </c>
      <c r="E72" s="76">
        <v>50</v>
      </c>
      <c r="F72" s="77">
        <f t="shared" si="53"/>
        <v>150</v>
      </c>
      <c r="G72" s="77">
        <f t="shared" ref="G72:AT72" si="56">F72</f>
        <v>150</v>
      </c>
      <c r="H72" s="77">
        <f t="shared" si="56"/>
        <v>150</v>
      </c>
      <c r="I72" s="77">
        <f t="shared" si="56"/>
        <v>150</v>
      </c>
      <c r="J72" s="77">
        <f t="shared" si="56"/>
        <v>150</v>
      </c>
      <c r="K72" s="77">
        <f t="shared" si="56"/>
        <v>150</v>
      </c>
      <c r="L72" s="77">
        <f t="shared" si="56"/>
        <v>150</v>
      </c>
      <c r="M72" s="77">
        <f t="shared" si="56"/>
        <v>150</v>
      </c>
      <c r="N72" s="77">
        <f t="shared" si="56"/>
        <v>150</v>
      </c>
      <c r="O72" s="77">
        <f t="shared" si="56"/>
        <v>150</v>
      </c>
      <c r="P72" s="77">
        <f t="shared" si="56"/>
        <v>150</v>
      </c>
      <c r="Q72" s="77">
        <f t="shared" si="56"/>
        <v>150</v>
      </c>
      <c r="R72" s="77">
        <f t="shared" si="56"/>
        <v>150</v>
      </c>
      <c r="S72" s="77">
        <f t="shared" si="56"/>
        <v>150</v>
      </c>
      <c r="T72" s="77">
        <f t="shared" si="56"/>
        <v>150</v>
      </c>
      <c r="U72" s="77">
        <f t="shared" si="56"/>
        <v>150</v>
      </c>
      <c r="V72" s="77">
        <f t="shared" si="56"/>
        <v>150</v>
      </c>
      <c r="W72" s="77">
        <f t="shared" si="56"/>
        <v>150</v>
      </c>
      <c r="X72" s="77">
        <f t="shared" si="56"/>
        <v>150</v>
      </c>
      <c r="Y72" s="77">
        <f t="shared" si="56"/>
        <v>150</v>
      </c>
      <c r="Z72" s="77">
        <f t="shared" si="56"/>
        <v>150</v>
      </c>
      <c r="AA72" s="77">
        <f t="shared" si="56"/>
        <v>150</v>
      </c>
      <c r="AB72" s="77">
        <f t="shared" si="56"/>
        <v>150</v>
      </c>
      <c r="AC72" s="77">
        <f t="shared" si="56"/>
        <v>150</v>
      </c>
      <c r="AD72" s="77">
        <f t="shared" si="56"/>
        <v>150</v>
      </c>
      <c r="AE72" s="77">
        <f t="shared" si="56"/>
        <v>150</v>
      </c>
      <c r="AF72" s="77">
        <f t="shared" si="56"/>
        <v>150</v>
      </c>
      <c r="AG72" s="77">
        <f t="shared" si="56"/>
        <v>150</v>
      </c>
      <c r="AH72" s="77">
        <f t="shared" si="56"/>
        <v>150</v>
      </c>
      <c r="AI72" s="77">
        <f t="shared" si="56"/>
        <v>150</v>
      </c>
      <c r="AJ72" s="77">
        <f t="shared" si="56"/>
        <v>150</v>
      </c>
      <c r="AK72" s="77">
        <f t="shared" si="56"/>
        <v>150</v>
      </c>
      <c r="AL72" s="77">
        <f t="shared" si="56"/>
        <v>150</v>
      </c>
      <c r="AM72" s="77">
        <f t="shared" si="56"/>
        <v>150</v>
      </c>
      <c r="AN72" s="77">
        <f t="shared" si="56"/>
        <v>150</v>
      </c>
      <c r="AO72" s="77">
        <f t="shared" si="56"/>
        <v>150</v>
      </c>
      <c r="AP72" s="77">
        <f t="shared" si="56"/>
        <v>150</v>
      </c>
      <c r="AQ72" s="77">
        <f t="shared" si="56"/>
        <v>150</v>
      </c>
      <c r="AR72" s="77">
        <f t="shared" si="56"/>
        <v>150</v>
      </c>
      <c r="AS72" s="77">
        <f t="shared" si="56"/>
        <v>150</v>
      </c>
      <c r="AT72" s="77">
        <f t="shared" si="56"/>
        <v>150</v>
      </c>
      <c r="AU72" s="77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</row>
    <row r="73" spans="1:61" ht="15.75" customHeight="1" x14ac:dyDescent="0.25">
      <c r="A73" s="2"/>
      <c r="B73" s="98"/>
      <c r="C73" s="39"/>
      <c r="D73" s="79" t="s">
        <v>24</v>
      </c>
      <c r="E73" s="71"/>
      <c r="F73" s="71"/>
      <c r="G73" s="78">
        <f t="shared" ref="G73:AT73" si="57">SUM(G70:G72)</f>
        <v>1800</v>
      </c>
      <c r="H73" s="78">
        <f t="shared" si="57"/>
        <v>1800</v>
      </c>
      <c r="I73" s="78">
        <f t="shared" si="57"/>
        <v>1800</v>
      </c>
      <c r="J73" s="78">
        <f t="shared" si="57"/>
        <v>1800</v>
      </c>
      <c r="K73" s="78">
        <f t="shared" si="57"/>
        <v>1800</v>
      </c>
      <c r="L73" s="78">
        <f t="shared" si="57"/>
        <v>1800</v>
      </c>
      <c r="M73" s="78">
        <f t="shared" si="57"/>
        <v>1800</v>
      </c>
      <c r="N73" s="78">
        <f t="shared" si="57"/>
        <v>1800</v>
      </c>
      <c r="O73" s="78">
        <f t="shared" si="57"/>
        <v>1800</v>
      </c>
      <c r="P73" s="78">
        <f t="shared" si="57"/>
        <v>1800</v>
      </c>
      <c r="Q73" s="78">
        <f t="shared" si="57"/>
        <v>1800</v>
      </c>
      <c r="R73" s="78">
        <f t="shared" si="57"/>
        <v>1800</v>
      </c>
      <c r="S73" s="78">
        <f t="shared" si="57"/>
        <v>1800</v>
      </c>
      <c r="T73" s="78">
        <f t="shared" si="57"/>
        <v>1800</v>
      </c>
      <c r="U73" s="78">
        <f t="shared" si="57"/>
        <v>1800</v>
      </c>
      <c r="V73" s="78">
        <f t="shared" si="57"/>
        <v>1800</v>
      </c>
      <c r="W73" s="78">
        <f t="shared" si="57"/>
        <v>1800</v>
      </c>
      <c r="X73" s="78">
        <f t="shared" si="57"/>
        <v>1800</v>
      </c>
      <c r="Y73" s="78">
        <f t="shared" si="57"/>
        <v>1800</v>
      </c>
      <c r="Z73" s="78">
        <f t="shared" si="57"/>
        <v>1800</v>
      </c>
      <c r="AA73" s="78">
        <f t="shared" si="57"/>
        <v>1800</v>
      </c>
      <c r="AB73" s="78">
        <f t="shared" si="57"/>
        <v>1800</v>
      </c>
      <c r="AC73" s="78">
        <f t="shared" si="57"/>
        <v>1800</v>
      </c>
      <c r="AD73" s="78">
        <f t="shared" si="57"/>
        <v>1800</v>
      </c>
      <c r="AE73" s="78">
        <f t="shared" si="57"/>
        <v>1800</v>
      </c>
      <c r="AF73" s="78">
        <f t="shared" si="57"/>
        <v>1800</v>
      </c>
      <c r="AG73" s="78">
        <f t="shared" si="57"/>
        <v>1800</v>
      </c>
      <c r="AH73" s="78">
        <f t="shared" si="57"/>
        <v>1800</v>
      </c>
      <c r="AI73" s="78">
        <f t="shared" si="57"/>
        <v>1800</v>
      </c>
      <c r="AJ73" s="78">
        <f t="shared" si="57"/>
        <v>1800</v>
      </c>
      <c r="AK73" s="78">
        <f t="shared" si="57"/>
        <v>1800</v>
      </c>
      <c r="AL73" s="78">
        <f t="shared" si="57"/>
        <v>1800</v>
      </c>
      <c r="AM73" s="78">
        <f t="shared" si="57"/>
        <v>1800</v>
      </c>
      <c r="AN73" s="78">
        <f t="shared" si="57"/>
        <v>1800</v>
      </c>
      <c r="AO73" s="78">
        <f t="shared" si="57"/>
        <v>1800</v>
      </c>
      <c r="AP73" s="78">
        <f t="shared" si="57"/>
        <v>1800</v>
      </c>
      <c r="AQ73" s="78">
        <f t="shared" si="57"/>
        <v>1800</v>
      </c>
      <c r="AR73" s="78">
        <f t="shared" si="57"/>
        <v>1800</v>
      </c>
      <c r="AS73" s="78">
        <f t="shared" si="57"/>
        <v>1800</v>
      </c>
      <c r="AT73" s="78">
        <f t="shared" si="57"/>
        <v>1800</v>
      </c>
      <c r="AU73" s="77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</row>
    <row r="74" spans="1:61" ht="15.75" customHeight="1" x14ac:dyDescent="0.25">
      <c r="A74" s="2"/>
      <c r="B74" s="98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</row>
    <row r="75" spans="1:61" ht="15.75" customHeight="1" x14ac:dyDescent="0.25">
      <c r="A75" s="2"/>
      <c r="B75" s="98"/>
      <c r="C75" s="39"/>
      <c r="D75" s="79" t="s">
        <v>206</v>
      </c>
      <c r="E75" s="71"/>
      <c r="F75" s="7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</row>
    <row r="76" spans="1:61" ht="15.75" customHeight="1" x14ac:dyDescent="0.25">
      <c r="A76" s="2"/>
      <c r="B76" s="98"/>
      <c r="C76" s="39"/>
      <c r="D76" s="2" t="s">
        <v>218</v>
      </c>
      <c r="E76" s="82"/>
      <c r="F76" s="82"/>
      <c r="G76" s="78">
        <f t="shared" ref="G76:AT76" si="58">(G67+G73)*G15</f>
        <v>184800</v>
      </c>
      <c r="H76" s="78">
        <f t="shared" si="58"/>
        <v>184800</v>
      </c>
      <c r="I76" s="78">
        <f t="shared" si="58"/>
        <v>184800</v>
      </c>
      <c r="J76" s="78">
        <f t="shared" si="58"/>
        <v>184800</v>
      </c>
      <c r="K76" s="78">
        <f t="shared" si="58"/>
        <v>184800</v>
      </c>
      <c r="L76" s="78">
        <f t="shared" si="58"/>
        <v>184800</v>
      </c>
      <c r="M76" s="78">
        <f t="shared" si="58"/>
        <v>184800</v>
      </c>
      <c r="N76" s="78">
        <f t="shared" si="58"/>
        <v>184800</v>
      </c>
      <c r="O76" s="78">
        <f t="shared" si="58"/>
        <v>184800</v>
      </c>
      <c r="P76" s="78">
        <f t="shared" si="58"/>
        <v>184800</v>
      </c>
      <c r="Q76" s="78">
        <f t="shared" si="58"/>
        <v>184800</v>
      </c>
      <c r="R76" s="78">
        <f t="shared" si="58"/>
        <v>184800</v>
      </c>
      <c r="S76" s="78">
        <f t="shared" si="58"/>
        <v>184800</v>
      </c>
      <c r="T76" s="78">
        <f t="shared" si="58"/>
        <v>184800</v>
      </c>
      <c r="U76" s="78">
        <f t="shared" si="58"/>
        <v>184800</v>
      </c>
      <c r="V76" s="78">
        <f t="shared" si="58"/>
        <v>184800</v>
      </c>
      <c r="W76" s="78">
        <f t="shared" si="58"/>
        <v>184800</v>
      </c>
      <c r="X76" s="78">
        <f t="shared" si="58"/>
        <v>184800</v>
      </c>
      <c r="Y76" s="78">
        <f t="shared" si="58"/>
        <v>184800</v>
      </c>
      <c r="Z76" s="78">
        <f t="shared" si="58"/>
        <v>184800</v>
      </c>
      <c r="AA76" s="78">
        <f t="shared" si="58"/>
        <v>184800</v>
      </c>
      <c r="AB76" s="78">
        <f t="shared" si="58"/>
        <v>184800</v>
      </c>
      <c r="AC76" s="78">
        <f t="shared" si="58"/>
        <v>184800</v>
      </c>
      <c r="AD76" s="78">
        <f t="shared" si="58"/>
        <v>184800</v>
      </c>
      <c r="AE76" s="78">
        <f t="shared" si="58"/>
        <v>184800</v>
      </c>
      <c r="AF76" s="78">
        <f t="shared" si="58"/>
        <v>184800</v>
      </c>
      <c r="AG76" s="78">
        <f t="shared" si="58"/>
        <v>184800</v>
      </c>
      <c r="AH76" s="78">
        <f t="shared" si="58"/>
        <v>184800</v>
      </c>
      <c r="AI76" s="78">
        <f t="shared" si="58"/>
        <v>184800</v>
      </c>
      <c r="AJ76" s="78">
        <f t="shared" si="58"/>
        <v>184800</v>
      </c>
      <c r="AK76" s="78">
        <f t="shared" si="58"/>
        <v>184800</v>
      </c>
      <c r="AL76" s="78">
        <f t="shared" si="58"/>
        <v>184800</v>
      </c>
      <c r="AM76" s="78">
        <f t="shared" si="58"/>
        <v>184800</v>
      </c>
      <c r="AN76" s="78">
        <f t="shared" si="58"/>
        <v>184800</v>
      </c>
      <c r="AO76" s="78">
        <f t="shared" si="58"/>
        <v>184800</v>
      </c>
      <c r="AP76" s="78">
        <f t="shared" si="58"/>
        <v>184800</v>
      </c>
      <c r="AQ76" s="78">
        <f t="shared" si="58"/>
        <v>184800</v>
      </c>
      <c r="AR76" s="78">
        <f t="shared" si="58"/>
        <v>184800</v>
      </c>
      <c r="AS76" s="78">
        <f t="shared" si="58"/>
        <v>184800</v>
      </c>
      <c r="AT76" s="78">
        <f t="shared" si="58"/>
        <v>184800</v>
      </c>
      <c r="AU76" s="77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</row>
    <row r="77" spans="1:61" ht="15.75" customHeight="1" x14ac:dyDescent="0.25">
      <c r="A77" s="2"/>
      <c r="B77" s="11"/>
      <c r="C77" s="11"/>
      <c r="D77" s="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</row>
    <row r="78" spans="1:61" ht="15.75" customHeight="1" x14ac:dyDescent="0.25">
      <c r="A78" s="2"/>
      <c r="B78" s="11"/>
      <c r="C78" s="1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</row>
    <row r="79" spans="1:61" ht="15.75" customHeight="1" x14ac:dyDescent="0.3">
      <c r="A79" s="2"/>
      <c r="B79" s="104"/>
      <c r="C79" s="68"/>
      <c r="D79" s="102" t="s">
        <v>219</v>
      </c>
      <c r="E79" s="29"/>
      <c r="F79" s="29"/>
      <c r="G79" s="78">
        <f t="shared" ref="G79:AT79" si="59">G76+G59</f>
        <v>260238.75</v>
      </c>
      <c r="H79" s="78">
        <f t="shared" si="59"/>
        <v>260238.75</v>
      </c>
      <c r="I79" s="78">
        <f t="shared" si="59"/>
        <v>260238.75</v>
      </c>
      <c r="J79" s="78">
        <f t="shared" si="59"/>
        <v>260238.75</v>
      </c>
      <c r="K79" s="78">
        <f t="shared" si="59"/>
        <v>261732.65000000002</v>
      </c>
      <c r="L79" s="78">
        <f t="shared" si="59"/>
        <v>261732.65000000002</v>
      </c>
      <c r="M79" s="78">
        <f t="shared" si="59"/>
        <v>261732.65000000002</v>
      </c>
      <c r="N79" s="78">
        <f t="shared" si="59"/>
        <v>261732.65000000002</v>
      </c>
      <c r="O79" s="78">
        <f t="shared" si="59"/>
        <v>263256.42800000001</v>
      </c>
      <c r="P79" s="78">
        <f t="shared" si="59"/>
        <v>263256.42800000001</v>
      </c>
      <c r="Q79" s="78">
        <f t="shared" si="59"/>
        <v>263256.42800000001</v>
      </c>
      <c r="R79" s="78">
        <f t="shared" si="59"/>
        <v>263256.42800000001</v>
      </c>
      <c r="S79" s="78">
        <f t="shared" si="59"/>
        <v>264810.68156</v>
      </c>
      <c r="T79" s="78">
        <f t="shared" si="59"/>
        <v>264810.68156</v>
      </c>
      <c r="U79" s="78">
        <f t="shared" si="59"/>
        <v>264810.68156</v>
      </c>
      <c r="V79" s="78">
        <f t="shared" si="59"/>
        <v>264810.68156</v>
      </c>
      <c r="W79" s="78">
        <f t="shared" si="59"/>
        <v>266396.02019119996</v>
      </c>
      <c r="X79" s="78">
        <f t="shared" si="59"/>
        <v>266396.02019119996</v>
      </c>
      <c r="Y79" s="78">
        <f t="shared" si="59"/>
        <v>266396.02019119996</v>
      </c>
      <c r="Z79" s="78">
        <f t="shared" si="59"/>
        <v>266396.02019119996</v>
      </c>
      <c r="AA79" s="78">
        <f t="shared" si="59"/>
        <v>268013.06559502403</v>
      </c>
      <c r="AB79" s="78">
        <f t="shared" si="59"/>
        <v>268013.06559502403</v>
      </c>
      <c r="AC79" s="78">
        <f t="shared" si="59"/>
        <v>268013.06559502403</v>
      </c>
      <c r="AD79" s="78">
        <f t="shared" si="59"/>
        <v>268013.06559502403</v>
      </c>
      <c r="AE79" s="78">
        <f t="shared" si="59"/>
        <v>269662.45190692449</v>
      </c>
      <c r="AF79" s="78">
        <f t="shared" si="59"/>
        <v>269662.45190692449</v>
      </c>
      <c r="AG79" s="78">
        <f t="shared" si="59"/>
        <v>269662.45190692449</v>
      </c>
      <c r="AH79" s="78">
        <f t="shared" si="59"/>
        <v>269662.45190692449</v>
      </c>
      <c r="AI79" s="78">
        <f t="shared" si="59"/>
        <v>271344.82594506297</v>
      </c>
      <c r="AJ79" s="78">
        <f t="shared" si="59"/>
        <v>271344.82594506297</v>
      </c>
      <c r="AK79" s="78">
        <f t="shared" si="59"/>
        <v>271344.82594506297</v>
      </c>
      <c r="AL79" s="78">
        <f t="shared" si="59"/>
        <v>271344.82594506297</v>
      </c>
      <c r="AM79" s="78">
        <f t="shared" si="59"/>
        <v>273060.84746396425</v>
      </c>
      <c r="AN79" s="78">
        <f t="shared" si="59"/>
        <v>273060.84746396425</v>
      </c>
      <c r="AO79" s="78">
        <f t="shared" si="59"/>
        <v>273060.84746396425</v>
      </c>
      <c r="AP79" s="78">
        <f t="shared" si="59"/>
        <v>273060.84746396425</v>
      </c>
      <c r="AQ79" s="78">
        <f t="shared" si="59"/>
        <v>274811.18941324356</v>
      </c>
      <c r="AR79" s="78">
        <f t="shared" si="59"/>
        <v>274811.18941324356</v>
      </c>
      <c r="AS79" s="78">
        <f t="shared" si="59"/>
        <v>274811.18941324356</v>
      </c>
      <c r="AT79" s="78">
        <f t="shared" si="59"/>
        <v>274811.18941324356</v>
      </c>
      <c r="AU79" s="7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</row>
    <row r="80" spans="1:61" ht="15.75" customHeight="1" x14ac:dyDescent="0.25">
      <c r="A80" s="2"/>
      <c r="B80" s="11"/>
      <c r="C80" s="11"/>
      <c r="D80" s="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</row>
    <row r="81" spans="1:61" ht="15.75" customHeight="1" x14ac:dyDescent="0.25">
      <c r="A81" s="2"/>
      <c r="B81" s="11"/>
      <c r="C81" s="1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</row>
    <row r="82" spans="1:61" ht="15.75" customHeight="1" x14ac:dyDescent="0.25">
      <c r="A82" s="2"/>
      <c r="B82" s="11"/>
      <c r="C82" s="1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</row>
    <row r="83" spans="1:61" ht="15.75" customHeight="1" x14ac:dyDescent="0.25">
      <c r="A83" s="2"/>
      <c r="B83" s="11"/>
      <c r="C83" s="1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</row>
    <row r="84" spans="1:61" ht="15.75" customHeight="1" x14ac:dyDescent="0.25">
      <c r="A84" s="2"/>
      <c r="B84" s="11"/>
      <c r="C84" s="88" t="s">
        <v>220</v>
      </c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</row>
    <row r="85" spans="1:61" ht="15.75" customHeight="1" x14ac:dyDescent="0.25">
      <c r="A85" s="2"/>
      <c r="B85" s="11"/>
      <c r="C85" s="86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</row>
    <row r="86" spans="1:61" ht="15.75" customHeight="1" x14ac:dyDescent="0.25">
      <c r="A86" s="2"/>
      <c r="B86" s="98"/>
      <c r="C86" s="11"/>
      <c r="D86" s="71" t="s">
        <v>107</v>
      </c>
      <c r="E86" s="71"/>
      <c r="F86" s="71"/>
      <c r="G86" s="81">
        <f>Information!$F$30</f>
        <v>0</v>
      </c>
      <c r="H86" s="81">
        <f>Information!$F$30</f>
        <v>0</v>
      </c>
      <c r="I86" s="81">
        <f>Information!$F$30</f>
        <v>0</v>
      </c>
      <c r="J86" s="81">
        <f>Information!$F$30</f>
        <v>0</v>
      </c>
      <c r="K86" s="81">
        <f>Information!$G$30</f>
        <v>0.02</v>
      </c>
      <c r="L86" s="81">
        <f t="shared" ref="L86:N86" si="60">H86</f>
        <v>0</v>
      </c>
      <c r="M86" s="81">
        <f t="shared" si="60"/>
        <v>0</v>
      </c>
      <c r="N86" s="81">
        <f t="shared" si="60"/>
        <v>0</v>
      </c>
      <c r="O86" s="81">
        <f>Information!$H$30</f>
        <v>0.02</v>
      </c>
      <c r="P86" s="81">
        <f t="shared" ref="P86:R86" si="61">L86</f>
        <v>0</v>
      </c>
      <c r="Q86" s="81">
        <f t="shared" si="61"/>
        <v>0</v>
      </c>
      <c r="R86" s="81">
        <f t="shared" si="61"/>
        <v>0</v>
      </c>
      <c r="S86" s="81">
        <f>Information!$I$30</f>
        <v>0.02</v>
      </c>
      <c r="T86" s="81">
        <f t="shared" ref="T86:V86" si="62">P86</f>
        <v>0</v>
      </c>
      <c r="U86" s="81">
        <f t="shared" si="62"/>
        <v>0</v>
      </c>
      <c r="V86" s="81">
        <f t="shared" si="62"/>
        <v>0</v>
      </c>
      <c r="W86" s="81">
        <f>Information!$K$30</f>
        <v>0.02</v>
      </c>
      <c r="X86" s="81">
        <f t="shared" ref="X86:Z86" si="63">T86</f>
        <v>0</v>
      </c>
      <c r="Y86" s="81">
        <f t="shared" si="63"/>
        <v>0</v>
      </c>
      <c r="Z86" s="81">
        <f t="shared" si="63"/>
        <v>0</v>
      </c>
      <c r="AA86" s="81">
        <f>Information!$M$30</f>
        <v>0.02</v>
      </c>
      <c r="AB86" s="81">
        <f t="shared" ref="AB86:AD86" si="64">X86</f>
        <v>0</v>
      </c>
      <c r="AC86" s="81">
        <f t="shared" si="64"/>
        <v>0</v>
      </c>
      <c r="AD86" s="81">
        <f t="shared" si="64"/>
        <v>0</v>
      </c>
      <c r="AE86" s="81">
        <f>Information!$O$30</f>
        <v>0.02</v>
      </c>
      <c r="AF86" s="81">
        <f t="shared" ref="AF86:AH86" si="65">AB86</f>
        <v>0</v>
      </c>
      <c r="AG86" s="81">
        <f t="shared" si="65"/>
        <v>0</v>
      </c>
      <c r="AH86" s="81">
        <f t="shared" si="65"/>
        <v>0</v>
      </c>
      <c r="AI86" s="81">
        <f>Information!$P$30</f>
        <v>0.02</v>
      </c>
      <c r="AJ86" s="81">
        <f t="shared" ref="AJ86:AL86" si="66">AF86</f>
        <v>0</v>
      </c>
      <c r="AK86" s="81">
        <f t="shared" si="66"/>
        <v>0</v>
      </c>
      <c r="AL86" s="81">
        <f t="shared" si="66"/>
        <v>0</v>
      </c>
      <c r="AM86" s="81">
        <f>Information!$R$30</f>
        <v>0.02</v>
      </c>
      <c r="AN86" s="81">
        <f t="shared" ref="AN86:AP86" si="67">AJ86</f>
        <v>0</v>
      </c>
      <c r="AO86" s="81">
        <f t="shared" si="67"/>
        <v>0</v>
      </c>
      <c r="AP86" s="81">
        <f t="shared" si="67"/>
        <v>0</v>
      </c>
      <c r="AQ86" s="81">
        <f>Information!$S$30</f>
        <v>0.02</v>
      </c>
      <c r="AR86" s="81">
        <f t="shared" ref="AR86:AT86" si="68">AN86</f>
        <v>0</v>
      </c>
      <c r="AS86" s="81">
        <f t="shared" si="68"/>
        <v>0</v>
      </c>
      <c r="AT86" s="81">
        <f t="shared" si="68"/>
        <v>0</v>
      </c>
      <c r="AU86" s="2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</row>
    <row r="87" spans="1:61" ht="15.75" customHeight="1" x14ac:dyDescent="0.25">
      <c r="A87" s="2"/>
      <c r="B87" s="98"/>
      <c r="C87" s="11"/>
      <c r="D87" s="71"/>
      <c r="E87" s="2"/>
      <c r="F87" s="2"/>
      <c r="G87" s="81"/>
      <c r="H87" s="2"/>
      <c r="I87" s="2"/>
      <c r="J87" s="2"/>
      <c r="K87" s="81"/>
      <c r="L87" s="2"/>
      <c r="M87" s="2"/>
      <c r="N87" s="2"/>
      <c r="O87" s="81"/>
      <c r="P87" s="2"/>
      <c r="Q87" s="2"/>
      <c r="R87" s="2"/>
      <c r="S87" s="81"/>
      <c r="T87" s="2"/>
      <c r="U87" s="2"/>
      <c r="V87" s="2"/>
      <c r="W87" s="81"/>
      <c r="X87" s="2"/>
      <c r="Y87" s="2"/>
      <c r="Z87" s="2"/>
      <c r="AA87" s="81"/>
      <c r="AB87" s="2"/>
      <c r="AC87" s="2"/>
      <c r="AD87" s="2"/>
      <c r="AE87" s="81"/>
      <c r="AF87" s="2"/>
      <c r="AG87" s="2"/>
      <c r="AH87" s="2"/>
      <c r="AI87" s="81"/>
      <c r="AJ87" s="2"/>
      <c r="AK87" s="2"/>
      <c r="AL87" s="77"/>
      <c r="AM87" s="81"/>
      <c r="AN87" s="2"/>
      <c r="AO87" s="77"/>
      <c r="AP87" s="77"/>
      <c r="AQ87" s="81"/>
      <c r="AR87" s="77"/>
      <c r="AS87" s="77"/>
      <c r="AT87" s="77"/>
      <c r="AU87" s="77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</row>
    <row r="88" spans="1:61" ht="15.75" customHeight="1" x14ac:dyDescent="0.25">
      <c r="A88" s="2"/>
      <c r="B88" s="98"/>
      <c r="C88" s="11"/>
      <c r="D88" s="2"/>
      <c r="E88" s="20"/>
      <c r="F88" s="20"/>
      <c r="G88" s="72">
        <f>Information!$F$9</f>
        <v>2024</v>
      </c>
      <c r="H88" s="2"/>
      <c r="I88" s="2"/>
      <c r="J88" s="2"/>
      <c r="K88" s="72">
        <f>G88+1</f>
        <v>2025</v>
      </c>
      <c r="L88" s="2"/>
      <c r="M88" s="2"/>
      <c r="N88" s="2"/>
      <c r="O88" s="72">
        <f>K88+1</f>
        <v>2026</v>
      </c>
      <c r="P88" s="2"/>
      <c r="Q88" s="2"/>
      <c r="R88" s="2"/>
      <c r="S88" s="72">
        <f>O88+1</f>
        <v>2027</v>
      </c>
      <c r="T88" s="2"/>
      <c r="U88" s="2"/>
      <c r="V88" s="2"/>
      <c r="W88" s="72">
        <f>S88+1</f>
        <v>2028</v>
      </c>
      <c r="X88" s="2"/>
      <c r="Y88" s="39"/>
      <c r="Z88" s="39"/>
      <c r="AA88" s="72">
        <f>W88+1</f>
        <v>2029</v>
      </c>
      <c r="AB88" s="39"/>
      <c r="AC88" s="39"/>
      <c r="AD88" s="39"/>
      <c r="AE88" s="72">
        <f>AA88+1</f>
        <v>2030</v>
      </c>
      <c r="AF88" s="39"/>
      <c r="AG88" s="39"/>
      <c r="AH88" s="39"/>
      <c r="AI88" s="72">
        <f>AE88+1</f>
        <v>2031</v>
      </c>
      <c r="AJ88" s="39"/>
      <c r="AK88" s="39"/>
      <c r="AL88" s="39"/>
      <c r="AM88" s="72">
        <f>AI88+1</f>
        <v>2032</v>
      </c>
      <c r="AN88" s="39"/>
      <c r="AO88" s="39"/>
      <c r="AP88" s="39"/>
      <c r="AQ88" s="72">
        <f>AM88+1</f>
        <v>2033</v>
      </c>
      <c r="AR88" s="39"/>
      <c r="AS88" s="39"/>
      <c r="AT88" s="39"/>
      <c r="AU88" s="77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</row>
    <row r="89" spans="1:61" ht="15.75" customHeight="1" x14ac:dyDescent="0.25">
      <c r="A89" s="2"/>
      <c r="B89" s="98"/>
      <c r="C89" s="11"/>
      <c r="D89" s="20" t="s">
        <v>221</v>
      </c>
      <c r="E89" s="82" t="s">
        <v>133</v>
      </c>
      <c r="F89" s="82" t="s">
        <v>202</v>
      </c>
      <c r="G89" s="55" t="s">
        <v>55</v>
      </c>
      <c r="H89" s="55" t="s">
        <v>56</v>
      </c>
      <c r="I89" s="55" t="s">
        <v>57</v>
      </c>
      <c r="J89" s="55" t="s">
        <v>58</v>
      </c>
      <c r="K89" s="55" t="s">
        <v>55</v>
      </c>
      <c r="L89" s="55" t="s">
        <v>56</v>
      </c>
      <c r="M89" s="55" t="s">
        <v>57</v>
      </c>
      <c r="N89" s="55" t="s">
        <v>58</v>
      </c>
      <c r="O89" s="55" t="s">
        <v>55</v>
      </c>
      <c r="P89" s="55" t="s">
        <v>56</v>
      </c>
      <c r="Q89" s="55" t="s">
        <v>57</v>
      </c>
      <c r="R89" s="55" t="s">
        <v>58</v>
      </c>
      <c r="S89" s="55" t="s">
        <v>55</v>
      </c>
      <c r="T89" s="55" t="s">
        <v>56</v>
      </c>
      <c r="U89" s="55" t="s">
        <v>57</v>
      </c>
      <c r="V89" s="55" t="s">
        <v>58</v>
      </c>
      <c r="W89" s="55" t="s">
        <v>55</v>
      </c>
      <c r="X89" s="55" t="s">
        <v>56</v>
      </c>
      <c r="Y89" s="55" t="s">
        <v>57</v>
      </c>
      <c r="Z89" s="55" t="s">
        <v>58</v>
      </c>
      <c r="AA89" s="55" t="s">
        <v>55</v>
      </c>
      <c r="AB89" s="55" t="s">
        <v>56</v>
      </c>
      <c r="AC89" s="55" t="s">
        <v>57</v>
      </c>
      <c r="AD89" s="55" t="s">
        <v>58</v>
      </c>
      <c r="AE89" s="55" t="s">
        <v>55</v>
      </c>
      <c r="AF89" s="55" t="s">
        <v>56</v>
      </c>
      <c r="AG89" s="55" t="s">
        <v>57</v>
      </c>
      <c r="AH89" s="55" t="s">
        <v>58</v>
      </c>
      <c r="AI89" s="55" t="s">
        <v>55</v>
      </c>
      <c r="AJ89" s="55" t="s">
        <v>56</v>
      </c>
      <c r="AK89" s="55" t="s">
        <v>57</v>
      </c>
      <c r="AL89" s="55" t="s">
        <v>58</v>
      </c>
      <c r="AM89" s="55" t="s">
        <v>55</v>
      </c>
      <c r="AN89" s="55" t="s">
        <v>56</v>
      </c>
      <c r="AO89" s="55" t="s">
        <v>57</v>
      </c>
      <c r="AP89" s="55" t="s">
        <v>58</v>
      </c>
      <c r="AQ89" s="55" t="s">
        <v>55</v>
      </c>
      <c r="AR89" s="55" t="s">
        <v>56</v>
      </c>
      <c r="AS89" s="55" t="s">
        <v>57</v>
      </c>
      <c r="AT89" s="55" t="s">
        <v>58</v>
      </c>
      <c r="AU89" s="77"/>
      <c r="AV89" s="21"/>
      <c r="AW89" s="189" t="s">
        <v>8</v>
      </c>
      <c r="AX89" s="188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</row>
    <row r="90" spans="1:61" ht="15.75" customHeight="1" x14ac:dyDescent="0.25">
      <c r="A90" s="2"/>
      <c r="B90" s="98"/>
      <c r="C90" s="11"/>
      <c r="D90" s="64" t="s">
        <v>222</v>
      </c>
      <c r="E90" s="45">
        <v>50000</v>
      </c>
      <c r="F90" s="77">
        <f t="shared" ref="F90:F92" si="69">E90/4</f>
        <v>12500</v>
      </c>
      <c r="G90" s="77">
        <f t="shared" ref="G90:AT90" si="70">F90*(1+G$86)</f>
        <v>12500</v>
      </c>
      <c r="H90" s="77">
        <f t="shared" si="70"/>
        <v>12500</v>
      </c>
      <c r="I90" s="77">
        <f t="shared" si="70"/>
        <v>12500</v>
      </c>
      <c r="J90" s="77">
        <f t="shared" si="70"/>
        <v>12500</v>
      </c>
      <c r="K90" s="77">
        <f t="shared" si="70"/>
        <v>12750</v>
      </c>
      <c r="L90" s="77">
        <f t="shared" si="70"/>
        <v>12750</v>
      </c>
      <c r="M90" s="77">
        <f t="shared" si="70"/>
        <v>12750</v>
      </c>
      <c r="N90" s="77">
        <f t="shared" si="70"/>
        <v>12750</v>
      </c>
      <c r="O90" s="77">
        <f t="shared" si="70"/>
        <v>13005</v>
      </c>
      <c r="P90" s="77">
        <f t="shared" si="70"/>
        <v>13005</v>
      </c>
      <c r="Q90" s="77">
        <f t="shared" si="70"/>
        <v>13005</v>
      </c>
      <c r="R90" s="77">
        <f t="shared" si="70"/>
        <v>13005</v>
      </c>
      <c r="S90" s="77">
        <f t="shared" si="70"/>
        <v>13265.1</v>
      </c>
      <c r="T90" s="77">
        <f t="shared" si="70"/>
        <v>13265.1</v>
      </c>
      <c r="U90" s="77">
        <f t="shared" si="70"/>
        <v>13265.1</v>
      </c>
      <c r="V90" s="77">
        <f t="shared" si="70"/>
        <v>13265.1</v>
      </c>
      <c r="W90" s="77">
        <f t="shared" si="70"/>
        <v>13530.402</v>
      </c>
      <c r="X90" s="77">
        <f t="shared" si="70"/>
        <v>13530.402</v>
      </c>
      <c r="Y90" s="77">
        <f t="shared" si="70"/>
        <v>13530.402</v>
      </c>
      <c r="Z90" s="77">
        <f t="shared" si="70"/>
        <v>13530.402</v>
      </c>
      <c r="AA90" s="77">
        <f t="shared" si="70"/>
        <v>13801.010040000001</v>
      </c>
      <c r="AB90" s="77">
        <f t="shared" si="70"/>
        <v>13801.010040000001</v>
      </c>
      <c r="AC90" s="77">
        <f t="shared" si="70"/>
        <v>13801.010040000001</v>
      </c>
      <c r="AD90" s="77">
        <f t="shared" si="70"/>
        <v>13801.010040000001</v>
      </c>
      <c r="AE90" s="77">
        <f t="shared" si="70"/>
        <v>14077.030240800001</v>
      </c>
      <c r="AF90" s="77">
        <f t="shared" si="70"/>
        <v>14077.030240800001</v>
      </c>
      <c r="AG90" s="77">
        <f t="shared" si="70"/>
        <v>14077.030240800001</v>
      </c>
      <c r="AH90" s="77">
        <f t="shared" si="70"/>
        <v>14077.030240800001</v>
      </c>
      <c r="AI90" s="77">
        <f t="shared" si="70"/>
        <v>14358.570845616001</v>
      </c>
      <c r="AJ90" s="77">
        <f t="shared" si="70"/>
        <v>14358.570845616001</v>
      </c>
      <c r="AK90" s="77">
        <f t="shared" si="70"/>
        <v>14358.570845616001</v>
      </c>
      <c r="AL90" s="77">
        <f t="shared" si="70"/>
        <v>14358.570845616001</v>
      </c>
      <c r="AM90" s="77">
        <f t="shared" si="70"/>
        <v>14645.742262528322</v>
      </c>
      <c r="AN90" s="77">
        <f t="shared" si="70"/>
        <v>14645.742262528322</v>
      </c>
      <c r="AO90" s="77">
        <f t="shared" si="70"/>
        <v>14645.742262528322</v>
      </c>
      <c r="AP90" s="77">
        <f t="shared" si="70"/>
        <v>14645.742262528322</v>
      </c>
      <c r="AQ90" s="77">
        <f t="shared" si="70"/>
        <v>14938.657107778889</v>
      </c>
      <c r="AR90" s="77">
        <f t="shared" si="70"/>
        <v>14938.657107778889</v>
      </c>
      <c r="AS90" s="77">
        <f t="shared" si="70"/>
        <v>14938.657107778889</v>
      </c>
      <c r="AT90" s="77">
        <f t="shared" si="70"/>
        <v>14938.657107778889</v>
      </c>
      <c r="AU90" s="77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</row>
    <row r="91" spans="1:61" ht="15.75" customHeight="1" x14ac:dyDescent="0.25">
      <c r="A91" s="2"/>
      <c r="B91" s="98"/>
      <c r="C91" s="11"/>
      <c r="D91" s="64" t="s">
        <v>223</v>
      </c>
      <c r="E91" s="45">
        <v>40000</v>
      </c>
      <c r="F91" s="77">
        <f t="shared" si="69"/>
        <v>10000</v>
      </c>
      <c r="G91" s="77">
        <f t="shared" ref="G91:AT91" si="71">F91*(1+G$86)</f>
        <v>10000</v>
      </c>
      <c r="H91" s="77">
        <f t="shared" si="71"/>
        <v>10000</v>
      </c>
      <c r="I91" s="77">
        <f t="shared" si="71"/>
        <v>10000</v>
      </c>
      <c r="J91" s="77">
        <f t="shared" si="71"/>
        <v>10000</v>
      </c>
      <c r="K91" s="77">
        <f t="shared" si="71"/>
        <v>10200</v>
      </c>
      <c r="L91" s="77">
        <f t="shared" si="71"/>
        <v>10200</v>
      </c>
      <c r="M91" s="77">
        <f t="shared" si="71"/>
        <v>10200</v>
      </c>
      <c r="N91" s="77">
        <f t="shared" si="71"/>
        <v>10200</v>
      </c>
      <c r="O91" s="77">
        <f t="shared" si="71"/>
        <v>10404</v>
      </c>
      <c r="P91" s="77">
        <f t="shared" si="71"/>
        <v>10404</v>
      </c>
      <c r="Q91" s="77">
        <f t="shared" si="71"/>
        <v>10404</v>
      </c>
      <c r="R91" s="77">
        <f t="shared" si="71"/>
        <v>10404</v>
      </c>
      <c r="S91" s="77">
        <f t="shared" si="71"/>
        <v>10612.08</v>
      </c>
      <c r="T91" s="77">
        <f t="shared" si="71"/>
        <v>10612.08</v>
      </c>
      <c r="U91" s="77">
        <f t="shared" si="71"/>
        <v>10612.08</v>
      </c>
      <c r="V91" s="77">
        <f t="shared" si="71"/>
        <v>10612.08</v>
      </c>
      <c r="W91" s="77">
        <f t="shared" si="71"/>
        <v>10824.321599999999</v>
      </c>
      <c r="X91" s="77">
        <f t="shared" si="71"/>
        <v>10824.321599999999</v>
      </c>
      <c r="Y91" s="77">
        <f t="shared" si="71"/>
        <v>10824.321599999999</v>
      </c>
      <c r="Z91" s="77">
        <f t="shared" si="71"/>
        <v>10824.321599999999</v>
      </c>
      <c r="AA91" s="77">
        <f t="shared" si="71"/>
        <v>11040.808031999999</v>
      </c>
      <c r="AB91" s="77">
        <f t="shared" si="71"/>
        <v>11040.808031999999</v>
      </c>
      <c r="AC91" s="77">
        <f t="shared" si="71"/>
        <v>11040.808031999999</v>
      </c>
      <c r="AD91" s="77">
        <f t="shared" si="71"/>
        <v>11040.808031999999</v>
      </c>
      <c r="AE91" s="77">
        <f t="shared" si="71"/>
        <v>11261.62419264</v>
      </c>
      <c r="AF91" s="77">
        <f t="shared" si="71"/>
        <v>11261.62419264</v>
      </c>
      <c r="AG91" s="77">
        <f t="shared" si="71"/>
        <v>11261.62419264</v>
      </c>
      <c r="AH91" s="77">
        <f t="shared" si="71"/>
        <v>11261.62419264</v>
      </c>
      <c r="AI91" s="77">
        <f t="shared" si="71"/>
        <v>11486.8566764928</v>
      </c>
      <c r="AJ91" s="77">
        <f t="shared" si="71"/>
        <v>11486.8566764928</v>
      </c>
      <c r="AK91" s="77">
        <f t="shared" si="71"/>
        <v>11486.8566764928</v>
      </c>
      <c r="AL91" s="77">
        <f t="shared" si="71"/>
        <v>11486.8566764928</v>
      </c>
      <c r="AM91" s="77">
        <f t="shared" si="71"/>
        <v>11716.593810022656</v>
      </c>
      <c r="AN91" s="77">
        <f t="shared" si="71"/>
        <v>11716.593810022656</v>
      </c>
      <c r="AO91" s="77">
        <f t="shared" si="71"/>
        <v>11716.593810022656</v>
      </c>
      <c r="AP91" s="77">
        <f t="shared" si="71"/>
        <v>11716.593810022656</v>
      </c>
      <c r="AQ91" s="77">
        <f t="shared" si="71"/>
        <v>11950.925686223109</v>
      </c>
      <c r="AR91" s="77">
        <f t="shared" si="71"/>
        <v>11950.925686223109</v>
      </c>
      <c r="AS91" s="77">
        <f t="shared" si="71"/>
        <v>11950.925686223109</v>
      </c>
      <c r="AT91" s="77">
        <f t="shared" si="71"/>
        <v>11950.925686223109</v>
      </c>
      <c r="AU91" s="77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</row>
    <row r="92" spans="1:61" ht="15.75" customHeight="1" x14ac:dyDescent="0.25">
      <c r="A92" s="2"/>
      <c r="B92" s="98"/>
      <c r="C92" s="11"/>
      <c r="D92" s="64" t="s">
        <v>224</v>
      </c>
      <c r="E92" s="45">
        <v>20000</v>
      </c>
      <c r="F92" s="77">
        <f t="shared" si="69"/>
        <v>5000</v>
      </c>
      <c r="G92" s="77">
        <f t="shared" ref="G92:AT92" si="72">F92*(1+G$86)</f>
        <v>5000</v>
      </c>
      <c r="H92" s="77">
        <f t="shared" si="72"/>
        <v>5000</v>
      </c>
      <c r="I92" s="77">
        <f t="shared" si="72"/>
        <v>5000</v>
      </c>
      <c r="J92" s="77">
        <f t="shared" si="72"/>
        <v>5000</v>
      </c>
      <c r="K92" s="77">
        <f t="shared" si="72"/>
        <v>5100</v>
      </c>
      <c r="L92" s="77">
        <f t="shared" si="72"/>
        <v>5100</v>
      </c>
      <c r="M92" s="77">
        <f t="shared" si="72"/>
        <v>5100</v>
      </c>
      <c r="N92" s="77">
        <f t="shared" si="72"/>
        <v>5100</v>
      </c>
      <c r="O92" s="77">
        <f t="shared" si="72"/>
        <v>5202</v>
      </c>
      <c r="P92" s="77">
        <f t="shared" si="72"/>
        <v>5202</v>
      </c>
      <c r="Q92" s="77">
        <f t="shared" si="72"/>
        <v>5202</v>
      </c>
      <c r="R92" s="77">
        <f t="shared" si="72"/>
        <v>5202</v>
      </c>
      <c r="S92" s="77">
        <f t="shared" si="72"/>
        <v>5306.04</v>
      </c>
      <c r="T92" s="77">
        <f t="shared" si="72"/>
        <v>5306.04</v>
      </c>
      <c r="U92" s="77">
        <f t="shared" si="72"/>
        <v>5306.04</v>
      </c>
      <c r="V92" s="77">
        <f t="shared" si="72"/>
        <v>5306.04</v>
      </c>
      <c r="W92" s="77">
        <f t="shared" si="72"/>
        <v>5412.1607999999997</v>
      </c>
      <c r="X92" s="77">
        <f t="shared" si="72"/>
        <v>5412.1607999999997</v>
      </c>
      <c r="Y92" s="77">
        <f t="shared" si="72"/>
        <v>5412.1607999999997</v>
      </c>
      <c r="Z92" s="77">
        <f t="shared" si="72"/>
        <v>5412.1607999999997</v>
      </c>
      <c r="AA92" s="77">
        <f t="shared" si="72"/>
        <v>5520.4040159999995</v>
      </c>
      <c r="AB92" s="77">
        <f t="shared" si="72"/>
        <v>5520.4040159999995</v>
      </c>
      <c r="AC92" s="77">
        <f t="shared" si="72"/>
        <v>5520.4040159999995</v>
      </c>
      <c r="AD92" s="77">
        <f t="shared" si="72"/>
        <v>5520.4040159999995</v>
      </c>
      <c r="AE92" s="77">
        <f t="shared" si="72"/>
        <v>5630.8120963199999</v>
      </c>
      <c r="AF92" s="77">
        <f t="shared" si="72"/>
        <v>5630.8120963199999</v>
      </c>
      <c r="AG92" s="77">
        <f t="shared" si="72"/>
        <v>5630.8120963199999</v>
      </c>
      <c r="AH92" s="77">
        <f t="shared" si="72"/>
        <v>5630.8120963199999</v>
      </c>
      <c r="AI92" s="77">
        <f t="shared" si="72"/>
        <v>5743.4283382464</v>
      </c>
      <c r="AJ92" s="77">
        <f t="shared" si="72"/>
        <v>5743.4283382464</v>
      </c>
      <c r="AK92" s="77">
        <f t="shared" si="72"/>
        <v>5743.4283382464</v>
      </c>
      <c r="AL92" s="77">
        <f t="shared" si="72"/>
        <v>5743.4283382464</v>
      </c>
      <c r="AM92" s="77">
        <f t="shared" si="72"/>
        <v>5858.2969050113279</v>
      </c>
      <c r="AN92" s="77">
        <f t="shared" si="72"/>
        <v>5858.2969050113279</v>
      </c>
      <c r="AO92" s="77">
        <f t="shared" si="72"/>
        <v>5858.2969050113279</v>
      </c>
      <c r="AP92" s="77">
        <f t="shared" si="72"/>
        <v>5858.2969050113279</v>
      </c>
      <c r="AQ92" s="77">
        <f t="shared" si="72"/>
        <v>5975.4628431115543</v>
      </c>
      <c r="AR92" s="77">
        <f t="shared" si="72"/>
        <v>5975.4628431115543</v>
      </c>
      <c r="AS92" s="77">
        <f t="shared" si="72"/>
        <v>5975.4628431115543</v>
      </c>
      <c r="AT92" s="77">
        <f t="shared" si="72"/>
        <v>5975.4628431115543</v>
      </c>
      <c r="AU92" s="77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</row>
    <row r="93" spans="1:61" ht="15.75" customHeight="1" x14ac:dyDescent="0.25">
      <c r="A93" s="2"/>
      <c r="B93" s="98"/>
      <c r="C93" s="11"/>
      <c r="D93" s="32" t="s">
        <v>24</v>
      </c>
      <c r="E93" s="32"/>
      <c r="F93" s="64"/>
      <c r="G93" s="78">
        <f t="shared" ref="G93:AT93" si="73">SUM(G90:G92)</f>
        <v>27500</v>
      </c>
      <c r="H93" s="78">
        <f t="shared" si="73"/>
        <v>27500</v>
      </c>
      <c r="I93" s="78">
        <f t="shared" si="73"/>
        <v>27500</v>
      </c>
      <c r="J93" s="78">
        <f t="shared" si="73"/>
        <v>27500</v>
      </c>
      <c r="K93" s="78">
        <f t="shared" si="73"/>
        <v>28050</v>
      </c>
      <c r="L93" s="78">
        <f t="shared" si="73"/>
        <v>28050</v>
      </c>
      <c r="M93" s="78">
        <f t="shared" si="73"/>
        <v>28050</v>
      </c>
      <c r="N93" s="78">
        <f t="shared" si="73"/>
        <v>28050</v>
      </c>
      <c r="O93" s="78">
        <f t="shared" si="73"/>
        <v>28611</v>
      </c>
      <c r="P93" s="78">
        <f t="shared" si="73"/>
        <v>28611</v>
      </c>
      <c r="Q93" s="78">
        <f t="shared" si="73"/>
        <v>28611</v>
      </c>
      <c r="R93" s="78">
        <f t="shared" si="73"/>
        <v>28611</v>
      </c>
      <c r="S93" s="78">
        <f t="shared" si="73"/>
        <v>29183.22</v>
      </c>
      <c r="T93" s="78">
        <f t="shared" si="73"/>
        <v>29183.22</v>
      </c>
      <c r="U93" s="78">
        <f t="shared" si="73"/>
        <v>29183.22</v>
      </c>
      <c r="V93" s="78">
        <f t="shared" si="73"/>
        <v>29183.22</v>
      </c>
      <c r="W93" s="78">
        <f t="shared" si="73"/>
        <v>29766.884399999995</v>
      </c>
      <c r="X93" s="78">
        <f t="shared" si="73"/>
        <v>29766.884399999995</v>
      </c>
      <c r="Y93" s="78">
        <f t="shared" si="73"/>
        <v>29766.884399999995</v>
      </c>
      <c r="Z93" s="78">
        <f t="shared" si="73"/>
        <v>29766.884399999995</v>
      </c>
      <c r="AA93" s="78">
        <f t="shared" si="73"/>
        <v>30362.222088000002</v>
      </c>
      <c r="AB93" s="78">
        <f t="shared" si="73"/>
        <v>30362.222088000002</v>
      </c>
      <c r="AC93" s="78">
        <f t="shared" si="73"/>
        <v>30362.222088000002</v>
      </c>
      <c r="AD93" s="78">
        <f t="shared" si="73"/>
        <v>30362.222088000002</v>
      </c>
      <c r="AE93" s="78">
        <f t="shared" si="73"/>
        <v>30969.46652976</v>
      </c>
      <c r="AF93" s="78">
        <f t="shared" si="73"/>
        <v>30969.46652976</v>
      </c>
      <c r="AG93" s="78">
        <f t="shared" si="73"/>
        <v>30969.46652976</v>
      </c>
      <c r="AH93" s="78">
        <f t="shared" si="73"/>
        <v>30969.46652976</v>
      </c>
      <c r="AI93" s="78">
        <f t="shared" si="73"/>
        <v>31588.855860355201</v>
      </c>
      <c r="AJ93" s="78">
        <f t="shared" si="73"/>
        <v>31588.855860355201</v>
      </c>
      <c r="AK93" s="78">
        <f t="shared" si="73"/>
        <v>31588.855860355201</v>
      </c>
      <c r="AL93" s="78">
        <f t="shared" si="73"/>
        <v>31588.855860355201</v>
      </c>
      <c r="AM93" s="78">
        <f t="shared" si="73"/>
        <v>32220.632977562305</v>
      </c>
      <c r="AN93" s="78">
        <f t="shared" si="73"/>
        <v>32220.632977562305</v>
      </c>
      <c r="AO93" s="78">
        <f t="shared" si="73"/>
        <v>32220.632977562305</v>
      </c>
      <c r="AP93" s="78">
        <f t="shared" si="73"/>
        <v>32220.632977562305</v>
      </c>
      <c r="AQ93" s="78">
        <f t="shared" si="73"/>
        <v>32865.045637113551</v>
      </c>
      <c r="AR93" s="78">
        <f t="shared" si="73"/>
        <v>32865.045637113551</v>
      </c>
      <c r="AS93" s="78">
        <f t="shared" si="73"/>
        <v>32865.045637113551</v>
      </c>
      <c r="AT93" s="78">
        <f t="shared" si="73"/>
        <v>32865.045637113551</v>
      </c>
      <c r="AU93" s="77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</row>
    <row r="94" spans="1:61" ht="15.75" customHeight="1" x14ac:dyDescent="0.25">
      <c r="A94" s="2"/>
      <c r="B94" s="2"/>
      <c r="C94" s="11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</row>
    <row r="95" spans="1:61" ht="15.75" customHeight="1" x14ac:dyDescent="0.25">
      <c r="A95" s="1"/>
      <c r="B95" s="2"/>
      <c r="C95" s="11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</row>
    <row r="96" spans="1:61" ht="15.75" customHeight="1" x14ac:dyDescent="0.25">
      <c r="A96" s="1"/>
      <c r="B96" s="98"/>
      <c r="C96" s="11"/>
      <c r="D96" s="71" t="s">
        <v>225</v>
      </c>
      <c r="E96" s="2"/>
      <c r="F96" s="2"/>
      <c r="G96" s="81">
        <f>Information!F32</f>
        <v>0</v>
      </c>
      <c r="H96" s="2"/>
      <c r="I96" s="2"/>
      <c r="J96" s="2"/>
      <c r="K96" s="81">
        <f>Information!G32</f>
        <v>0.03</v>
      </c>
      <c r="L96" s="2"/>
      <c r="M96" s="2"/>
      <c r="N96" s="2"/>
      <c r="O96" s="81">
        <f>Information!H32</f>
        <v>0.03</v>
      </c>
      <c r="P96" s="2"/>
      <c r="Q96" s="2"/>
      <c r="R96" s="2"/>
      <c r="S96" s="81">
        <f>Information!I32</f>
        <v>0.03</v>
      </c>
      <c r="T96" s="2"/>
      <c r="U96" s="2"/>
      <c r="V96" s="2"/>
      <c r="W96" s="81">
        <f>Information!K32</f>
        <v>0.03</v>
      </c>
      <c r="X96" s="2"/>
      <c r="Y96" s="2"/>
      <c r="Z96" s="2"/>
      <c r="AA96" s="81">
        <f>Information!M32</f>
        <v>0.03</v>
      </c>
      <c r="AB96" s="2"/>
      <c r="AC96" s="2"/>
      <c r="AD96" s="2"/>
      <c r="AE96" s="81">
        <f>Information!O32</f>
        <v>0.03</v>
      </c>
      <c r="AF96" s="2"/>
      <c r="AG96" s="2"/>
      <c r="AH96" s="2"/>
      <c r="AI96" s="81">
        <f>Information!P32</f>
        <v>0.03</v>
      </c>
      <c r="AJ96" s="2"/>
      <c r="AK96" s="2"/>
      <c r="AL96" s="77"/>
      <c r="AM96" s="81">
        <f>Information!R32</f>
        <v>0.03</v>
      </c>
      <c r="AN96" s="2"/>
      <c r="AO96" s="2"/>
      <c r="AP96" s="2"/>
      <c r="AQ96" s="81">
        <f>Information!S32</f>
        <v>0.03</v>
      </c>
      <c r="AR96" s="2"/>
      <c r="AS96" s="77"/>
      <c r="AT96" s="77"/>
      <c r="AU96" s="77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</row>
    <row r="97" spans="1:61" ht="15.75" customHeight="1" x14ac:dyDescent="0.25">
      <c r="A97" s="1"/>
      <c r="B97" s="98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</row>
    <row r="98" spans="1:61" ht="15.75" customHeight="1" x14ac:dyDescent="0.25">
      <c r="A98" s="1"/>
      <c r="B98" s="98"/>
      <c r="C98" s="11"/>
      <c r="D98" s="20" t="s">
        <v>226</v>
      </c>
      <c r="E98" s="79"/>
      <c r="F98" s="79"/>
      <c r="G98" s="72">
        <f>Information!$F$9</f>
        <v>2024</v>
      </c>
      <c r="H98" s="2"/>
      <c r="I98" s="2"/>
      <c r="J98" s="2"/>
      <c r="K98" s="72">
        <f>G98+1</f>
        <v>2025</v>
      </c>
      <c r="L98" s="2"/>
      <c r="M98" s="2"/>
      <c r="N98" s="2"/>
      <c r="O98" s="72">
        <f>K98+1</f>
        <v>2026</v>
      </c>
      <c r="P98" s="2"/>
      <c r="Q98" s="2"/>
      <c r="R98" s="2"/>
      <c r="S98" s="72">
        <f>O98+1</f>
        <v>2027</v>
      </c>
      <c r="T98" s="2"/>
      <c r="U98" s="2"/>
      <c r="V98" s="2"/>
      <c r="W98" s="72">
        <f>S98+1</f>
        <v>2028</v>
      </c>
      <c r="X98" s="2"/>
      <c r="Y98" s="39"/>
      <c r="Z98" s="39"/>
      <c r="AA98" s="72">
        <f>W98+1</f>
        <v>2029</v>
      </c>
      <c r="AB98" s="39"/>
      <c r="AC98" s="39"/>
      <c r="AD98" s="39"/>
      <c r="AE98" s="72">
        <f>AA98+1</f>
        <v>2030</v>
      </c>
      <c r="AF98" s="39"/>
      <c r="AG98" s="39"/>
      <c r="AH98" s="39"/>
      <c r="AI98" s="72">
        <f>AE98+1</f>
        <v>2031</v>
      </c>
      <c r="AJ98" s="39"/>
      <c r="AK98" s="39"/>
      <c r="AL98" s="39"/>
      <c r="AM98" s="72">
        <f>AI98+1</f>
        <v>2032</v>
      </c>
      <c r="AN98" s="39"/>
      <c r="AO98" s="39"/>
      <c r="AP98" s="39"/>
      <c r="AQ98" s="72">
        <f>AM98+1</f>
        <v>2033</v>
      </c>
      <c r="AR98" s="39"/>
      <c r="AS98" s="39"/>
      <c r="AT98" s="39"/>
      <c r="AU98" s="77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</row>
    <row r="99" spans="1:61" ht="15.75" customHeight="1" x14ac:dyDescent="0.25">
      <c r="A99" s="1"/>
      <c r="B99" s="98"/>
      <c r="C99" s="2"/>
      <c r="D99" s="79" t="s">
        <v>227</v>
      </c>
      <c r="E99" s="82" t="s">
        <v>133</v>
      </c>
      <c r="F99" s="82" t="s">
        <v>202</v>
      </c>
      <c r="G99" s="55" t="s">
        <v>55</v>
      </c>
      <c r="H99" s="55" t="s">
        <v>56</v>
      </c>
      <c r="I99" s="55" t="s">
        <v>57</v>
      </c>
      <c r="J99" s="55" t="s">
        <v>58</v>
      </c>
      <c r="K99" s="55" t="s">
        <v>55</v>
      </c>
      <c r="L99" s="55" t="s">
        <v>56</v>
      </c>
      <c r="M99" s="55" t="s">
        <v>57</v>
      </c>
      <c r="N99" s="55" t="s">
        <v>58</v>
      </c>
      <c r="O99" s="55" t="s">
        <v>55</v>
      </c>
      <c r="P99" s="55" t="s">
        <v>56</v>
      </c>
      <c r="Q99" s="55" t="s">
        <v>57</v>
      </c>
      <c r="R99" s="55" t="s">
        <v>58</v>
      </c>
      <c r="S99" s="55" t="s">
        <v>55</v>
      </c>
      <c r="T99" s="55" t="s">
        <v>56</v>
      </c>
      <c r="U99" s="55" t="s">
        <v>57</v>
      </c>
      <c r="V99" s="55" t="s">
        <v>58</v>
      </c>
      <c r="W99" s="55" t="s">
        <v>55</v>
      </c>
      <c r="X99" s="55" t="s">
        <v>56</v>
      </c>
      <c r="Y99" s="55" t="s">
        <v>57</v>
      </c>
      <c r="Z99" s="55" t="s">
        <v>58</v>
      </c>
      <c r="AA99" s="55" t="s">
        <v>55</v>
      </c>
      <c r="AB99" s="55" t="s">
        <v>56</v>
      </c>
      <c r="AC99" s="55" t="s">
        <v>57</v>
      </c>
      <c r="AD99" s="55" t="s">
        <v>58</v>
      </c>
      <c r="AE99" s="55" t="s">
        <v>55</v>
      </c>
      <c r="AF99" s="55" t="s">
        <v>56</v>
      </c>
      <c r="AG99" s="55" t="s">
        <v>57</v>
      </c>
      <c r="AH99" s="55" t="s">
        <v>58</v>
      </c>
      <c r="AI99" s="55" t="s">
        <v>55</v>
      </c>
      <c r="AJ99" s="55" t="s">
        <v>56</v>
      </c>
      <c r="AK99" s="55" t="s">
        <v>57</v>
      </c>
      <c r="AL99" s="55" t="s">
        <v>58</v>
      </c>
      <c r="AM99" s="55" t="s">
        <v>55</v>
      </c>
      <c r="AN99" s="55" t="s">
        <v>56</v>
      </c>
      <c r="AO99" s="55" t="s">
        <v>57</v>
      </c>
      <c r="AP99" s="55" t="s">
        <v>58</v>
      </c>
      <c r="AQ99" s="55" t="s">
        <v>55</v>
      </c>
      <c r="AR99" s="55" t="s">
        <v>56</v>
      </c>
      <c r="AS99" s="55" t="s">
        <v>57</v>
      </c>
      <c r="AT99" s="55" t="s">
        <v>58</v>
      </c>
      <c r="AU99" s="77"/>
      <c r="AV99" s="21"/>
      <c r="AW99" s="189" t="s">
        <v>8</v>
      </c>
      <c r="AX99" s="188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</row>
    <row r="100" spans="1:61" ht="15.75" customHeight="1" x14ac:dyDescent="0.25">
      <c r="A100" s="1"/>
      <c r="B100" s="98"/>
      <c r="C100" s="11"/>
      <c r="D100" s="83" t="s">
        <v>228</v>
      </c>
      <c r="E100" s="45">
        <v>40000</v>
      </c>
      <c r="F100" s="77">
        <f t="shared" ref="F100:F102" si="74">E100/4</f>
        <v>10000</v>
      </c>
      <c r="G100" s="77">
        <f t="shared" ref="G100:AT100" si="75">F100*(1+G$96)</f>
        <v>10000</v>
      </c>
      <c r="H100" s="77">
        <f t="shared" si="75"/>
        <v>10000</v>
      </c>
      <c r="I100" s="77">
        <f t="shared" si="75"/>
        <v>10000</v>
      </c>
      <c r="J100" s="77">
        <f t="shared" si="75"/>
        <v>10000</v>
      </c>
      <c r="K100" s="77">
        <f t="shared" si="75"/>
        <v>10300</v>
      </c>
      <c r="L100" s="77">
        <f t="shared" si="75"/>
        <v>10300</v>
      </c>
      <c r="M100" s="77">
        <f t="shared" si="75"/>
        <v>10300</v>
      </c>
      <c r="N100" s="77">
        <f t="shared" si="75"/>
        <v>10300</v>
      </c>
      <c r="O100" s="77">
        <f t="shared" si="75"/>
        <v>10609</v>
      </c>
      <c r="P100" s="77">
        <f t="shared" si="75"/>
        <v>10609</v>
      </c>
      <c r="Q100" s="77">
        <f t="shared" si="75"/>
        <v>10609</v>
      </c>
      <c r="R100" s="77">
        <f t="shared" si="75"/>
        <v>10609</v>
      </c>
      <c r="S100" s="77">
        <f t="shared" si="75"/>
        <v>10927.27</v>
      </c>
      <c r="T100" s="77">
        <f t="shared" si="75"/>
        <v>10927.27</v>
      </c>
      <c r="U100" s="77">
        <f t="shared" si="75"/>
        <v>10927.27</v>
      </c>
      <c r="V100" s="77">
        <f t="shared" si="75"/>
        <v>10927.27</v>
      </c>
      <c r="W100" s="77">
        <f t="shared" si="75"/>
        <v>11255.088100000001</v>
      </c>
      <c r="X100" s="77">
        <f t="shared" si="75"/>
        <v>11255.088100000001</v>
      </c>
      <c r="Y100" s="77">
        <f t="shared" si="75"/>
        <v>11255.088100000001</v>
      </c>
      <c r="Z100" s="77">
        <f t="shared" si="75"/>
        <v>11255.088100000001</v>
      </c>
      <c r="AA100" s="77">
        <f t="shared" si="75"/>
        <v>11592.740743</v>
      </c>
      <c r="AB100" s="77">
        <f t="shared" si="75"/>
        <v>11592.740743</v>
      </c>
      <c r="AC100" s="77">
        <f t="shared" si="75"/>
        <v>11592.740743</v>
      </c>
      <c r="AD100" s="77">
        <f t="shared" si="75"/>
        <v>11592.740743</v>
      </c>
      <c r="AE100" s="77">
        <f t="shared" si="75"/>
        <v>11940.52296529</v>
      </c>
      <c r="AF100" s="77">
        <f t="shared" si="75"/>
        <v>11940.52296529</v>
      </c>
      <c r="AG100" s="77">
        <f t="shared" si="75"/>
        <v>11940.52296529</v>
      </c>
      <c r="AH100" s="77">
        <f t="shared" si="75"/>
        <v>11940.52296529</v>
      </c>
      <c r="AI100" s="77">
        <f t="shared" si="75"/>
        <v>12298.7386542487</v>
      </c>
      <c r="AJ100" s="77">
        <f t="shared" si="75"/>
        <v>12298.7386542487</v>
      </c>
      <c r="AK100" s="77">
        <f t="shared" si="75"/>
        <v>12298.7386542487</v>
      </c>
      <c r="AL100" s="77">
        <f t="shared" si="75"/>
        <v>12298.7386542487</v>
      </c>
      <c r="AM100" s="77">
        <f t="shared" si="75"/>
        <v>12667.700813876161</v>
      </c>
      <c r="AN100" s="77">
        <f t="shared" si="75"/>
        <v>12667.700813876161</v>
      </c>
      <c r="AO100" s="77">
        <f t="shared" si="75"/>
        <v>12667.700813876161</v>
      </c>
      <c r="AP100" s="77">
        <f t="shared" si="75"/>
        <v>12667.700813876161</v>
      </c>
      <c r="AQ100" s="77">
        <f t="shared" si="75"/>
        <v>13047.731838292446</v>
      </c>
      <c r="AR100" s="77">
        <f t="shared" si="75"/>
        <v>13047.731838292446</v>
      </c>
      <c r="AS100" s="77">
        <f t="shared" si="75"/>
        <v>13047.731838292446</v>
      </c>
      <c r="AT100" s="77">
        <f t="shared" si="75"/>
        <v>13047.731838292446</v>
      </c>
      <c r="AU100" s="77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</row>
    <row r="101" spans="1:61" ht="15.75" customHeight="1" x14ac:dyDescent="0.25">
      <c r="A101" s="1"/>
      <c r="B101" s="98"/>
      <c r="C101" s="11"/>
      <c r="D101" s="83" t="s">
        <v>229</v>
      </c>
      <c r="E101" s="45">
        <v>60000</v>
      </c>
      <c r="F101" s="77">
        <f t="shared" si="74"/>
        <v>15000</v>
      </c>
      <c r="G101" s="77">
        <f t="shared" ref="G101:AT101" si="76">F101*(1+G$96)</f>
        <v>15000</v>
      </c>
      <c r="H101" s="77">
        <f t="shared" si="76"/>
        <v>15000</v>
      </c>
      <c r="I101" s="77">
        <f t="shared" si="76"/>
        <v>15000</v>
      </c>
      <c r="J101" s="77">
        <f t="shared" si="76"/>
        <v>15000</v>
      </c>
      <c r="K101" s="77">
        <f t="shared" si="76"/>
        <v>15450</v>
      </c>
      <c r="L101" s="77">
        <f t="shared" si="76"/>
        <v>15450</v>
      </c>
      <c r="M101" s="77">
        <f t="shared" si="76"/>
        <v>15450</v>
      </c>
      <c r="N101" s="77">
        <f t="shared" si="76"/>
        <v>15450</v>
      </c>
      <c r="O101" s="77">
        <f t="shared" si="76"/>
        <v>15913.5</v>
      </c>
      <c r="P101" s="77">
        <f t="shared" si="76"/>
        <v>15913.5</v>
      </c>
      <c r="Q101" s="77">
        <f t="shared" si="76"/>
        <v>15913.5</v>
      </c>
      <c r="R101" s="77">
        <f t="shared" si="76"/>
        <v>15913.5</v>
      </c>
      <c r="S101" s="77">
        <f t="shared" si="76"/>
        <v>16390.904999999999</v>
      </c>
      <c r="T101" s="77">
        <f t="shared" si="76"/>
        <v>16390.904999999999</v>
      </c>
      <c r="U101" s="77">
        <f t="shared" si="76"/>
        <v>16390.904999999999</v>
      </c>
      <c r="V101" s="77">
        <f t="shared" si="76"/>
        <v>16390.904999999999</v>
      </c>
      <c r="W101" s="77">
        <f t="shared" si="76"/>
        <v>16882.632149999998</v>
      </c>
      <c r="X101" s="77">
        <f t="shared" si="76"/>
        <v>16882.632149999998</v>
      </c>
      <c r="Y101" s="77">
        <f t="shared" si="76"/>
        <v>16882.632149999998</v>
      </c>
      <c r="Z101" s="77">
        <f t="shared" si="76"/>
        <v>16882.632149999998</v>
      </c>
      <c r="AA101" s="77">
        <f t="shared" si="76"/>
        <v>17389.1111145</v>
      </c>
      <c r="AB101" s="77">
        <f t="shared" si="76"/>
        <v>17389.1111145</v>
      </c>
      <c r="AC101" s="77">
        <f t="shared" si="76"/>
        <v>17389.1111145</v>
      </c>
      <c r="AD101" s="77">
        <f t="shared" si="76"/>
        <v>17389.1111145</v>
      </c>
      <c r="AE101" s="77">
        <f t="shared" si="76"/>
        <v>17910.784447934999</v>
      </c>
      <c r="AF101" s="77">
        <f t="shared" si="76"/>
        <v>17910.784447934999</v>
      </c>
      <c r="AG101" s="77">
        <f t="shared" si="76"/>
        <v>17910.784447934999</v>
      </c>
      <c r="AH101" s="77">
        <f t="shared" si="76"/>
        <v>17910.784447934999</v>
      </c>
      <c r="AI101" s="77">
        <f t="shared" si="76"/>
        <v>18448.10798137305</v>
      </c>
      <c r="AJ101" s="77">
        <f t="shared" si="76"/>
        <v>18448.10798137305</v>
      </c>
      <c r="AK101" s="77">
        <f t="shared" si="76"/>
        <v>18448.10798137305</v>
      </c>
      <c r="AL101" s="77">
        <f t="shared" si="76"/>
        <v>18448.10798137305</v>
      </c>
      <c r="AM101" s="77">
        <f t="shared" si="76"/>
        <v>19001.551220814243</v>
      </c>
      <c r="AN101" s="77">
        <f t="shared" si="76"/>
        <v>19001.551220814243</v>
      </c>
      <c r="AO101" s="77">
        <f t="shared" si="76"/>
        <v>19001.551220814243</v>
      </c>
      <c r="AP101" s="77">
        <f t="shared" si="76"/>
        <v>19001.551220814243</v>
      </c>
      <c r="AQ101" s="77">
        <f t="shared" si="76"/>
        <v>19571.597757438671</v>
      </c>
      <c r="AR101" s="77">
        <f t="shared" si="76"/>
        <v>19571.597757438671</v>
      </c>
      <c r="AS101" s="77">
        <f t="shared" si="76"/>
        <v>19571.597757438671</v>
      </c>
      <c r="AT101" s="77">
        <f t="shared" si="76"/>
        <v>19571.597757438671</v>
      </c>
      <c r="AU101" s="77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</row>
    <row r="102" spans="1:61" ht="15.75" customHeight="1" x14ac:dyDescent="0.25">
      <c r="A102" s="1"/>
      <c r="B102" s="98"/>
      <c r="C102" s="11"/>
      <c r="D102" s="83" t="s">
        <v>230</v>
      </c>
      <c r="E102" s="45">
        <v>75000</v>
      </c>
      <c r="F102" s="77">
        <f t="shared" si="74"/>
        <v>18750</v>
      </c>
      <c r="G102" s="77">
        <f t="shared" ref="G102:AT102" si="77">F102*(1+G$96)</f>
        <v>18750</v>
      </c>
      <c r="H102" s="77">
        <f t="shared" si="77"/>
        <v>18750</v>
      </c>
      <c r="I102" s="77">
        <f t="shared" si="77"/>
        <v>18750</v>
      </c>
      <c r="J102" s="77">
        <f t="shared" si="77"/>
        <v>18750</v>
      </c>
      <c r="K102" s="77">
        <f t="shared" si="77"/>
        <v>19312.5</v>
      </c>
      <c r="L102" s="77">
        <f t="shared" si="77"/>
        <v>19312.5</v>
      </c>
      <c r="M102" s="77">
        <f t="shared" si="77"/>
        <v>19312.5</v>
      </c>
      <c r="N102" s="77">
        <f t="shared" si="77"/>
        <v>19312.5</v>
      </c>
      <c r="O102" s="77">
        <f t="shared" si="77"/>
        <v>19891.875</v>
      </c>
      <c r="P102" s="77">
        <f t="shared" si="77"/>
        <v>19891.875</v>
      </c>
      <c r="Q102" s="77">
        <f t="shared" si="77"/>
        <v>19891.875</v>
      </c>
      <c r="R102" s="77">
        <f t="shared" si="77"/>
        <v>19891.875</v>
      </c>
      <c r="S102" s="77">
        <f t="shared" si="77"/>
        <v>20488.631250000002</v>
      </c>
      <c r="T102" s="77">
        <f t="shared" si="77"/>
        <v>20488.631250000002</v>
      </c>
      <c r="U102" s="77">
        <f t="shared" si="77"/>
        <v>20488.631250000002</v>
      </c>
      <c r="V102" s="77">
        <f t="shared" si="77"/>
        <v>20488.631250000002</v>
      </c>
      <c r="W102" s="77">
        <f t="shared" si="77"/>
        <v>21103.290187500003</v>
      </c>
      <c r="X102" s="77">
        <f t="shared" si="77"/>
        <v>21103.290187500003</v>
      </c>
      <c r="Y102" s="77">
        <f t="shared" si="77"/>
        <v>21103.290187500003</v>
      </c>
      <c r="Z102" s="77">
        <f t="shared" si="77"/>
        <v>21103.290187500003</v>
      </c>
      <c r="AA102" s="77">
        <f t="shared" si="77"/>
        <v>21736.388893125004</v>
      </c>
      <c r="AB102" s="77">
        <f t="shared" si="77"/>
        <v>21736.388893125004</v>
      </c>
      <c r="AC102" s="77">
        <f t="shared" si="77"/>
        <v>21736.388893125004</v>
      </c>
      <c r="AD102" s="77">
        <f t="shared" si="77"/>
        <v>21736.388893125004</v>
      </c>
      <c r="AE102" s="77">
        <f t="shared" si="77"/>
        <v>22388.480559918753</v>
      </c>
      <c r="AF102" s="77">
        <f t="shared" si="77"/>
        <v>22388.480559918753</v>
      </c>
      <c r="AG102" s="77">
        <f t="shared" si="77"/>
        <v>22388.480559918753</v>
      </c>
      <c r="AH102" s="77">
        <f t="shared" si="77"/>
        <v>22388.480559918753</v>
      </c>
      <c r="AI102" s="77">
        <f t="shared" si="77"/>
        <v>23060.134976716316</v>
      </c>
      <c r="AJ102" s="77">
        <f t="shared" si="77"/>
        <v>23060.134976716316</v>
      </c>
      <c r="AK102" s="77">
        <f t="shared" si="77"/>
        <v>23060.134976716316</v>
      </c>
      <c r="AL102" s="77">
        <f t="shared" si="77"/>
        <v>23060.134976716316</v>
      </c>
      <c r="AM102" s="77">
        <f t="shared" si="77"/>
        <v>23751.939026017804</v>
      </c>
      <c r="AN102" s="77">
        <f t="shared" si="77"/>
        <v>23751.939026017804</v>
      </c>
      <c r="AO102" s="77">
        <f t="shared" si="77"/>
        <v>23751.939026017804</v>
      </c>
      <c r="AP102" s="77">
        <f t="shared" si="77"/>
        <v>23751.939026017804</v>
      </c>
      <c r="AQ102" s="77">
        <f t="shared" si="77"/>
        <v>24464.49719679834</v>
      </c>
      <c r="AR102" s="77">
        <f t="shared" si="77"/>
        <v>24464.49719679834</v>
      </c>
      <c r="AS102" s="77">
        <f t="shared" si="77"/>
        <v>24464.49719679834</v>
      </c>
      <c r="AT102" s="77">
        <f t="shared" si="77"/>
        <v>24464.49719679834</v>
      </c>
      <c r="AU102" s="77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</row>
    <row r="103" spans="1:61" ht="15.75" customHeight="1" x14ac:dyDescent="0.25">
      <c r="A103" s="1"/>
      <c r="B103" s="98"/>
      <c r="C103" s="11"/>
      <c r="D103" s="32" t="s">
        <v>163</v>
      </c>
      <c r="E103" s="82"/>
      <c r="F103" s="82"/>
      <c r="G103" s="81"/>
      <c r="H103" s="2"/>
      <c r="I103" s="2"/>
      <c r="J103" s="2"/>
      <c r="K103" s="81"/>
      <c r="L103" s="2"/>
      <c r="M103" s="2"/>
      <c r="N103" s="2"/>
      <c r="O103" s="81"/>
      <c r="P103" s="2"/>
      <c r="Q103" s="2"/>
      <c r="R103" s="2"/>
      <c r="S103" s="81"/>
      <c r="T103" s="2"/>
      <c r="U103" s="2"/>
      <c r="V103" s="2"/>
      <c r="W103" s="81"/>
      <c r="X103" s="2"/>
      <c r="Y103" s="2"/>
      <c r="Z103" s="2"/>
      <c r="AA103" s="81"/>
      <c r="AB103" s="2"/>
      <c r="AC103" s="2"/>
      <c r="AD103" s="2"/>
      <c r="AE103" s="81"/>
      <c r="AF103" s="2"/>
      <c r="AG103" s="2"/>
      <c r="AH103" s="2"/>
      <c r="AI103" s="81"/>
      <c r="AJ103" s="2"/>
      <c r="AK103" s="2"/>
      <c r="AL103" s="77"/>
      <c r="AM103" s="81"/>
      <c r="AN103" s="2"/>
      <c r="AO103" s="77"/>
      <c r="AP103" s="77"/>
      <c r="AQ103" s="81"/>
      <c r="AR103" s="77"/>
      <c r="AS103" s="77"/>
      <c r="AT103" s="77"/>
      <c r="AU103" s="77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</row>
    <row r="104" spans="1:61" ht="15.75" customHeight="1" x14ac:dyDescent="0.25">
      <c r="A104" s="1"/>
      <c r="B104" s="98"/>
      <c r="C104" s="11"/>
      <c r="D104" s="80" t="str">
        <f t="shared" ref="D104:D106" si="78">$D100</f>
        <v xml:space="preserve">  Office A</v>
      </c>
      <c r="E104" s="76">
        <v>1000</v>
      </c>
      <c r="F104" s="77">
        <f t="shared" ref="F104:F106" si="79">E104/4</f>
        <v>250</v>
      </c>
      <c r="G104" s="77">
        <f t="shared" ref="G104:AT104" si="80">F104*(1+G$86)</f>
        <v>250</v>
      </c>
      <c r="H104" s="77">
        <f t="shared" si="80"/>
        <v>250</v>
      </c>
      <c r="I104" s="77">
        <f t="shared" si="80"/>
        <v>250</v>
      </c>
      <c r="J104" s="77">
        <f t="shared" si="80"/>
        <v>250</v>
      </c>
      <c r="K104" s="77">
        <f t="shared" si="80"/>
        <v>255</v>
      </c>
      <c r="L104" s="77">
        <f t="shared" si="80"/>
        <v>255</v>
      </c>
      <c r="M104" s="77">
        <f t="shared" si="80"/>
        <v>255</v>
      </c>
      <c r="N104" s="77">
        <f t="shared" si="80"/>
        <v>255</v>
      </c>
      <c r="O104" s="77">
        <f t="shared" si="80"/>
        <v>260.10000000000002</v>
      </c>
      <c r="P104" s="77">
        <f t="shared" si="80"/>
        <v>260.10000000000002</v>
      </c>
      <c r="Q104" s="77">
        <f t="shared" si="80"/>
        <v>260.10000000000002</v>
      </c>
      <c r="R104" s="77">
        <f t="shared" si="80"/>
        <v>260.10000000000002</v>
      </c>
      <c r="S104" s="77">
        <f t="shared" si="80"/>
        <v>265.30200000000002</v>
      </c>
      <c r="T104" s="77">
        <f t="shared" si="80"/>
        <v>265.30200000000002</v>
      </c>
      <c r="U104" s="77">
        <f t="shared" si="80"/>
        <v>265.30200000000002</v>
      </c>
      <c r="V104" s="77">
        <f t="shared" si="80"/>
        <v>265.30200000000002</v>
      </c>
      <c r="W104" s="77">
        <f t="shared" si="80"/>
        <v>270.60804000000002</v>
      </c>
      <c r="X104" s="77">
        <f t="shared" si="80"/>
        <v>270.60804000000002</v>
      </c>
      <c r="Y104" s="77">
        <f t="shared" si="80"/>
        <v>270.60804000000002</v>
      </c>
      <c r="Z104" s="77">
        <f t="shared" si="80"/>
        <v>270.60804000000002</v>
      </c>
      <c r="AA104" s="77">
        <f t="shared" si="80"/>
        <v>276.0202008</v>
      </c>
      <c r="AB104" s="77">
        <f t="shared" si="80"/>
        <v>276.0202008</v>
      </c>
      <c r="AC104" s="77">
        <f t="shared" si="80"/>
        <v>276.0202008</v>
      </c>
      <c r="AD104" s="77">
        <f t="shared" si="80"/>
        <v>276.0202008</v>
      </c>
      <c r="AE104" s="77">
        <f t="shared" si="80"/>
        <v>281.54060481599998</v>
      </c>
      <c r="AF104" s="77">
        <f t="shared" si="80"/>
        <v>281.54060481599998</v>
      </c>
      <c r="AG104" s="77">
        <f t="shared" si="80"/>
        <v>281.54060481599998</v>
      </c>
      <c r="AH104" s="77">
        <f t="shared" si="80"/>
        <v>281.54060481599998</v>
      </c>
      <c r="AI104" s="77">
        <f t="shared" si="80"/>
        <v>287.17141691232001</v>
      </c>
      <c r="AJ104" s="77">
        <f t="shared" si="80"/>
        <v>287.17141691232001</v>
      </c>
      <c r="AK104" s="77">
        <f t="shared" si="80"/>
        <v>287.17141691232001</v>
      </c>
      <c r="AL104" s="77">
        <f t="shared" si="80"/>
        <v>287.17141691232001</v>
      </c>
      <c r="AM104" s="77">
        <f t="shared" si="80"/>
        <v>292.91484525056643</v>
      </c>
      <c r="AN104" s="77">
        <f t="shared" si="80"/>
        <v>292.91484525056643</v>
      </c>
      <c r="AO104" s="77">
        <f t="shared" si="80"/>
        <v>292.91484525056643</v>
      </c>
      <c r="AP104" s="77">
        <f t="shared" si="80"/>
        <v>292.91484525056643</v>
      </c>
      <c r="AQ104" s="77">
        <f t="shared" si="80"/>
        <v>298.77314215557777</v>
      </c>
      <c r="AR104" s="77">
        <f t="shared" si="80"/>
        <v>298.77314215557777</v>
      </c>
      <c r="AS104" s="77">
        <f t="shared" si="80"/>
        <v>298.77314215557777</v>
      </c>
      <c r="AT104" s="77">
        <f t="shared" si="80"/>
        <v>298.77314215557777</v>
      </c>
      <c r="AU104" s="77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</row>
    <row r="105" spans="1:61" ht="15.75" customHeight="1" x14ac:dyDescent="0.25">
      <c r="A105" s="1"/>
      <c r="B105" s="98"/>
      <c r="C105" s="11"/>
      <c r="D105" s="80" t="str">
        <f t="shared" si="78"/>
        <v xml:space="preserve">  Office B</v>
      </c>
      <c r="E105" s="76">
        <v>300</v>
      </c>
      <c r="F105" s="77">
        <f t="shared" si="79"/>
        <v>75</v>
      </c>
      <c r="G105" s="77">
        <f t="shared" ref="G105:AT105" si="81">F105*(1+G$86)</f>
        <v>75</v>
      </c>
      <c r="H105" s="77">
        <f t="shared" si="81"/>
        <v>75</v>
      </c>
      <c r="I105" s="77">
        <f t="shared" si="81"/>
        <v>75</v>
      </c>
      <c r="J105" s="77">
        <f t="shared" si="81"/>
        <v>75</v>
      </c>
      <c r="K105" s="77">
        <f t="shared" si="81"/>
        <v>76.5</v>
      </c>
      <c r="L105" s="77">
        <f t="shared" si="81"/>
        <v>76.5</v>
      </c>
      <c r="M105" s="77">
        <f t="shared" si="81"/>
        <v>76.5</v>
      </c>
      <c r="N105" s="77">
        <f t="shared" si="81"/>
        <v>76.5</v>
      </c>
      <c r="O105" s="77">
        <f t="shared" si="81"/>
        <v>78.03</v>
      </c>
      <c r="P105" s="77">
        <f t="shared" si="81"/>
        <v>78.03</v>
      </c>
      <c r="Q105" s="77">
        <f t="shared" si="81"/>
        <v>78.03</v>
      </c>
      <c r="R105" s="77">
        <f t="shared" si="81"/>
        <v>78.03</v>
      </c>
      <c r="S105" s="77">
        <f t="shared" si="81"/>
        <v>79.590600000000009</v>
      </c>
      <c r="T105" s="77">
        <f t="shared" si="81"/>
        <v>79.590600000000009</v>
      </c>
      <c r="U105" s="77">
        <f t="shared" si="81"/>
        <v>79.590600000000009</v>
      </c>
      <c r="V105" s="77">
        <f t="shared" si="81"/>
        <v>79.590600000000009</v>
      </c>
      <c r="W105" s="77">
        <f t="shared" si="81"/>
        <v>81.182412000000014</v>
      </c>
      <c r="X105" s="77">
        <f t="shared" si="81"/>
        <v>81.182412000000014</v>
      </c>
      <c r="Y105" s="77">
        <f t="shared" si="81"/>
        <v>81.182412000000014</v>
      </c>
      <c r="Z105" s="77">
        <f t="shared" si="81"/>
        <v>81.182412000000014</v>
      </c>
      <c r="AA105" s="77">
        <f t="shared" si="81"/>
        <v>82.806060240000022</v>
      </c>
      <c r="AB105" s="77">
        <f t="shared" si="81"/>
        <v>82.806060240000022</v>
      </c>
      <c r="AC105" s="77">
        <f t="shared" si="81"/>
        <v>82.806060240000022</v>
      </c>
      <c r="AD105" s="77">
        <f t="shared" si="81"/>
        <v>82.806060240000022</v>
      </c>
      <c r="AE105" s="77">
        <f t="shared" si="81"/>
        <v>84.462181444800024</v>
      </c>
      <c r="AF105" s="77">
        <f t="shared" si="81"/>
        <v>84.462181444800024</v>
      </c>
      <c r="AG105" s="77">
        <f t="shared" si="81"/>
        <v>84.462181444800024</v>
      </c>
      <c r="AH105" s="77">
        <f t="shared" si="81"/>
        <v>84.462181444800024</v>
      </c>
      <c r="AI105" s="77">
        <f t="shared" si="81"/>
        <v>86.151425073696032</v>
      </c>
      <c r="AJ105" s="77">
        <f t="shared" si="81"/>
        <v>86.151425073696032</v>
      </c>
      <c r="AK105" s="77">
        <f t="shared" si="81"/>
        <v>86.151425073696032</v>
      </c>
      <c r="AL105" s="77">
        <f t="shared" si="81"/>
        <v>86.151425073696032</v>
      </c>
      <c r="AM105" s="77">
        <f t="shared" si="81"/>
        <v>87.874453575169952</v>
      </c>
      <c r="AN105" s="77">
        <f t="shared" si="81"/>
        <v>87.874453575169952</v>
      </c>
      <c r="AO105" s="77">
        <f t="shared" si="81"/>
        <v>87.874453575169952</v>
      </c>
      <c r="AP105" s="77">
        <f t="shared" si="81"/>
        <v>87.874453575169952</v>
      </c>
      <c r="AQ105" s="77">
        <f t="shared" si="81"/>
        <v>89.631942646673352</v>
      </c>
      <c r="AR105" s="77">
        <f t="shared" si="81"/>
        <v>89.631942646673352</v>
      </c>
      <c r="AS105" s="77">
        <f t="shared" si="81"/>
        <v>89.631942646673352</v>
      </c>
      <c r="AT105" s="77">
        <f t="shared" si="81"/>
        <v>89.631942646673352</v>
      </c>
      <c r="AU105" s="77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</row>
    <row r="106" spans="1:61" ht="15.75" customHeight="1" x14ac:dyDescent="0.25">
      <c r="A106" s="1"/>
      <c r="B106" s="98"/>
      <c r="C106" s="11"/>
      <c r="D106" s="80" t="str">
        <f t="shared" si="78"/>
        <v xml:space="preserve">  Office C</v>
      </c>
      <c r="E106" s="76">
        <v>600</v>
      </c>
      <c r="F106" s="77">
        <f t="shared" si="79"/>
        <v>150</v>
      </c>
      <c r="G106" s="77">
        <f t="shared" ref="G106:AT106" si="82">F106*(1+G$86)</f>
        <v>150</v>
      </c>
      <c r="H106" s="77">
        <f t="shared" si="82"/>
        <v>150</v>
      </c>
      <c r="I106" s="77">
        <f t="shared" si="82"/>
        <v>150</v>
      </c>
      <c r="J106" s="77">
        <f t="shared" si="82"/>
        <v>150</v>
      </c>
      <c r="K106" s="77">
        <f t="shared" si="82"/>
        <v>153</v>
      </c>
      <c r="L106" s="77">
        <f t="shared" si="82"/>
        <v>153</v>
      </c>
      <c r="M106" s="77">
        <f t="shared" si="82"/>
        <v>153</v>
      </c>
      <c r="N106" s="77">
        <f t="shared" si="82"/>
        <v>153</v>
      </c>
      <c r="O106" s="77">
        <f t="shared" si="82"/>
        <v>156.06</v>
      </c>
      <c r="P106" s="77">
        <f t="shared" si="82"/>
        <v>156.06</v>
      </c>
      <c r="Q106" s="77">
        <f t="shared" si="82"/>
        <v>156.06</v>
      </c>
      <c r="R106" s="77">
        <f t="shared" si="82"/>
        <v>156.06</v>
      </c>
      <c r="S106" s="77">
        <f t="shared" si="82"/>
        <v>159.18120000000002</v>
      </c>
      <c r="T106" s="77">
        <f t="shared" si="82"/>
        <v>159.18120000000002</v>
      </c>
      <c r="U106" s="77">
        <f t="shared" si="82"/>
        <v>159.18120000000002</v>
      </c>
      <c r="V106" s="77">
        <f t="shared" si="82"/>
        <v>159.18120000000002</v>
      </c>
      <c r="W106" s="77">
        <f t="shared" si="82"/>
        <v>162.36482400000003</v>
      </c>
      <c r="X106" s="77">
        <f t="shared" si="82"/>
        <v>162.36482400000003</v>
      </c>
      <c r="Y106" s="77">
        <f t="shared" si="82"/>
        <v>162.36482400000003</v>
      </c>
      <c r="Z106" s="77">
        <f t="shared" si="82"/>
        <v>162.36482400000003</v>
      </c>
      <c r="AA106" s="77">
        <f t="shared" si="82"/>
        <v>165.61212048000004</v>
      </c>
      <c r="AB106" s="77">
        <f t="shared" si="82"/>
        <v>165.61212048000004</v>
      </c>
      <c r="AC106" s="77">
        <f t="shared" si="82"/>
        <v>165.61212048000004</v>
      </c>
      <c r="AD106" s="77">
        <f t="shared" si="82"/>
        <v>165.61212048000004</v>
      </c>
      <c r="AE106" s="77">
        <f t="shared" si="82"/>
        <v>168.92436288960005</v>
      </c>
      <c r="AF106" s="77">
        <f t="shared" si="82"/>
        <v>168.92436288960005</v>
      </c>
      <c r="AG106" s="77">
        <f t="shared" si="82"/>
        <v>168.92436288960005</v>
      </c>
      <c r="AH106" s="77">
        <f t="shared" si="82"/>
        <v>168.92436288960005</v>
      </c>
      <c r="AI106" s="77">
        <f t="shared" si="82"/>
        <v>172.30285014739206</v>
      </c>
      <c r="AJ106" s="77">
        <f t="shared" si="82"/>
        <v>172.30285014739206</v>
      </c>
      <c r="AK106" s="77">
        <f t="shared" si="82"/>
        <v>172.30285014739206</v>
      </c>
      <c r="AL106" s="77">
        <f t="shared" si="82"/>
        <v>172.30285014739206</v>
      </c>
      <c r="AM106" s="77">
        <f t="shared" si="82"/>
        <v>175.7489071503399</v>
      </c>
      <c r="AN106" s="77">
        <f t="shared" si="82"/>
        <v>175.7489071503399</v>
      </c>
      <c r="AO106" s="77">
        <f t="shared" si="82"/>
        <v>175.7489071503399</v>
      </c>
      <c r="AP106" s="77">
        <f t="shared" si="82"/>
        <v>175.7489071503399</v>
      </c>
      <c r="AQ106" s="77">
        <f t="shared" si="82"/>
        <v>179.2638852933467</v>
      </c>
      <c r="AR106" s="77">
        <f t="shared" si="82"/>
        <v>179.2638852933467</v>
      </c>
      <c r="AS106" s="77">
        <f t="shared" si="82"/>
        <v>179.2638852933467</v>
      </c>
      <c r="AT106" s="77">
        <f t="shared" si="82"/>
        <v>179.2638852933467</v>
      </c>
      <c r="AU106" s="77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</row>
    <row r="107" spans="1:61" ht="15.75" customHeight="1" x14ac:dyDescent="0.25">
      <c r="A107" s="1"/>
      <c r="B107" s="98"/>
      <c r="C107" s="11"/>
      <c r="D107" s="32" t="s">
        <v>231</v>
      </c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77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</row>
    <row r="108" spans="1:61" ht="15.75" customHeight="1" x14ac:dyDescent="0.25">
      <c r="A108" s="1"/>
      <c r="B108" s="98"/>
      <c r="C108" s="11"/>
      <c r="D108" s="80" t="str">
        <f t="shared" ref="D108:D110" si="83">$D100</f>
        <v xml:space="preserve">  Office A</v>
      </c>
      <c r="E108" s="76">
        <v>500</v>
      </c>
      <c r="F108" s="77">
        <f t="shared" ref="F108:F110" si="84">E108/4</f>
        <v>125</v>
      </c>
      <c r="G108" s="77">
        <f t="shared" ref="G108:AT108" si="85">F108*(1+G$86)</f>
        <v>125</v>
      </c>
      <c r="H108" s="77">
        <f t="shared" si="85"/>
        <v>125</v>
      </c>
      <c r="I108" s="77">
        <f t="shared" si="85"/>
        <v>125</v>
      </c>
      <c r="J108" s="77">
        <f t="shared" si="85"/>
        <v>125</v>
      </c>
      <c r="K108" s="77">
        <f t="shared" si="85"/>
        <v>127.5</v>
      </c>
      <c r="L108" s="77">
        <f t="shared" si="85"/>
        <v>127.5</v>
      </c>
      <c r="M108" s="77">
        <f t="shared" si="85"/>
        <v>127.5</v>
      </c>
      <c r="N108" s="77">
        <f t="shared" si="85"/>
        <v>127.5</v>
      </c>
      <c r="O108" s="77">
        <f t="shared" si="85"/>
        <v>130.05000000000001</v>
      </c>
      <c r="P108" s="77">
        <f t="shared" si="85"/>
        <v>130.05000000000001</v>
      </c>
      <c r="Q108" s="77">
        <f t="shared" si="85"/>
        <v>130.05000000000001</v>
      </c>
      <c r="R108" s="77">
        <f t="shared" si="85"/>
        <v>130.05000000000001</v>
      </c>
      <c r="S108" s="77">
        <f t="shared" si="85"/>
        <v>132.65100000000001</v>
      </c>
      <c r="T108" s="77">
        <f t="shared" si="85"/>
        <v>132.65100000000001</v>
      </c>
      <c r="U108" s="77">
        <f t="shared" si="85"/>
        <v>132.65100000000001</v>
      </c>
      <c r="V108" s="77">
        <f t="shared" si="85"/>
        <v>132.65100000000001</v>
      </c>
      <c r="W108" s="77">
        <f t="shared" si="85"/>
        <v>135.30402000000001</v>
      </c>
      <c r="X108" s="77">
        <f t="shared" si="85"/>
        <v>135.30402000000001</v>
      </c>
      <c r="Y108" s="77">
        <f t="shared" si="85"/>
        <v>135.30402000000001</v>
      </c>
      <c r="Z108" s="77">
        <f t="shared" si="85"/>
        <v>135.30402000000001</v>
      </c>
      <c r="AA108" s="77">
        <f t="shared" si="85"/>
        <v>138.0101004</v>
      </c>
      <c r="AB108" s="77">
        <f t="shared" si="85"/>
        <v>138.0101004</v>
      </c>
      <c r="AC108" s="77">
        <f t="shared" si="85"/>
        <v>138.0101004</v>
      </c>
      <c r="AD108" s="77">
        <f t="shared" si="85"/>
        <v>138.0101004</v>
      </c>
      <c r="AE108" s="77">
        <f t="shared" si="85"/>
        <v>140.77030240799999</v>
      </c>
      <c r="AF108" s="77">
        <f t="shared" si="85"/>
        <v>140.77030240799999</v>
      </c>
      <c r="AG108" s="77">
        <f t="shared" si="85"/>
        <v>140.77030240799999</v>
      </c>
      <c r="AH108" s="77">
        <f t="shared" si="85"/>
        <v>140.77030240799999</v>
      </c>
      <c r="AI108" s="77">
        <f t="shared" si="85"/>
        <v>143.58570845616001</v>
      </c>
      <c r="AJ108" s="77">
        <f t="shared" si="85"/>
        <v>143.58570845616001</v>
      </c>
      <c r="AK108" s="77">
        <f t="shared" si="85"/>
        <v>143.58570845616001</v>
      </c>
      <c r="AL108" s="77">
        <f t="shared" si="85"/>
        <v>143.58570845616001</v>
      </c>
      <c r="AM108" s="77">
        <f t="shared" si="85"/>
        <v>146.45742262528321</v>
      </c>
      <c r="AN108" s="77">
        <f t="shared" si="85"/>
        <v>146.45742262528321</v>
      </c>
      <c r="AO108" s="77">
        <f t="shared" si="85"/>
        <v>146.45742262528321</v>
      </c>
      <c r="AP108" s="77">
        <f t="shared" si="85"/>
        <v>146.45742262528321</v>
      </c>
      <c r="AQ108" s="77">
        <f t="shared" si="85"/>
        <v>149.38657107778889</v>
      </c>
      <c r="AR108" s="77">
        <f t="shared" si="85"/>
        <v>149.38657107778889</v>
      </c>
      <c r="AS108" s="77">
        <f t="shared" si="85"/>
        <v>149.38657107778889</v>
      </c>
      <c r="AT108" s="77">
        <f t="shared" si="85"/>
        <v>149.38657107778889</v>
      </c>
      <c r="AU108" s="77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</row>
    <row r="109" spans="1:61" ht="15.75" customHeight="1" x14ac:dyDescent="0.25">
      <c r="A109" s="1"/>
      <c r="B109" s="98"/>
      <c r="C109" s="11"/>
      <c r="D109" s="80" t="str">
        <f t="shared" si="83"/>
        <v xml:space="preserve">  Office B</v>
      </c>
      <c r="E109" s="76">
        <v>750</v>
      </c>
      <c r="F109" s="77">
        <f t="shared" si="84"/>
        <v>187.5</v>
      </c>
      <c r="G109" s="77">
        <f t="shared" ref="G109:AT109" si="86">F109*(1+G$86)</f>
        <v>187.5</v>
      </c>
      <c r="H109" s="77">
        <f t="shared" si="86"/>
        <v>187.5</v>
      </c>
      <c r="I109" s="77">
        <f t="shared" si="86"/>
        <v>187.5</v>
      </c>
      <c r="J109" s="77">
        <f t="shared" si="86"/>
        <v>187.5</v>
      </c>
      <c r="K109" s="77">
        <f t="shared" si="86"/>
        <v>191.25</v>
      </c>
      <c r="L109" s="77">
        <f t="shared" si="86"/>
        <v>191.25</v>
      </c>
      <c r="M109" s="77">
        <f t="shared" si="86"/>
        <v>191.25</v>
      </c>
      <c r="N109" s="77">
        <f t="shared" si="86"/>
        <v>191.25</v>
      </c>
      <c r="O109" s="77">
        <f t="shared" si="86"/>
        <v>195.07500000000002</v>
      </c>
      <c r="P109" s="77">
        <f t="shared" si="86"/>
        <v>195.07500000000002</v>
      </c>
      <c r="Q109" s="77">
        <f t="shared" si="86"/>
        <v>195.07500000000002</v>
      </c>
      <c r="R109" s="77">
        <f t="shared" si="86"/>
        <v>195.07500000000002</v>
      </c>
      <c r="S109" s="77">
        <f t="shared" si="86"/>
        <v>198.97650000000002</v>
      </c>
      <c r="T109" s="77">
        <f t="shared" si="86"/>
        <v>198.97650000000002</v>
      </c>
      <c r="U109" s="77">
        <f t="shared" si="86"/>
        <v>198.97650000000002</v>
      </c>
      <c r="V109" s="77">
        <f t="shared" si="86"/>
        <v>198.97650000000002</v>
      </c>
      <c r="W109" s="77">
        <f t="shared" si="86"/>
        <v>202.95603000000003</v>
      </c>
      <c r="X109" s="77">
        <f t="shared" si="86"/>
        <v>202.95603000000003</v>
      </c>
      <c r="Y109" s="77">
        <f t="shared" si="86"/>
        <v>202.95603000000003</v>
      </c>
      <c r="Z109" s="77">
        <f t="shared" si="86"/>
        <v>202.95603000000003</v>
      </c>
      <c r="AA109" s="77">
        <f t="shared" si="86"/>
        <v>207.01515060000003</v>
      </c>
      <c r="AB109" s="77">
        <f t="shared" si="86"/>
        <v>207.01515060000003</v>
      </c>
      <c r="AC109" s="77">
        <f t="shared" si="86"/>
        <v>207.01515060000003</v>
      </c>
      <c r="AD109" s="77">
        <f t="shared" si="86"/>
        <v>207.01515060000003</v>
      </c>
      <c r="AE109" s="77">
        <f t="shared" si="86"/>
        <v>211.15545361200003</v>
      </c>
      <c r="AF109" s="77">
        <f t="shared" si="86"/>
        <v>211.15545361200003</v>
      </c>
      <c r="AG109" s="77">
        <f t="shared" si="86"/>
        <v>211.15545361200003</v>
      </c>
      <c r="AH109" s="77">
        <f t="shared" si="86"/>
        <v>211.15545361200003</v>
      </c>
      <c r="AI109" s="77">
        <f t="shared" si="86"/>
        <v>215.37856268424002</v>
      </c>
      <c r="AJ109" s="77">
        <f t="shared" si="86"/>
        <v>215.37856268424002</v>
      </c>
      <c r="AK109" s="77">
        <f t="shared" si="86"/>
        <v>215.37856268424002</v>
      </c>
      <c r="AL109" s="77">
        <f t="shared" si="86"/>
        <v>215.37856268424002</v>
      </c>
      <c r="AM109" s="77">
        <f t="shared" si="86"/>
        <v>219.68613393792484</v>
      </c>
      <c r="AN109" s="77">
        <f t="shared" si="86"/>
        <v>219.68613393792484</v>
      </c>
      <c r="AO109" s="77">
        <f t="shared" si="86"/>
        <v>219.68613393792484</v>
      </c>
      <c r="AP109" s="77">
        <f t="shared" si="86"/>
        <v>219.68613393792484</v>
      </c>
      <c r="AQ109" s="77">
        <f t="shared" si="86"/>
        <v>224.07985661668334</v>
      </c>
      <c r="AR109" s="77">
        <f t="shared" si="86"/>
        <v>224.07985661668334</v>
      </c>
      <c r="AS109" s="77">
        <f t="shared" si="86"/>
        <v>224.07985661668334</v>
      </c>
      <c r="AT109" s="77">
        <f t="shared" si="86"/>
        <v>224.07985661668334</v>
      </c>
      <c r="AU109" s="77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</row>
    <row r="110" spans="1:61" ht="15.75" customHeight="1" x14ac:dyDescent="0.25">
      <c r="A110" s="1"/>
      <c r="B110" s="98"/>
      <c r="C110" s="11"/>
      <c r="D110" s="80" t="str">
        <f t="shared" si="83"/>
        <v xml:space="preserve">  Office C</v>
      </c>
      <c r="E110" s="76">
        <v>1000</v>
      </c>
      <c r="F110" s="77">
        <f t="shared" si="84"/>
        <v>250</v>
      </c>
      <c r="G110" s="77">
        <f t="shared" ref="G110:AT110" si="87">F110*(1+G$86)</f>
        <v>250</v>
      </c>
      <c r="H110" s="77">
        <f t="shared" si="87"/>
        <v>250</v>
      </c>
      <c r="I110" s="77">
        <f t="shared" si="87"/>
        <v>250</v>
      </c>
      <c r="J110" s="77">
        <f t="shared" si="87"/>
        <v>250</v>
      </c>
      <c r="K110" s="77">
        <f t="shared" si="87"/>
        <v>255</v>
      </c>
      <c r="L110" s="77">
        <f t="shared" si="87"/>
        <v>255</v>
      </c>
      <c r="M110" s="77">
        <f t="shared" si="87"/>
        <v>255</v>
      </c>
      <c r="N110" s="77">
        <f t="shared" si="87"/>
        <v>255</v>
      </c>
      <c r="O110" s="77">
        <f t="shared" si="87"/>
        <v>260.10000000000002</v>
      </c>
      <c r="P110" s="77">
        <f t="shared" si="87"/>
        <v>260.10000000000002</v>
      </c>
      <c r="Q110" s="77">
        <f t="shared" si="87"/>
        <v>260.10000000000002</v>
      </c>
      <c r="R110" s="77">
        <f t="shared" si="87"/>
        <v>260.10000000000002</v>
      </c>
      <c r="S110" s="77">
        <f t="shared" si="87"/>
        <v>265.30200000000002</v>
      </c>
      <c r="T110" s="77">
        <f t="shared" si="87"/>
        <v>265.30200000000002</v>
      </c>
      <c r="U110" s="77">
        <f t="shared" si="87"/>
        <v>265.30200000000002</v>
      </c>
      <c r="V110" s="77">
        <f t="shared" si="87"/>
        <v>265.30200000000002</v>
      </c>
      <c r="W110" s="77">
        <f t="shared" si="87"/>
        <v>270.60804000000002</v>
      </c>
      <c r="X110" s="77">
        <f t="shared" si="87"/>
        <v>270.60804000000002</v>
      </c>
      <c r="Y110" s="77">
        <f t="shared" si="87"/>
        <v>270.60804000000002</v>
      </c>
      <c r="Z110" s="77">
        <f t="shared" si="87"/>
        <v>270.60804000000002</v>
      </c>
      <c r="AA110" s="77">
        <f t="shared" si="87"/>
        <v>276.0202008</v>
      </c>
      <c r="AB110" s="77">
        <f t="shared" si="87"/>
        <v>276.0202008</v>
      </c>
      <c r="AC110" s="77">
        <f t="shared" si="87"/>
        <v>276.0202008</v>
      </c>
      <c r="AD110" s="77">
        <f t="shared" si="87"/>
        <v>276.0202008</v>
      </c>
      <c r="AE110" s="77">
        <f t="shared" si="87"/>
        <v>281.54060481599998</v>
      </c>
      <c r="AF110" s="77">
        <f t="shared" si="87"/>
        <v>281.54060481599998</v>
      </c>
      <c r="AG110" s="77">
        <f t="shared" si="87"/>
        <v>281.54060481599998</v>
      </c>
      <c r="AH110" s="77">
        <f t="shared" si="87"/>
        <v>281.54060481599998</v>
      </c>
      <c r="AI110" s="77">
        <f t="shared" si="87"/>
        <v>287.17141691232001</v>
      </c>
      <c r="AJ110" s="77">
        <f t="shared" si="87"/>
        <v>287.17141691232001</v>
      </c>
      <c r="AK110" s="77">
        <f t="shared" si="87"/>
        <v>287.17141691232001</v>
      </c>
      <c r="AL110" s="77">
        <f t="shared" si="87"/>
        <v>287.17141691232001</v>
      </c>
      <c r="AM110" s="77">
        <f t="shared" si="87"/>
        <v>292.91484525056643</v>
      </c>
      <c r="AN110" s="77">
        <f t="shared" si="87"/>
        <v>292.91484525056643</v>
      </c>
      <c r="AO110" s="77">
        <f t="shared" si="87"/>
        <v>292.91484525056643</v>
      </c>
      <c r="AP110" s="77">
        <f t="shared" si="87"/>
        <v>292.91484525056643</v>
      </c>
      <c r="AQ110" s="77">
        <f t="shared" si="87"/>
        <v>298.77314215557777</v>
      </c>
      <c r="AR110" s="77">
        <f t="shared" si="87"/>
        <v>298.77314215557777</v>
      </c>
      <c r="AS110" s="77">
        <f t="shared" si="87"/>
        <v>298.77314215557777</v>
      </c>
      <c r="AT110" s="77">
        <f t="shared" si="87"/>
        <v>298.77314215557777</v>
      </c>
      <c r="AU110" s="77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</row>
    <row r="111" spans="1:61" ht="15.75" customHeight="1" x14ac:dyDescent="0.25">
      <c r="A111" s="1"/>
      <c r="B111" s="98"/>
      <c r="C111" s="2"/>
      <c r="D111" s="32" t="s">
        <v>24</v>
      </c>
      <c r="E111" s="32"/>
      <c r="F111" s="32"/>
      <c r="G111" s="78">
        <f t="shared" ref="G111:AT111" si="88">SUM(G100:G110)</f>
        <v>44787.5</v>
      </c>
      <c r="H111" s="78">
        <f t="shared" si="88"/>
        <v>44787.5</v>
      </c>
      <c r="I111" s="78">
        <f t="shared" si="88"/>
        <v>44787.5</v>
      </c>
      <c r="J111" s="78">
        <f t="shared" si="88"/>
        <v>44787.5</v>
      </c>
      <c r="K111" s="78">
        <f t="shared" si="88"/>
        <v>46120.75</v>
      </c>
      <c r="L111" s="78">
        <f t="shared" si="88"/>
        <v>46120.75</v>
      </c>
      <c r="M111" s="78">
        <f t="shared" si="88"/>
        <v>46120.75</v>
      </c>
      <c r="N111" s="78">
        <f t="shared" si="88"/>
        <v>46120.75</v>
      </c>
      <c r="O111" s="78">
        <f t="shared" si="88"/>
        <v>47493.789999999994</v>
      </c>
      <c r="P111" s="78">
        <f t="shared" si="88"/>
        <v>47493.789999999994</v>
      </c>
      <c r="Q111" s="78">
        <f t="shared" si="88"/>
        <v>47493.789999999994</v>
      </c>
      <c r="R111" s="78">
        <f t="shared" si="88"/>
        <v>47493.789999999994</v>
      </c>
      <c r="S111" s="78">
        <f t="shared" si="88"/>
        <v>48907.809550000005</v>
      </c>
      <c r="T111" s="78">
        <f t="shared" si="88"/>
        <v>48907.809550000005</v>
      </c>
      <c r="U111" s="78">
        <f t="shared" si="88"/>
        <v>48907.809550000005</v>
      </c>
      <c r="V111" s="78">
        <f t="shared" si="88"/>
        <v>48907.809550000005</v>
      </c>
      <c r="W111" s="78">
        <f t="shared" si="88"/>
        <v>50364.033803500002</v>
      </c>
      <c r="X111" s="78">
        <f t="shared" si="88"/>
        <v>50364.033803500002</v>
      </c>
      <c r="Y111" s="78">
        <f t="shared" si="88"/>
        <v>50364.033803500002</v>
      </c>
      <c r="Z111" s="78">
        <f t="shared" si="88"/>
        <v>50364.033803500002</v>
      </c>
      <c r="AA111" s="78">
        <f t="shared" si="88"/>
        <v>51863.724583944997</v>
      </c>
      <c r="AB111" s="78">
        <f t="shared" si="88"/>
        <v>51863.724583944997</v>
      </c>
      <c r="AC111" s="78">
        <f t="shared" si="88"/>
        <v>51863.724583944997</v>
      </c>
      <c r="AD111" s="78">
        <f t="shared" si="88"/>
        <v>51863.724583944997</v>
      </c>
      <c r="AE111" s="78">
        <f t="shared" si="88"/>
        <v>53408.181483130145</v>
      </c>
      <c r="AF111" s="78">
        <f t="shared" si="88"/>
        <v>53408.181483130145</v>
      </c>
      <c r="AG111" s="78">
        <f t="shared" si="88"/>
        <v>53408.181483130145</v>
      </c>
      <c r="AH111" s="78">
        <f t="shared" si="88"/>
        <v>53408.181483130145</v>
      </c>
      <c r="AI111" s="78">
        <f t="shared" si="88"/>
        <v>54998.742992524196</v>
      </c>
      <c r="AJ111" s="78">
        <f t="shared" si="88"/>
        <v>54998.742992524196</v>
      </c>
      <c r="AK111" s="78">
        <f t="shared" si="88"/>
        <v>54998.742992524196</v>
      </c>
      <c r="AL111" s="78">
        <f t="shared" si="88"/>
        <v>54998.742992524196</v>
      </c>
      <c r="AM111" s="78">
        <f t="shared" si="88"/>
        <v>56636.787668498058</v>
      </c>
      <c r="AN111" s="78">
        <f t="shared" si="88"/>
        <v>56636.787668498058</v>
      </c>
      <c r="AO111" s="78">
        <f t="shared" si="88"/>
        <v>56636.787668498058</v>
      </c>
      <c r="AP111" s="78">
        <f t="shared" si="88"/>
        <v>56636.787668498058</v>
      </c>
      <c r="AQ111" s="78">
        <f t="shared" si="88"/>
        <v>58323.735332475109</v>
      </c>
      <c r="AR111" s="78">
        <f t="shared" si="88"/>
        <v>58323.735332475109</v>
      </c>
      <c r="AS111" s="78">
        <f t="shared" si="88"/>
        <v>58323.735332475109</v>
      </c>
      <c r="AT111" s="78">
        <f t="shared" si="88"/>
        <v>58323.735332475109</v>
      </c>
      <c r="AU111" s="77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</row>
    <row r="112" spans="1:61" ht="15.75" customHeight="1" x14ac:dyDescent="0.25">
      <c r="A112" s="1"/>
      <c r="B112" s="2"/>
      <c r="C112" s="2"/>
      <c r="D112" s="32"/>
      <c r="E112" s="32"/>
      <c r="F112" s="32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77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</row>
    <row r="113" spans="1:61" ht="15.75" customHeight="1" x14ac:dyDescent="0.25">
      <c r="A113" s="1"/>
      <c r="B113" s="11"/>
      <c r="C113" s="2"/>
      <c r="D113" s="20"/>
      <c r="E113" s="20"/>
      <c r="F113" s="20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</row>
    <row r="114" spans="1:61" ht="15.75" customHeight="1" x14ac:dyDescent="0.25">
      <c r="A114" s="1"/>
      <c r="B114" s="98"/>
      <c r="C114" s="11"/>
      <c r="D114" s="20" t="s">
        <v>232</v>
      </c>
      <c r="E114" s="82" t="s">
        <v>133</v>
      </c>
      <c r="F114" s="82" t="s">
        <v>202</v>
      </c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</row>
    <row r="115" spans="1:61" ht="15.75" customHeight="1" x14ac:dyDescent="0.25">
      <c r="A115" s="1"/>
      <c r="B115" s="98"/>
      <c r="C115" s="11"/>
      <c r="D115" s="64" t="s">
        <v>233</v>
      </c>
      <c r="E115" s="76">
        <v>2000</v>
      </c>
      <c r="F115" s="77">
        <f t="shared" ref="F115:F119" si="89">E115/4</f>
        <v>500</v>
      </c>
      <c r="G115" s="77">
        <f t="shared" ref="G115:AT115" si="90">F115</f>
        <v>500</v>
      </c>
      <c r="H115" s="77">
        <f t="shared" si="90"/>
        <v>500</v>
      </c>
      <c r="I115" s="77">
        <f t="shared" si="90"/>
        <v>500</v>
      </c>
      <c r="J115" s="77">
        <f t="shared" si="90"/>
        <v>500</v>
      </c>
      <c r="K115" s="77">
        <f t="shared" si="90"/>
        <v>500</v>
      </c>
      <c r="L115" s="77">
        <f t="shared" si="90"/>
        <v>500</v>
      </c>
      <c r="M115" s="77">
        <f t="shared" si="90"/>
        <v>500</v>
      </c>
      <c r="N115" s="77">
        <f t="shared" si="90"/>
        <v>500</v>
      </c>
      <c r="O115" s="77">
        <f t="shared" si="90"/>
        <v>500</v>
      </c>
      <c r="P115" s="77">
        <f t="shared" si="90"/>
        <v>500</v>
      </c>
      <c r="Q115" s="77">
        <f t="shared" si="90"/>
        <v>500</v>
      </c>
      <c r="R115" s="77">
        <f t="shared" si="90"/>
        <v>500</v>
      </c>
      <c r="S115" s="77">
        <f t="shared" si="90"/>
        <v>500</v>
      </c>
      <c r="T115" s="77">
        <f t="shared" si="90"/>
        <v>500</v>
      </c>
      <c r="U115" s="77">
        <f t="shared" si="90"/>
        <v>500</v>
      </c>
      <c r="V115" s="77">
        <f t="shared" si="90"/>
        <v>500</v>
      </c>
      <c r="W115" s="77">
        <f t="shared" si="90"/>
        <v>500</v>
      </c>
      <c r="X115" s="77">
        <f t="shared" si="90"/>
        <v>500</v>
      </c>
      <c r="Y115" s="77">
        <f t="shared" si="90"/>
        <v>500</v>
      </c>
      <c r="Z115" s="77">
        <f t="shared" si="90"/>
        <v>500</v>
      </c>
      <c r="AA115" s="77">
        <f t="shared" si="90"/>
        <v>500</v>
      </c>
      <c r="AB115" s="77">
        <f t="shared" si="90"/>
        <v>500</v>
      </c>
      <c r="AC115" s="77">
        <f t="shared" si="90"/>
        <v>500</v>
      </c>
      <c r="AD115" s="77">
        <f t="shared" si="90"/>
        <v>500</v>
      </c>
      <c r="AE115" s="77">
        <f t="shared" si="90"/>
        <v>500</v>
      </c>
      <c r="AF115" s="77">
        <f t="shared" si="90"/>
        <v>500</v>
      </c>
      <c r="AG115" s="77">
        <f t="shared" si="90"/>
        <v>500</v>
      </c>
      <c r="AH115" s="77">
        <f t="shared" si="90"/>
        <v>500</v>
      </c>
      <c r="AI115" s="77">
        <f t="shared" si="90"/>
        <v>500</v>
      </c>
      <c r="AJ115" s="77">
        <f t="shared" si="90"/>
        <v>500</v>
      </c>
      <c r="AK115" s="77">
        <f t="shared" si="90"/>
        <v>500</v>
      </c>
      <c r="AL115" s="77">
        <f t="shared" si="90"/>
        <v>500</v>
      </c>
      <c r="AM115" s="77">
        <f t="shared" si="90"/>
        <v>500</v>
      </c>
      <c r="AN115" s="77">
        <f t="shared" si="90"/>
        <v>500</v>
      </c>
      <c r="AO115" s="77">
        <f t="shared" si="90"/>
        <v>500</v>
      </c>
      <c r="AP115" s="77">
        <f t="shared" si="90"/>
        <v>500</v>
      </c>
      <c r="AQ115" s="77">
        <f t="shared" si="90"/>
        <v>500</v>
      </c>
      <c r="AR115" s="77">
        <f t="shared" si="90"/>
        <v>500</v>
      </c>
      <c r="AS115" s="77">
        <f t="shared" si="90"/>
        <v>500</v>
      </c>
      <c r="AT115" s="77">
        <f t="shared" si="90"/>
        <v>500</v>
      </c>
      <c r="AU115" s="77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</row>
    <row r="116" spans="1:61" ht="15.75" customHeight="1" x14ac:dyDescent="0.25">
      <c r="A116" s="1"/>
      <c r="B116" s="98"/>
      <c r="C116" s="11"/>
      <c r="D116" s="64" t="s">
        <v>234</v>
      </c>
      <c r="E116" s="76">
        <v>1500</v>
      </c>
      <c r="F116" s="77">
        <f t="shared" si="89"/>
        <v>375</v>
      </c>
      <c r="G116" s="77">
        <f t="shared" ref="G116:AT116" si="91">F116</f>
        <v>375</v>
      </c>
      <c r="H116" s="77">
        <f t="shared" si="91"/>
        <v>375</v>
      </c>
      <c r="I116" s="77">
        <f t="shared" si="91"/>
        <v>375</v>
      </c>
      <c r="J116" s="77">
        <f t="shared" si="91"/>
        <v>375</v>
      </c>
      <c r="K116" s="77">
        <f t="shared" si="91"/>
        <v>375</v>
      </c>
      <c r="L116" s="77">
        <f t="shared" si="91"/>
        <v>375</v>
      </c>
      <c r="M116" s="77">
        <f t="shared" si="91"/>
        <v>375</v>
      </c>
      <c r="N116" s="77">
        <f t="shared" si="91"/>
        <v>375</v>
      </c>
      <c r="O116" s="77">
        <f t="shared" si="91"/>
        <v>375</v>
      </c>
      <c r="P116" s="77">
        <f t="shared" si="91"/>
        <v>375</v>
      </c>
      <c r="Q116" s="77">
        <f t="shared" si="91"/>
        <v>375</v>
      </c>
      <c r="R116" s="77">
        <f t="shared" si="91"/>
        <v>375</v>
      </c>
      <c r="S116" s="77">
        <f t="shared" si="91"/>
        <v>375</v>
      </c>
      <c r="T116" s="77">
        <f t="shared" si="91"/>
        <v>375</v>
      </c>
      <c r="U116" s="77">
        <f t="shared" si="91"/>
        <v>375</v>
      </c>
      <c r="V116" s="77">
        <f t="shared" si="91"/>
        <v>375</v>
      </c>
      <c r="W116" s="77">
        <f t="shared" si="91"/>
        <v>375</v>
      </c>
      <c r="X116" s="77">
        <f t="shared" si="91"/>
        <v>375</v>
      </c>
      <c r="Y116" s="77">
        <f t="shared" si="91"/>
        <v>375</v>
      </c>
      <c r="Z116" s="77">
        <f t="shared" si="91"/>
        <v>375</v>
      </c>
      <c r="AA116" s="77">
        <f t="shared" si="91"/>
        <v>375</v>
      </c>
      <c r="AB116" s="77">
        <f t="shared" si="91"/>
        <v>375</v>
      </c>
      <c r="AC116" s="77">
        <f t="shared" si="91"/>
        <v>375</v>
      </c>
      <c r="AD116" s="77">
        <f t="shared" si="91"/>
        <v>375</v>
      </c>
      <c r="AE116" s="77">
        <f t="shared" si="91"/>
        <v>375</v>
      </c>
      <c r="AF116" s="77">
        <f t="shared" si="91"/>
        <v>375</v>
      </c>
      <c r="AG116" s="77">
        <f t="shared" si="91"/>
        <v>375</v>
      </c>
      <c r="AH116" s="77">
        <f t="shared" si="91"/>
        <v>375</v>
      </c>
      <c r="AI116" s="77">
        <f t="shared" si="91"/>
        <v>375</v>
      </c>
      <c r="AJ116" s="77">
        <f t="shared" si="91"/>
        <v>375</v>
      </c>
      <c r="AK116" s="77">
        <f t="shared" si="91"/>
        <v>375</v>
      </c>
      <c r="AL116" s="77">
        <f t="shared" si="91"/>
        <v>375</v>
      </c>
      <c r="AM116" s="77">
        <f t="shared" si="91"/>
        <v>375</v>
      </c>
      <c r="AN116" s="77">
        <f t="shared" si="91"/>
        <v>375</v>
      </c>
      <c r="AO116" s="77">
        <f t="shared" si="91"/>
        <v>375</v>
      </c>
      <c r="AP116" s="77">
        <f t="shared" si="91"/>
        <v>375</v>
      </c>
      <c r="AQ116" s="77">
        <f t="shared" si="91"/>
        <v>375</v>
      </c>
      <c r="AR116" s="77">
        <f t="shared" si="91"/>
        <v>375</v>
      </c>
      <c r="AS116" s="77">
        <f t="shared" si="91"/>
        <v>375</v>
      </c>
      <c r="AT116" s="77">
        <f t="shared" si="91"/>
        <v>375</v>
      </c>
      <c r="AU116" s="77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</row>
    <row r="117" spans="1:61" ht="15.75" customHeight="1" x14ac:dyDescent="0.25">
      <c r="A117" s="1"/>
      <c r="B117" s="98"/>
      <c r="C117" s="11"/>
      <c r="D117" s="64" t="s">
        <v>235</v>
      </c>
      <c r="E117" s="76">
        <v>1000</v>
      </c>
      <c r="F117" s="77">
        <f t="shared" si="89"/>
        <v>250</v>
      </c>
      <c r="G117" s="77">
        <f t="shared" ref="G117:AT117" si="92">F117</f>
        <v>250</v>
      </c>
      <c r="H117" s="77">
        <f t="shared" si="92"/>
        <v>250</v>
      </c>
      <c r="I117" s="77">
        <f t="shared" si="92"/>
        <v>250</v>
      </c>
      <c r="J117" s="77">
        <f t="shared" si="92"/>
        <v>250</v>
      </c>
      <c r="K117" s="77">
        <f t="shared" si="92"/>
        <v>250</v>
      </c>
      <c r="L117" s="77">
        <f t="shared" si="92"/>
        <v>250</v>
      </c>
      <c r="M117" s="77">
        <f t="shared" si="92"/>
        <v>250</v>
      </c>
      <c r="N117" s="77">
        <f t="shared" si="92"/>
        <v>250</v>
      </c>
      <c r="O117" s="77">
        <f t="shared" si="92"/>
        <v>250</v>
      </c>
      <c r="P117" s="77">
        <f t="shared" si="92"/>
        <v>250</v>
      </c>
      <c r="Q117" s="77">
        <f t="shared" si="92"/>
        <v>250</v>
      </c>
      <c r="R117" s="77">
        <f t="shared" si="92"/>
        <v>250</v>
      </c>
      <c r="S117" s="77">
        <f t="shared" si="92"/>
        <v>250</v>
      </c>
      <c r="T117" s="77">
        <f t="shared" si="92"/>
        <v>250</v>
      </c>
      <c r="U117" s="77">
        <f t="shared" si="92"/>
        <v>250</v>
      </c>
      <c r="V117" s="77">
        <f t="shared" si="92"/>
        <v>250</v>
      </c>
      <c r="W117" s="77">
        <f t="shared" si="92"/>
        <v>250</v>
      </c>
      <c r="X117" s="77">
        <f t="shared" si="92"/>
        <v>250</v>
      </c>
      <c r="Y117" s="77">
        <f t="shared" si="92"/>
        <v>250</v>
      </c>
      <c r="Z117" s="77">
        <f t="shared" si="92"/>
        <v>250</v>
      </c>
      <c r="AA117" s="77">
        <f t="shared" si="92"/>
        <v>250</v>
      </c>
      <c r="AB117" s="77">
        <f t="shared" si="92"/>
        <v>250</v>
      </c>
      <c r="AC117" s="77">
        <f t="shared" si="92"/>
        <v>250</v>
      </c>
      <c r="AD117" s="77">
        <f t="shared" si="92"/>
        <v>250</v>
      </c>
      <c r="AE117" s="77">
        <f t="shared" si="92"/>
        <v>250</v>
      </c>
      <c r="AF117" s="77">
        <f t="shared" si="92"/>
        <v>250</v>
      </c>
      <c r="AG117" s="77">
        <f t="shared" si="92"/>
        <v>250</v>
      </c>
      <c r="AH117" s="77">
        <f t="shared" si="92"/>
        <v>250</v>
      </c>
      <c r="AI117" s="77">
        <f t="shared" si="92"/>
        <v>250</v>
      </c>
      <c r="AJ117" s="77">
        <f t="shared" si="92"/>
        <v>250</v>
      </c>
      <c r="AK117" s="77">
        <f t="shared" si="92"/>
        <v>250</v>
      </c>
      <c r="AL117" s="77">
        <f t="shared" si="92"/>
        <v>250</v>
      </c>
      <c r="AM117" s="77">
        <f t="shared" si="92"/>
        <v>250</v>
      </c>
      <c r="AN117" s="77">
        <f t="shared" si="92"/>
        <v>250</v>
      </c>
      <c r="AO117" s="77">
        <f t="shared" si="92"/>
        <v>250</v>
      </c>
      <c r="AP117" s="77">
        <f t="shared" si="92"/>
        <v>250</v>
      </c>
      <c r="AQ117" s="77">
        <f t="shared" si="92"/>
        <v>250</v>
      </c>
      <c r="AR117" s="77">
        <f t="shared" si="92"/>
        <v>250</v>
      </c>
      <c r="AS117" s="77">
        <f t="shared" si="92"/>
        <v>250</v>
      </c>
      <c r="AT117" s="77">
        <f t="shared" si="92"/>
        <v>250</v>
      </c>
      <c r="AU117" s="77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</row>
    <row r="118" spans="1:61" ht="15.75" customHeight="1" x14ac:dyDescent="0.25">
      <c r="A118" s="1"/>
      <c r="B118" s="98"/>
      <c r="C118" s="11"/>
      <c r="D118" s="64" t="s">
        <v>236</v>
      </c>
      <c r="E118" s="76">
        <v>1000</v>
      </c>
      <c r="F118" s="77">
        <f t="shared" si="89"/>
        <v>250</v>
      </c>
      <c r="G118" s="77">
        <f t="shared" ref="G118:AT118" si="93">F118</f>
        <v>250</v>
      </c>
      <c r="H118" s="77">
        <f t="shared" si="93"/>
        <v>250</v>
      </c>
      <c r="I118" s="77">
        <f t="shared" si="93"/>
        <v>250</v>
      </c>
      <c r="J118" s="77">
        <f t="shared" si="93"/>
        <v>250</v>
      </c>
      <c r="K118" s="77">
        <f t="shared" si="93"/>
        <v>250</v>
      </c>
      <c r="L118" s="77">
        <f t="shared" si="93"/>
        <v>250</v>
      </c>
      <c r="M118" s="77">
        <f t="shared" si="93"/>
        <v>250</v>
      </c>
      <c r="N118" s="77">
        <f t="shared" si="93"/>
        <v>250</v>
      </c>
      <c r="O118" s="77">
        <f t="shared" si="93"/>
        <v>250</v>
      </c>
      <c r="P118" s="77">
        <f t="shared" si="93"/>
        <v>250</v>
      </c>
      <c r="Q118" s="77">
        <f t="shared" si="93"/>
        <v>250</v>
      </c>
      <c r="R118" s="77">
        <f t="shared" si="93"/>
        <v>250</v>
      </c>
      <c r="S118" s="77">
        <f t="shared" si="93"/>
        <v>250</v>
      </c>
      <c r="T118" s="77">
        <f t="shared" si="93"/>
        <v>250</v>
      </c>
      <c r="U118" s="77">
        <f t="shared" si="93"/>
        <v>250</v>
      </c>
      <c r="V118" s="77">
        <f t="shared" si="93"/>
        <v>250</v>
      </c>
      <c r="W118" s="77">
        <f t="shared" si="93"/>
        <v>250</v>
      </c>
      <c r="X118" s="77">
        <f t="shared" si="93"/>
        <v>250</v>
      </c>
      <c r="Y118" s="77">
        <f t="shared" si="93"/>
        <v>250</v>
      </c>
      <c r="Z118" s="77">
        <f t="shared" si="93"/>
        <v>250</v>
      </c>
      <c r="AA118" s="77">
        <f t="shared" si="93"/>
        <v>250</v>
      </c>
      <c r="AB118" s="77">
        <f t="shared" si="93"/>
        <v>250</v>
      </c>
      <c r="AC118" s="77">
        <f t="shared" si="93"/>
        <v>250</v>
      </c>
      <c r="AD118" s="77">
        <f t="shared" si="93"/>
        <v>250</v>
      </c>
      <c r="AE118" s="77">
        <f t="shared" si="93"/>
        <v>250</v>
      </c>
      <c r="AF118" s="77">
        <f t="shared" si="93"/>
        <v>250</v>
      </c>
      <c r="AG118" s="77">
        <f t="shared" si="93"/>
        <v>250</v>
      </c>
      <c r="AH118" s="77">
        <f t="shared" si="93"/>
        <v>250</v>
      </c>
      <c r="AI118" s="77">
        <f t="shared" si="93"/>
        <v>250</v>
      </c>
      <c r="AJ118" s="77">
        <f t="shared" si="93"/>
        <v>250</v>
      </c>
      <c r="AK118" s="77">
        <f t="shared" si="93"/>
        <v>250</v>
      </c>
      <c r="AL118" s="77">
        <f t="shared" si="93"/>
        <v>250</v>
      </c>
      <c r="AM118" s="77">
        <f t="shared" si="93"/>
        <v>250</v>
      </c>
      <c r="AN118" s="77">
        <f t="shared" si="93"/>
        <v>250</v>
      </c>
      <c r="AO118" s="77">
        <f t="shared" si="93"/>
        <v>250</v>
      </c>
      <c r="AP118" s="77">
        <f t="shared" si="93"/>
        <v>250</v>
      </c>
      <c r="AQ118" s="77">
        <f t="shared" si="93"/>
        <v>250</v>
      </c>
      <c r="AR118" s="77">
        <f t="shared" si="93"/>
        <v>250</v>
      </c>
      <c r="AS118" s="77">
        <f t="shared" si="93"/>
        <v>250</v>
      </c>
      <c r="AT118" s="77">
        <f t="shared" si="93"/>
        <v>250</v>
      </c>
      <c r="AU118" s="77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</row>
    <row r="119" spans="1:61" ht="15.75" customHeight="1" x14ac:dyDescent="0.25">
      <c r="A119" s="1"/>
      <c r="B119" s="98"/>
      <c r="C119" s="11"/>
      <c r="D119" s="64" t="s">
        <v>237</v>
      </c>
      <c r="E119" s="76">
        <v>3000</v>
      </c>
      <c r="F119" s="77">
        <f t="shared" si="89"/>
        <v>750</v>
      </c>
      <c r="G119" s="77">
        <f t="shared" ref="G119:AT119" si="94">F119</f>
        <v>750</v>
      </c>
      <c r="H119" s="77">
        <f t="shared" si="94"/>
        <v>750</v>
      </c>
      <c r="I119" s="77">
        <f t="shared" si="94"/>
        <v>750</v>
      </c>
      <c r="J119" s="77">
        <f t="shared" si="94"/>
        <v>750</v>
      </c>
      <c r="K119" s="77">
        <f t="shared" si="94"/>
        <v>750</v>
      </c>
      <c r="L119" s="77">
        <f t="shared" si="94"/>
        <v>750</v>
      </c>
      <c r="M119" s="77">
        <f t="shared" si="94"/>
        <v>750</v>
      </c>
      <c r="N119" s="77">
        <f t="shared" si="94"/>
        <v>750</v>
      </c>
      <c r="O119" s="77">
        <f t="shared" si="94"/>
        <v>750</v>
      </c>
      <c r="P119" s="77">
        <f t="shared" si="94"/>
        <v>750</v>
      </c>
      <c r="Q119" s="77">
        <f t="shared" si="94"/>
        <v>750</v>
      </c>
      <c r="R119" s="77">
        <f t="shared" si="94"/>
        <v>750</v>
      </c>
      <c r="S119" s="77">
        <f t="shared" si="94"/>
        <v>750</v>
      </c>
      <c r="T119" s="77">
        <f t="shared" si="94"/>
        <v>750</v>
      </c>
      <c r="U119" s="77">
        <f t="shared" si="94"/>
        <v>750</v>
      </c>
      <c r="V119" s="77">
        <f t="shared" si="94"/>
        <v>750</v>
      </c>
      <c r="W119" s="77">
        <f t="shared" si="94"/>
        <v>750</v>
      </c>
      <c r="X119" s="77">
        <f t="shared" si="94"/>
        <v>750</v>
      </c>
      <c r="Y119" s="77">
        <f t="shared" si="94"/>
        <v>750</v>
      </c>
      <c r="Z119" s="77">
        <f t="shared" si="94"/>
        <v>750</v>
      </c>
      <c r="AA119" s="77">
        <f t="shared" si="94"/>
        <v>750</v>
      </c>
      <c r="AB119" s="77">
        <f t="shared" si="94"/>
        <v>750</v>
      </c>
      <c r="AC119" s="77">
        <f t="shared" si="94"/>
        <v>750</v>
      </c>
      <c r="AD119" s="77">
        <f t="shared" si="94"/>
        <v>750</v>
      </c>
      <c r="AE119" s="77">
        <f t="shared" si="94"/>
        <v>750</v>
      </c>
      <c r="AF119" s="77">
        <f t="shared" si="94"/>
        <v>750</v>
      </c>
      <c r="AG119" s="77">
        <f t="shared" si="94"/>
        <v>750</v>
      </c>
      <c r="AH119" s="77">
        <f t="shared" si="94"/>
        <v>750</v>
      </c>
      <c r="AI119" s="77">
        <f t="shared" si="94"/>
        <v>750</v>
      </c>
      <c r="AJ119" s="77">
        <f t="shared" si="94"/>
        <v>750</v>
      </c>
      <c r="AK119" s="77">
        <f t="shared" si="94"/>
        <v>750</v>
      </c>
      <c r="AL119" s="77">
        <f t="shared" si="94"/>
        <v>750</v>
      </c>
      <c r="AM119" s="77">
        <f t="shared" si="94"/>
        <v>750</v>
      </c>
      <c r="AN119" s="77">
        <f t="shared" si="94"/>
        <v>750</v>
      </c>
      <c r="AO119" s="77">
        <f t="shared" si="94"/>
        <v>750</v>
      </c>
      <c r="AP119" s="77">
        <f t="shared" si="94"/>
        <v>750</v>
      </c>
      <c r="AQ119" s="77">
        <f t="shared" si="94"/>
        <v>750</v>
      </c>
      <c r="AR119" s="77">
        <f t="shared" si="94"/>
        <v>750</v>
      </c>
      <c r="AS119" s="77">
        <f t="shared" si="94"/>
        <v>750</v>
      </c>
      <c r="AT119" s="77">
        <f t="shared" si="94"/>
        <v>750</v>
      </c>
      <c r="AU119" s="77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</row>
    <row r="120" spans="1:61" ht="15.75" customHeight="1" x14ac:dyDescent="0.25">
      <c r="A120" s="1"/>
      <c r="B120" s="98"/>
      <c r="C120" s="11"/>
      <c r="D120" s="32" t="s">
        <v>24</v>
      </c>
      <c r="E120" s="32"/>
      <c r="F120" s="64"/>
      <c r="G120" s="78">
        <f t="shared" ref="G120:AT120" si="95">SUM(G115:G119)</f>
        <v>2125</v>
      </c>
      <c r="H120" s="78">
        <f t="shared" si="95"/>
        <v>2125</v>
      </c>
      <c r="I120" s="78">
        <f t="shared" si="95"/>
        <v>2125</v>
      </c>
      <c r="J120" s="78">
        <f t="shared" si="95"/>
        <v>2125</v>
      </c>
      <c r="K120" s="78">
        <f t="shared" si="95"/>
        <v>2125</v>
      </c>
      <c r="L120" s="78">
        <f t="shared" si="95"/>
        <v>2125</v>
      </c>
      <c r="M120" s="78">
        <f t="shared" si="95"/>
        <v>2125</v>
      </c>
      <c r="N120" s="78">
        <f t="shared" si="95"/>
        <v>2125</v>
      </c>
      <c r="O120" s="78">
        <f t="shared" si="95"/>
        <v>2125</v>
      </c>
      <c r="P120" s="78">
        <f t="shared" si="95"/>
        <v>2125</v>
      </c>
      <c r="Q120" s="78">
        <f t="shared" si="95"/>
        <v>2125</v>
      </c>
      <c r="R120" s="78">
        <f t="shared" si="95"/>
        <v>2125</v>
      </c>
      <c r="S120" s="78">
        <f t="shared" si="95"/>
        <v>2125</v>
      </c>
      <c r="T120" s="78">
        <f t="shared" si="95"/>
        <v>2125</v>
      </c>
      <c r="U120" s="78">
        <f t="shared" si="95"/>
        <v>2125</v>
      </c>
      <c r="V120" s="78">
        <f t="shared" si="95"/>
        <v>2125</v>
      </c>
      <c r="W120" s="78">
        <f t="shared" si="95"/>
        <v>2125</v>
      </c>
      <c r="X120" s="78">
        <f t="shared" si="95"/>
        <v>2125</v>
      </c>
      <c r="Y120" s="78">
        <f t="shared" si="95"/>
        <v>2125</v>
      </c>
      <c r="Z120" s="78">
        <f t="shared" si="95"/>
        <v>2125</v>
      </c>
      <c r="AA120" s="78">
        <f t="shared" si="95"/>
        <v>2125</v>
      </c>
      <c r="AB120" s="78">
        <f t="shared" si="95"/>
        <v>2125</v>
      </c>
      <c r="AC120" s="78">
        <f t="shared" si="95"/>
        <v>2125</v>
      </c>
      <c r="AD120" s="78">
        <f t="shared" si="95"/>
        <v>2125</v>
      </c>
      <c r="AE120" s="78">
        <f t="shared" si="95"/>
        <v>2125</v>
      </c>
      <c r="AF120" s="78">
        <f t="shared" si="95"/>
        <v>2125</v>
      </c>
      <c r="AG120" s="78">
        <f t="shared" si="95"/>
        <v>2125</v>
      </c>
      <c r="AH120" s="78">
        <f t="shared" si="95"/>
        <v>2125</v>
      </c>
      <c r="AI120" s="78">
        <f t="shared" si="95"/>
        <v>2125</v>
      </c>
      <c r="AJ120" s="78">
        <f t="shared" si="95"/>
        <v>2125</v>
      </c>
      <c r="AK120" s="78">
        <f t="shared" si="95"/>
        <v>2125</v>
      </c>
      <c r="AL120" s="78">
        <f t="shared" si="95"/>
        <v>2125</v>
      </c>
      <c r="AM120" s="78">
        <f t="shared" si="95"/>
        <v>2125</v>
      </c>
      <c r="AN120" s="78">
        <f t="shared" si="95"/>
        <v>2125</v>
      </c>
      <c r="AO120" s="78">
        <f t="shared" si="95"/>
        <v>2125</v>
      </c>
      <c r="AP120" s="78">
        <f t="shared" si="95"/>
        <v>2125</v>
      </c>
      <c r="AQ120" s="78">
        <f t="shared" si="95"/>
        <v>2125</v>
      </c>
      <c r="AR120" s="78">
        <f t="shared" si="95"/>
        <v>2125</v>
      </c>
      <c r="AS120" s="78">
        <f t="shared" si="95"/>
        <v>2125</v>
      </c>
      <c r="AT120" s="78">
        <f t="shared" si="95"/>
        <v>2125</v>
      </c>
      <c r="AU120" s="77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</row>
    <row r="121" spans="1:61" ht="15.75" customHeight="1" x14ac:dyDescent="0.25">
      <c r="A121" s="1"/>
      <c r="B121" s="11"/>
      <c r="C121" s="1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</row>
    <row r="122" spans="1:61" ht="15.75" customHeight="1" x14ac:dyDescent="0.25">
      <c r="A122" s="1"/>
      <c r="B122" s="11"/>
      <c r="C122" s="1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</row>
    <row r="123" spans="1:61" ht="15.75" customHeight="1" x14ac:dyDescent="0.25">
      <c r="A123" s="1"/>
      <c r="B123" s="98"/>
      <c r="C123" s="11"/>
      <c r="D123" s="20" t="s">
        <v>238</v>
      </c>
      <c r="E123" s="34" t="s">
        <v>65</v>
      </c>
      <c r="F123" s="34" t="s">
        <v>65</v>
      </c>
      <c r="G123" s="78">
        <f t="shared" ref="G123:AT123" si="96">G76+G93+G111+G120</f>
        <v>259212.5</v>
      </c>
      <c r="H123" s="78">
        <f t="shared" si="96"/>
        <v>259212.5</v>
      </c>
      <c r="I123" s="78">
        <f t="shared" si="96"/>
        <v>259212.5</v>
      </c>
      <c r="J123" s="78">
        <f t="shared" si="96"/>
        <v>259212.5</v>
      </c>
      <c r="K123" s="78">
        <f t="shared" si="96"/>
        <v>261095.75</v>
      </c>
      <c r="L123" s="78">
        <f t="shared" si="96"/>
        <v>261095.75</v>
      </c>
      <c r="M123" s="78">
        <f t="shared" si="96"/>
        <v>261095.75</v>
      </c>
      <c r="N123" s="78">
        <f t="shared" si="96"/>
        <v>261095.75</v>
      </c>
      <c r="O123" s="78">
        <f t="shared" si="96"/>
        <v>263029.78999999998</v>
      </c>
      <c r="P123" s="78">
        <f t="shared" si="96"/>
        <v>263029.78999999998</v>
      </c>
      <c r="Q123" s="78">
        <f t="shared" si="96"/>
        <v>263029.78999999998</v>
      </c>
      <c r="R123" s="78">
        <f t="shared" si="96"/>
        <v>263029.78999999998</v>
      </c>
      <c r="S123" s="78">
        <f t="shared" si="96"/>
        <v>265016.02954999998</v>
      </c>
      <c r="T123" s="78">
        <f t="shared" si="96"/>
        <v>265016.02954999998</v>
      </c>
      <c r="U123" s="78">
        <f t="shared" si="96"/>
        <v>265016.02954999998</v>
      </c>
      <c r="V123" s="78">
        <f t="shared" si="96"/>
        <v>265016.02954999998</v>
      </c>
      <c r="W123" s="78">
        <f t="shared" si="96"/>
        <v>267055.91820349998</v>
      </c>
      <c r="X123" s="78">
        <f t="shared" si="96"/>
        <v>267055.91820349998</v>
      </c>
      <c r="Y123" s="78">
        <f t="shared" si="96"/>
        <v>267055.91820349998</v>
      </c>
      <c r="Z123" s="78">
        <f t="shared" si="96"/>
        <v>267055.91820349998</v>
      </c>
      <c r="AA123" s="78">
        <f t="shared" si="96"/>
        <v>269150.94667194498</v>
      </c>
      <c r="AB123" s="78">
        <f t="shared" si="96"/>
        <v>269150.94667194498</v>
      </c>
      <c r="AC123" s="78">
        <f t="shared" si="96"/>
        <v>269150.94667194498</v>
      </c>
      <c r="AD123" s="78">
        <f t="shared" si="96"/>
        <v>269150.94667194498</v>
      </c>
      <c r="AE123" s="78">
        <f t="shared" si="96"/>
        <v>271302.64801289013</v>
      </c>
      <c r="AF123" s="78">
        <f t="shared" si="96"/>
        <v>271302.64801289013</v>
      </c>
      <c r="AG123" s="78">
        <f t="shared" si="96"/>
        <v>271302.64801289013</v>
      </c>
      <c r="AH123" s="78">
        <f t="shared" si="96"/>
        <v>271302.64801289013</v>
      </c>
      <c r="AI123" s="78">
        <f t="shared" si="96"/>
        <v>273512.59885287937</v>
      </c>
      <c r="AJ123" s="78">
        <f t="shared" si="96"/>
        <v>273512.59885287937</v>
      </c>
      <c r="AK123" s="78">
        <f t="shared" si="96"/>
        <v>273512.59885287937</v>
      </c>
      <c r="AL123" s="78">
        <f t="shared" si="96"/>
        <v>273512.59885287937</v>
      </c>
      <c r="AM123" s="78">
        <f t="shared" si="96"/>
        <v>275782.42064606037</v>
      </c>
      <c r="AN123" s="78">
        <f t="shared" si="96"/>
        <v>275782.42064606037</v>
      </c>
      <c r="AO123" s="78">
        <f t="shared" si="96"/>
        <v>275782.42064606037</v>
      </c>
      <c r="AP123" s="78">
        <f t="shared" si="96"/>
        <v>275782.42064606037</v>
      </c>
      <c r="AQ123" s="78">
        <f t="shared" si="96"/>
        <v>278113.78096958867</v>
      </c>
      <c r="AR123" s="78">
        <f t="shared" si="96"/>
        <v>278113.78096958867</v>
      </c>
      <c r="AS123" s="78">
        <f t="shared" si="96"/>
        <v>278113.78096958867</v>
      </c>
      <c r="AT123" s="78">
        <f t="shared" si="96"/>
        <v>278113.78096958867</v>
      </c>
      <c r="AU123" s="77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</row>
    <row r="124" spans="1:61" ht="15.75" customHeight="1" x14ac:dyDescent="0.25">
      <c r="B124" s="11"/>
      <c r="C124" s="11"/>
      <c r="D124" s="79"/>
      <c r="E124" s="79"/>
      <c r="F124" s="79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</row>
    <row r="125" spans="1:61" ht="15.75" customHeight="1" x14ac:dyDescent="0.25">
      <c r="B125" s="11"/>
      <c r="C125" s="11"/>
      <c r="D125" s="79"/>
      <c r="E125" s="79"/>
      <c r="F125" s="79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</row>
    <row r="126" spans="1:61" ht="15.75" customHeight="1" x14ac:dyDescent="0.25">
      <c r="B126" s="11"/>
      <c r="C126" s="11"/>
      <c r="D126" s="79"/>
      <c r="E126" s="79"/>
      <c r="F126" s="79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</row>
    <row r="127" spans="1:61" ht="15.75" customHeight="1" x14ac:dyDescent="0.25">
      <c r="B127" s="11"/>
      <c r="C127" s="11"/>
      <c r="D127" s="79"/>
      <c r="E127" s="79"/>
      <c r="F127" s="79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</row>
    <row r="128" spans="1:61" ht="15.75" customHeight="1" x14ac:dyDescent="0.25">
      <c r="B128" s="11"/>
      <c r="C128" s="88" t="s">
        <v>131</v>
      </c>
      <c r="D128" s="2"/>
      <c r="E128" s="2"/>
      <c r="F128" s="2"/>
      <c r="G128" s="39"/>
      <c r="H128" s="39"/>
      <c r="I128" s="39"/>
      <c r="J128" s="39"/>
      <c r="K128" s="39"/>
      <c r="L128" s="39"/>
      <c r="M128" s="87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</row>
    <row r="129" spans="1:61" ht="15.75" customHeight="1" x14ac:dyDescent="0.25">
      <c r="A129" s="1"/>
      <c r="B129" s="11"/>
      <c r="C129" s="11"/>
      <c r="D129" s="79"/>
      <c r="E129" s="79"/>
      <c r="F129" s="79"/>
      <c r="G129" s="72">
        <f>Information!$F$9</f>
        <v>2024</v>
      </c>
      <c r="H129" s="2"/>
      <c r="I129" s="2"/>
      <c r="J129" s="2"/>
      <c r="K129" s="72">
        <f>G129+1</f>
        <v>2025</v>
      </c>
      <c r="L129" s="2"/>
      <c r="M129" s="2"/>
      <c r="N129" s="2"/>
      <c r="O129" s="72">
        <f>K129+1</f>
        <v>2026</v>
      </c>
      <c r="P129" s="2"/>
      <c r="Q129" s="2"/>
      <c r="R129" s="2"/>
      <c r="S129" s="72">
        <f>O129+1</f>
        <v>2027</v>
      </c>
      <c r="T129" s="2"/>
      <c r="U129" s="2"/>
      <c r="V129" s="2"/>
      <c r="W129" s="72">
        <f>S129+1</f>
        <v>2028</v>
      </c>
      <c r="X129" s="2"/>
      <c r="Y129" s="39"/>
      <c r="Z129" s="39"/>
      <c r="AA129" s="72">
        <f>W129+1</f>
        <v>2029</v>
      </c>
      <c r="AB129" s="39"/>
      <c r="AC129" s="39"/>
      <c r="AD129" s="39"/>
      <c r="AE129" s="72">
        <f>AA129+1</f>
        <v>2030</v>
      </c>
      <c r="AF129" s="39"/>
      <c r="AG129" s="39"/>
      <c r="AH129" s="39"/>
      <c r="AI129" s="72">
        <f>AE129+1</f>
        <v>2031</v>
      </c>
      <c r="AJ129" s="39"/>
      <c r="AK129" s="39"/>
      <c r="AL129" s="39"/>
      <c r="AM129" s="72">
        <f>AI129+1</f>
        <v>2032</v>
      </c>
      <c r="AN129" s="39"/>
      <c r="AO129" s="39"/>
      <c r="AP129" s="39"/>
      <c r="AQ129" s="72">
        <f>AM129+1</f>
        <v>2033</v>
      </c>
      <c r="AR129" s="39"/>
      <c r="AS129" s="39"/>
      <c r="AT129" s="39"/>
      <c r="AU129" s="77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</row>
    <row r="130" spans="1:61" ht="15.75" customHeight="1" x14ac:dyDescent="0.25">
      <c r="A130" s="1"/>
      <c r="B130" s="98"/>
      <c r="C130" s="11"/>
      <c r="D130" s="20" t="s">
        <v>132</v>
      </c>
      <c r="E130" s="82" t="s">
        <v>133</v>
      </c>
      <c r="F130" s="20"/>
      <c r="G130" s="55" t="s">
        <v>55</v>
      </c>
      <c r="H130" s="55" t="s">
        <v>56</v>
      </c>
      <c r="I130" s="55" t="s">
        <v>57</v>
      </c>
      <c r="J130" s="55" t="s">
        <v>58</v>
      </c>
      <c r="K130" s="55" t="s">
        <v>55</v>
      </c>
      <c r="L130" s="55" t="s">
        <v>56</v>
      </c>
      <c r="M130" s="55" t="s">
        <v>57</v>
      </c>
      <c r="N130" s="55" t="s">
        <v>58</v>
      </c>
      <c r="O130" s="55" t="s">
        <v>55</v>
      </c>
      <c r="P130" s="55" t="s">
        <v>56</v>
      </c>
      <c r="Q130" s="55" t="s">
        <v>57</v>
      </c>
      <c r="R130" s="55" t="s">
        <v>58</v>
      </c>
      <c r="S130" s="55" t="s">
        <v>55</v>
      </c>
      <c r="T130" s="55" t="s">
        <v>56</v>
      </c>
      <c r="U130" s="55" t="s">
        <v>57</v>
      </c>
      <c r="V130" s="55" t="s">
        <v>58</v>
      </c>
      <c r="W130" s="55" t="s">
        <v>55</v>
      </c>
      <c r="X130" s="55" t="s">
        <v>56</v>
      </c>
      <c r="Y130" s="55" t="s">
        <v>57</v>
      </c>
      <c r="Z130" s="55" t="s">
        <v>58</v>
      </c>
      <c r="AA130" s="55" t="s">
        <v>55</v>
      </c>
      <c r="AB130" s="55" t="s">
        <v>56</v>
      </c>
      <c r="AC130" s="55" t="s">
        <v>57</v>
      </c>
      <c r="AD130" s="55" t="s">
        <v>58</v>
      </c>
      <c r="AE130" s="55" t="s">
        <v>55</v>
      </c>
      <c r="AF130" s="55" t="s">
        <v>56</v>
      </c>
      <c r="AG130" s="55" t="s">
        <v>57</v>
      </c>
      <c r="AH130" s="55" t="s">
        <v>58</v>
      </c>
      <c r="AI130" s="55" t="s">
        <v>55</v>
      </c>
      <c r="AJ130" s="55" t="s">
        <v>56</v>
      </c>
      <c r="AK130" s="55" t="s">
        <v>57</v>
      </c>
      <c r="AL130" s="55" t="s">
        <v>58</v>
      </c>
      <c r="AM130" s="55" t="s">
        <v>55</v>
      </c>
      <c r="AN130" s="55" t="s">
        <v>56</v>
      </c>
      <c r="AO130" s="55" t="s">
        <v>57</v>
      </c>
      <c r="AP130" s="55" t="s">
        <v>58</v>
      </c>
      <c r="AQ130" s="55" t="s">
        <v>55</v>
      </c>
      <c r="AR130" s="55" t="s">
        <v>56</v>
      </c>
      <c r="AS130" s="55" t="s">
        <v>57</v>
      </c>
      <c r="AT130" s="55" t="s">
        <v>58</v>
      </c>
      <c r="AU130" s="77"/>
      <c r="AV130" s="21"/>
      <c r="AW130" s="189" t="s">
        <v>8</v>
      </c>
      <c r="AX130" s="188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</row>
    <row r="131" spans="1:61" ht="15.75" customHeight="1" x14ac:dyDescent="0.25">
      <c r="A131" s="1"/>
      <c r="B131" s="98"/>
      <c r="C131" s="11"/>
      <c r="D131" s="64" t="s">
        <v>180</v>
      </c>
      <c r="E131" s="76">
        <v>10000000</v>
      </c>
      <c r="F131" s="77" t="s">
        <v>65</v>
      </c>
      <c r="G131" s="77">
        <f t="shared" ref="G131:G136" si="97">$E131</f>
        <v>10000000</v>
      </c>
      <c r="H131" s="77" t="s">
        <v>65</v>
      </c>
      <c r="I131" s="77" t="s">
        <v>65</v>
      </c>
      <c r="J131" s="77" t="s">
        <v>65</v>
      </c>
      <c r="K131" s="77" t="s">
        <v>65</v>
      </c>
      <c r="L131" s="77" t="s">
        <v>65</v>
      </c>
      <c r="M131" s="77" t="s">
        <v>65</v>
      </c>
      <c r="N131" s="77" t="s">
        <v>65</v>
      </c>
      <c r="O131" s="77" t="s">
        <v>65</v>
      </c>
      <c r="P131" s="77" t="s">
        <v>65</v>
      </c>
      <c r="Q131" s="77" t="s">
        <v>65</v>
      </c>
      <c r="R131" s="77" t="s">
        <v>65</v>
      </c>
      <c r="S131" s="77" t="s">
        <v>65</v>
      </c>
      <c r="T131" s="77" t="s">
        <v>65</v>
      </c>
      <c r="U131" s="77" t="s">
        <v>65</v>
      </c>
      <c r="V131" s="77" t="s">
        <v>65</v>
      </c>
      <c r="W131" s="77" t="s">
        <v>65</v>
      </c>
      <c r="X131" s="77" t="s">
        <v>65</v>
      </c>
      <c r="Y131" s="77" t="s">
        <v>65</v>
      </c>
      <c r="Z131" s="77" t="s">
        <v>65</v>
      </c>
      <c r="AA131" s="77">
        <f t="shared" ref="AA131:AA136" si="98">$E131</f>
        <v>10000000</v>
      </c>
      <c r="AB131" s="77" t="s">
        <v>65</v>
      </c>
      <c r="AC131" s="77" t="s">
        <v>65</v>
      </c>
      <c r="AD131" s="77" t="s">
        <v>65</v>
      </c>
      <c r="AE131" s="77" t="s">
        <v>65</v>
      </c>
      <c r="AF131" s="77" t="s">
        <v>65</v>
      </c>
      <c r="AG131" s="77" t="s">
        <v>65</v>
      </c>
      <c r="AH131" s="77" t="s">
        <v>65</v>
      </c>
      <c r="AI131" s="77" t="s">
        <v>65</v>
      </c>
      <c r="AJ131" s="77" t="s">
        <v>65</v>
      </c>
      <c r="AK131" s="77" t="s">
        <v>65</v>
      </c>
      <c r="AL131" s="77" t="s">
        <v>65</v>
      </c>
      <c r="AM131" s="77" t="s">
        <v>65</v>
      </c>
      <c r="AN131" s="77" t="s">
        <v>65</v>
      </c>
      <c r="AO131" s="77" t="s">
        <v>65</v>
      </c>
      <c r="AP131" s="77" t="s">
        <v>65</v>
      </c>
      <c r="AQ131" s="77" t="s">
        <v>65</v>
      </c>
      <c r="AR131" s="77" t="s">
        <v>65</v>
      </c>
      <c r="AS131" s="77" t="str">
        <f t="shared" ref="AS131:AT131" si="99">AR131</f>
        <v>-</v>
      </c>
      <c r="AT131" s="77" t="str">
        <f t="shared" si="99"/>
        <v>-</v>
      </c>
      <c r="AU131" s="77"/>
      <c r="AV131" s="21"/>
      <c r="AW131" s="21" t="s">
        <v>239</v>
      </c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</row>
    <row r="132" spans="1:61" ht="15.75" customHeight="1" x14ac:dyDescent="0.25">
      <c r="A132" s="1"/>
      <c r="B132" s="98"/>
      <c r="C132" s="11"/>
      <c r="D132" s="64" t="s">
        <v>181</v>
      </c>
      <c r="E132" s="76">
        <v>5000000</v>
      </c>
      <c r="F132" s="77" t="s">
        <v>65</v>
      </c>
      <c r="G132" s="77">
        <f t="shared" si="97"/>
        <v>5000000</v>
      </c>
      <c r="H132" s="77" t="s">
        <v>65</v>
      </c>
      <c r="I132" s="77" t="s">
        <v>65</v>
      </c>
      <c r="J132" s="77" t="s">
        <v>65</v>
      </c>
      <c r="K132" s="77" t="s">
        <v>65</v>
      </c>
      <c r="L132" s="77" t="s">
        <v>65</v>
      </c>
      <c r="M132" s="77" t="s">
        <v>65</v>
      </c>
      <c r="N132" s="77" t="s">
        <v>65</v>
      </c>
      <c r="O132" s="77" t="s">
        <v>65</v>
      </c>
      <c r="P132" s="77" t="s">
        <v>65</v>
      </c>
      <c r="Q132" s="77" t="s">
        <v>65</v>
      </c>
      <c r="R132" s="77" t="s">
        <v>65</v>
      </c>
      <c r="S132" s="77" t="s">
        <v>65</v>
      </c>
      <c r="T132" s="77" t="s">
        <v>65</v>
      </c>
      <c r="U132" s="77" t="s">
        <v>65</v>
      </c>
      <c r="V132" s="77" t="s">
        <v>65</v>
      </c>
      <c r="W132" s="77" t="s">
        <v>65</v>
      </c>
      <c r="X132" s="77" t="s">
        <v>65</v>
      </c>
      <c r="Y132" s="77" t="s">
        <v>65</v>
      </c>
      <c r="Z132" s="77" t="s">
        <v>65</v>
      </c>
      <c r="AA132" s="77">
        <f t="shared" si="98"/>
        <v>5000000</v>
      </c>
      <c r="AB132" s="77" t="s">
        <v>65</v>
      </c>
      <c r="AC132" s="77" t="s">
        <v>65</v>
      </c>
      <c r="AD132" s="77" t="s">
        <v>65</v>
      </c>
      <c r="AE132" s="77" t="s">
        <v>65</v>
      </c>
      <c r="AF132" s="77" t="s">
        <v>65</v>
      </c>
      <c r="AG132" s="77" t="s">
        <v>65</v>
      </c>
      <c r="AH132" s="77" t="s">
        <v>65</v>
      </c>
      <c r="AI132" s="77" t="s">
        <v>65</v>
      </c>
      <c r="AJ132" s="77" t="s">
        <v>65</v>
      </c>
      <c r="AK132" s="77" t="s">
        <v>65</v>
      </c>
      <c r="AL132" s="77" t="s">
        <v>65</v>
      </c>
      <c r="AM132" s="77" t="s">
        <v>65</v>
      </c>
      <c r="AN132" s="77" t="s">
        <v>65</v>
      </c>
      <c r="AO132" s="77" t="s">
        <v>65</v>
      </c>
      <c r="AP132" s="77" t="s">
        <v>65</v>
      </c>
      <c r="AQ132" s="77" t="s">
        <v>65</v>
      </c>
      <c r="AR132" s="77" t="s">
        <v>65</v>
      </c>
      <c r="AS132" s="77" t="str">
        <f t="shared" ref="AS132:AT132" si="100">AR132</f>
        <v>-</v>
      </c>
      <c r="AT132" s="77" t="str">
        <f t="shared" si="100"/>
        <v>-</v>
      </c>
      <c r="AU132" s="77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</row>
    <row r="133" spans="1:61" ht="15.75" customHeight="1" x14ac:dyDescent="0.25">
      <c r="A133" s="1"/>
      <c r="B133" s="98"/>
      <c r="C133" s="11"/>
      <c r="D133" s="64" t="s">
        <v>240</v>
      </c>
      <c r="E133" s="76">
        <v>8000000</v>
      </c>
      <c r="F133" s="77" t="s">
        <v>65</v>
      </c>
      <c r="G133" s="77">
        <f t="shared" si="97"/>
        <v>8000000</v>
      </c>
      <c r="H133" s="77" t="s">
        <v>65</v>
      </c>
      <c r="I133" s="77" t="s">
        <v>65</v>
      </c>
      <c r="J133" s="77" t="s">
        <v>65</v>
      </c>
      <c r="K133" s="77" t="s">
        <v>65</v>
      </c>
      <c r="L133" s="77" t="s">
        <v>65</v>
      </c>
      <c r="M133" s="77" t="s">
        <v>65</v>
      </c>
      <c r="N133" s="77" t="s">
        <v>65</v>
      </c>
      <c r="O133" s="77" t="s">
        <v>65</v>
      </c>
      <c r="P133" s="77" t="s">
        <v>65</v>
      </c>
      <c r="Q133" s="77" t="s">
        <v>65</v>
      </c>
      <c r="R133" s="77" t="s">
        <v>65</v>
      </c>
      <c r="S133" s="77" t="s">
        <v>65</v>
      </c>
      <c r="T133" s="77" t="s">
        <v>65</v>
      </c>
      <c r="U133" s="77" t="s">
        <v>65</v>
      </c>
      <c r="V133" s="77" t="s">
        <v>65</v>
      </c>
      <c r="W133" s="77" t="s">
        <v>65</v>
      </c>
      <c r="X133" s="77" t="s">
        <v>65</v>
      </c>
      <c r="Y133" s="77" t="s">
        <v>65</v>
      </c>
      <c r="Z133" s="77" t="s">
        <v>65</v>
      </c>
      <c r="AA133" s="77">
        <f t="shared" si="98"/>
        <v>8000000</v>
      </c>
      <c r="AB133" s="77" t="s">
        <v>65</v>
      </c>
      <c r="AC133" s="77" t="s">
        <v>65</v>
      </c>
      <c r="AD133" s="77" t="s">
        <v>65</v>
      </c>
      <c r="AE133" s="77" t="s">
        <v>65</v>
      </c>
      <c r="AF133" s="77" t="s">
        <v>65</v>
      </c>
      <c r="AG133" s="77" t="s">
        <v>65</v>
      </c>
      <c r="AH133" s="77" t="s">
        <v>65</v>
      </c>
      <c r="AI133" s="77" t="s">
        <v>65</v>
      </c>
      <c r="AJ133" s="77" t="s">
        <v>65</v>
      </c>
      <c r="AK133" s="77" t="s">
        <v>65</v>
      </c>
      <c r="AL133" s="77" t="s">
        <v>65</v>
      </c>
      <c r="AM133" s="77" t="s">
        <v>65</v>
      </c>
      <c r="AN133" s="77" t="s">
        <v>65</v>
      </c>
      <c r="AO133" s="77" t="s">
        <v>65</v>
      </c>
      <c r="AP133" s="77" t="s">
        <v>65</v>
      </c>
      <c r="AQ133" s="77" t="s">
        <v>65</v>
      </c>
      <c r="AR133" s="77" t="s">
        <v>65</v>
      </c>
      <c r="AS133" s="77" t="str">
        <f t="shared" ref="AS133:AT133" si="101">AR133</f>
        <v>-</v>
      </c>
      <c r="AT133" s="77" t="str">
        <f t="shared" si="101"/>
        <v>-</v>
      </c>
      <c r="AU133" s="77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</row>
    <row r="134" spans="1:61" ht="15.75" customHeight="1" x14ac:dyDescent="0.25">
      <c r="A134" s="1"/>
      <c r="B134" s="98"/>
      <c r="C134" s="11"/>
      <c r="D134" s="64" t="s">
        <v>183</v>
      </c>
      <c r="E134" s="76">
        <v>9000000</v>
      </c>
      <c r="F134" s="77" t="s">
        <v>65</v>
      </c>
      <c r="G134" s="77">
        <f t="shared" si="97"/>
        <v>9000000</v>
      </c>
      <c r="H134" s="77" t="s">
        <v>65</v>
      </c>
      <c r="I134" s="77" t="s">
        <v>65</v>
      </c>
      <c r="J134" s="77" t="s">
        <v>65</v>
      </c>
      <c r="K134" s="77" t="s">
        <v>65</v>
      </c>
      <c r="L134" s="77" t="s">
        <v>65</v>
      </c>
      <c r="M134" s="77" t="s">
        <v>65</v>
      </c>
      <c r="N134" s="77" t="s">
        <v>65</v>
      </c>
      <c r="O134" s="77" t="s">
        <v>65</v>
      </c>
      <c r="P134" s="77" t="s">
        <v>65</v>
      </c>
      <c r="Q134" s="77" t="s">
        <v>65</v>
      </c>
      <c r="R134" s="77" t="s">
        <v>65</v>
      </c>
      <c r="S134" s="77" t="s">
        <v>65</v>
      </c>
      <c r="T134" s="77" t="s">
        <v>65</v>
      </c>
      <c r="U134" s="77" t="s">
        <v>65</v>
      </c>
      <c r="V134" s="77" t="s">
        <v>65</v>
      </c>
      <c r="W134" s="77" t="s">
        <v>65</v>
      </c>
      <c r="X134" s="77" t="s">
        <v>65</v>
      </c>
      <c r="Y134" s="77" t="s">
        <v>65</v>
      </c>
      <c r="Z134" s="77" t="s">
        <v>65</v>
      </c>
      <c r="AA134" s="77">
        <f t="shared" si="98"/>
        <v>9000000</v>
      </c>
      <c r="AB134" s="77" t="s">
        <v>65</v>
      </c>
      <c r="AC134" s="77" t="s">
        <v>65</v>
      </c>
      <c r="AD134" s="77" t="s">
        <v>65</v>
      </c>
      <c r="AE134" s="77" t="s">
        <v>65</v>
      </c>
      <c r="AF134" s="77" t="s">
        <v>65</v>
      </c>
      <c r="AG134" s="77" t="s">
        <v>65</v>
      </c>
      <c r="AH134" s="77" t="s">
        <v>65</v>
      </c>
      <c r="AI134" s="77" t="s">
        <v>65</v>
      </c>
      <c r="AJ134" s="77" t="s">
        <v>65</v>
      </c>
      <c r="AK134" s="77" t="s">
        <v>65</v>
      </c>
      <c r="AL134" s="77" t="s">
        <v>65</v>
      </c>
      <c r="AM134" s="77" t="s">
        <v>65</v>
      </c>
      <c r="AN134" s="77" t="s">
        <v>65</v>
      </c>
      <c r="AO134" s="77" t="s">
        <v>65</v>
      </c>
      <c r="AP134" s="77" t="s">
        <v>65</v>
      </c>
      <c r="AQ134" s="77" t="s">
        <v>65</v>
      </c>
      <c r="AR134" s="77" t="s">
        <v>65</v>
      </c>
      <c r="AS134" s="77" t="str">
        <f t="shared" ref="AS134:AT134" si="102">AR134</f>
        <v>-</v>
      </c>
      <c r="AT134" s="77" t="str">
        <f t="shared" si="102"/>
        <v>-</v>
      </c>
      <c r="AU134" s="77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</row>
    <row r="135" spans="1:61" ht="15.75" customHeight="1" x14ac:dyDescent="0.25">
      <c r="A135" s="1"/>
      <c r="B135" s="98"/>
      <c r="C135" s="11"/>
      <c r="D135" s="64" t="s">
        <v>136</v>
      </c>
      <c r="E135" s="76">
        <v>10000000</v>
      </c>
      <c r="F135" s="77" t="s">
        <v>65</v>
      </c>
      <c r="G135" s="77">
        <f t="shared" si="97"/>
        <v>10000000</v>
      </c>
      <c r="H135" s="77" t="s">
        <v>65</v>
      </c>
      <c r="I135" s="77" t="s">
        <v>65</v>
      </c>
      <c r="J135" s="77" t="s">
        <v>65</v>
      </c>
      <c r="K135" s="77" t="s">
        <v>65</v>
      </c>
      <c r="L135" s="77" t="s">
        <v>65</v>
      </c>
      <c r="M135" s="77" t="s">
        <v>65</v>
      </c>
      <c r="N135" s="77" t="s">
        <v>65</v>
      </c>
      <c r="O135" s="77" t="s">
        <v>65</v>
      </c>
      <c r="P135" s="77" t="s">
        <v>65</v>
      </c>
      <c r="Q135" s="77" t="s">
        <v>65</v>
      </c>
      <c r="R135" s="77" t="s">
        <v>65</v>
      </c>
      <c r="S135" s="77" t="s">
        <v>65</v>
      </c>
      <c r="T135" s="77" t="s">
        <v>65</v>
      </c>
      <c r="U135" s="77" t="s">
        <v>65</v>
      </c>
      <c r="V135" s="77" t="s">
        <v>65</v>
      </c>
      <c r="W135" s="77" t="s">
        <v>65</v>
      </c>
      <c r="X135" s="77" t="s">
        <v>65</v>
      </c>
      <c r="Y135" s="77" t="s">
        <v>65</v>
      </c>
      <c r="Z135" s="77" t="s">
        <v>65</v>
      </c>
      <c r="AA135" s="77">
        <f t="shared" si="98"/>
        <v>10000000</v>
      </c>
      <c r="AB135" s="77" t="s">
        <v>65</v>
      </c>
      <c r="AC135" s="77" t="s">
        <v>65</v>
      </c>
      <c r="AD135" s="77" t="s">
        <v>65</v>
      </c>
      <c r="AE135" s="77" t="s">
        <v>65</v>
      </c>
      <c r="AF135" s="77" t="s">
        <v>65</v>
      </c>
      <c r="AG135" s="77" t="s">
        <v>65</v>
      </c>
      <c r="AH135" s="77" t="s">
        <v>65</v>
      </c>
      <c r="AI135" s="77" t="s">
        <v>65</v>
      </c>
      <c r="AJ135" s="77" t="s">
        <v>65</v>
      </c>
      <c r="AK135" s="77" t="s">
        <v>65</v>
      </c>
      <c r="AL135" s="77" t="s">
        <v>65</v>
      </c>
      <c r="AM135" s="77" t="s">
        <v>65</v>
      </c>
      <c r="AN135" s="77" t="s">
        <v>65</v>
      </c>
      <c r="AO135" s="77" t="s">
        <v>65</v>
      </c>
      <c r="AP135" s="77" t="s">
        <v>65</v>
      </c>
      <c r="AQ135" s="77" t="s">
        <v>65</v>
      </c>
      <c r="AR135" s="77" t="s">
        <v>65</v>
      </c>
      <c r="AS135" s="77" t="str">
        <f t="shared" ref="AS135:AT135" si="103">AR135</f>
        <v>-</v>
      </c>
      <c r="AT135" s="77" t="str">
        <f t="shared" si="103"/>
        <v>-</v>
      </c>
      <c r="AU135" s="77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</row>
    <row r="136" spans="1:61" ht="15.75" customHeight="1" x14ac:dyDescent="0.25">
      <c r="A136" s="1"/>
      <c r="B136" s="98"/>
      <c r="C136" s="11"/>
      <c r="D136" s="64" t="s">
        <v>241</v>
      </c>
      <c r="E136" s="76">
        <v>8000000</v>
      </c>
      <c r="F136" s="77" t="s">
        <v>65</v>
      </c>
      <c r="G136" s="77">
        <f t="shared" si="97"/>
        <v>8000000</v>
      </c>
      <c r="H136" s="77" t="s">
        <v>65</v>
      </c>
      <c r="I136" s="77" t="s">
        <v>65</v>
      </c>
      <c r="J136" s="77" t="s">
        <v>65</v>
      </c>
      <c r="K136" s="77" t="s">
        <v>65</v>
      </c>
      <c r="L136" s="77" t="s">
        <v>65</v>
      </c>
      <c r="M136" s="77" t="s">
        <v>65</v>
      </c>
      <c r="N136" s="77" t="s">
        <v>65</v>
      </c>
      <c r="O136" s="77" t="s">
        <v>65</v>
      </c>
      <c r="P136" s="77" t="s">
        <v>65</v>
      </c>
      <c r="Q136" s="77" t="s">
        <v>65</v>
      </c>
      <c r="R136" s="77" t="s">
        <v>65</v>
      </c>
      <c r="S136" s="77" t="s">
        <v>65</v>
      </c>
      <c r="T136" s="77" t="s">
        <v>65</v>
      </c>
      <c r="U136" s="77" t="s">
        <v>65</v>
      </c>
      <c r="V136" s="77" t="s">
        <v>65</v>
      </c>
      <c r="W136" s="77" t="s">
        <v>65</v>
      </c>
      <c r="X136" s="77" t="s">
        <v>65</v>
      </c>
      <c r="Y136" s="77" t="s">
        <v>65</v>
      </c>
      <c r="Z136" s="77" t="s">
        <v>65</v>
      </c>
      <c r="AA136" s="77">
        <f t="shared" si="98"/>
        <v>8000000</v>
      </c>
      <c r="AB136" s="77" t="s">
        <v>65</v>
      </c>
      <c r="AC136" s="77" t="s">
        <v>65</v>
      </c>
      <c r="AD136" s="77" t="s">
        <v>65</v>
      </c>
      <c r="AE136" s="77" t="s">
        <v>65</v>
      </c>
      <c r="AF136" s="77" t="s">
        <v>65</v>
      </c>
      <c r="AG136" s="77" t="s">
        <v>65</v>
      </c>
      <c r="AH136" s="77" t="s">
        <v>65</v>
      </c>
      <c r="AI136" s="77" t="s">
        <v>65</v>
      </c>
      <c r="AJ136" s="77" t="s">
        <v>65</v>
      </c>
      <c r="AK136" s="77" t="s">
        <v>65</v>
      </c>
      <c r="AL136" s="77" t="s">
        <v>65</v>
      </c>
      <c r="AM136" s="77" t="s">
        <v>65</v>
      </c>
      <c r="AN136" s="77" t="s">
        <v>65</v>
      </c>
      <c r="AO136" s="77" t="s">
        <v>65</v>
      </c>
      <c r="AP136" s="77" t="s">
        <v>65</v>
      </c>
      <c r="AQ136" s="77" t="s">
        <v>65</v>
      </c>
      <c r="AR136" s="77" t="s">
        <v>65</v>
      </c>
      <c r="AS136" s="77" t="str">
        <f t="shared" ref="AS136:AT136" si="104">AR136</f>
        <v>-</v>
      </c>
      <c r="AT136" s="77" t="str">
        <f t="shared" si="104"/>
        <v>-</v>
      </c>
      <c r="AU136" s="77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</row>
    <row r="137" spans="1:61" ht="15.75" customHeight="1" x14ac:dyDescent="0.25">
      <c r="A137" s="1"/>
      <c r="B137" s="98"/>
      <c r="C137" s="11"/>
      <c r="D137" s="32" t="s">
        <v>24</v>
      </c>
      <c r="E137" s="32"/>
      <c r="F137" s="64"/>
      <c r="G137" s="78">
        <f t="shared" ref="G137:AT137" si="105">SUM(G131:G136)</f>
        <v>50000000</v>
      </c>
      <c r="H137" s="78">
        <f t="shared" si="105"/>
        <v>0</v>
      </c>
      <c r="I137" s="78">
        <f t="shared" si="105"/>
        <v>0</v>
      </c>
      <c r="J137" s="78">
        <f t="shared" si="105"/>
        <v>0</v>
      </c>
      <c r="K137" s="78">
        <f t="shared" si="105"/>
        <v>0</v>
      </c>
      <c r="L137" s="78">
        <f t="shared" si="105"/>
        <v>0</v>
      </c>
      <c r="M137" s="78">
        <f t="shared" si="105"/>
        <v>0</v>
      </c>
      <c r="N137" s="78">
        <f t="shared" si="105"/>
        <v>0</v>
      </c>
      <c r="O137" s="78">
        <f t="shared" si="105"/>
        <v>0</v>
      </c>
      <c r="P137" s="78">
        <f t="shared" si="105"/>
        <v>0</v>
      </c>
      <c r="Q137" s="78">
        <f t="shared" si="105"/>
        <v>0</v>
      </c>
      <c r="R137" s="78">
        <f t="shared" si="105"/>
        <v>0</v>
      </c>
      <c r="S137" s="78">
        <f t="shared" si="105"/>
        <v>0</v>
      </c>
      <c r="T137" s="78">
        <f t="shared" si="105"/>
        <v>0</v>
      </c>
      <c r="U137" s="78">
        <f t="shared" si="105"/>
        <v>0</v>
      </c>
      <c r="V137" s="78">
        <f t="shared" si="105"/>
        <v>0</v>
      </c>
      <c r="W137" s="78">
        <f t="shared" si="105"/>
        <v>0</v>
      </c>
      <c r="X137" s="78">
        <f t="shared" si="105"/>
        <v>0</v>
      </c>
      <c r="Y137" s="78">
        <f t="shared" si="105"/>
        <v>0</v>
      </c>
      <c r="Z137" s="78">
        <f t="shared" si="105"/>
        <v>0</v>
      </c>
      <c r="AA137" s="78">
        <f t="shared" si="105"/>
        <v>50000000</v>
      </c>
      <c r="AB137" s="78">
        <f t="shared" si="105"/>
        <v>0</v>
      </c>
      <c r="AC137" s="78">
        <f t="shared" si="105"/>
        <v>0</v>
      </c>
      <c r="AD137" s="78">
        <f t="shared" si="105"/>
        <v>0</v>
      </c>
      <c r="AE137" s="78">
        <f t="shared" si="105"/>
        <v>0</v>
      </c>
      <c r="AF137" s="78">
        <f t="shared" si="105"/>
        <v>0</v>
      </c>
      <c r="AG137" s="78">
        <f t="shared" si="105"/>
        <v>0</v>
      </c>
      <c r="AH137" s="78">
        <f t="shared" si="105"/>
        <v>0</v>
      </c>
      <c r="AI137" s="78">
        <f t="shared" si="105"/>
        <v>0</v>
      </c>
      <c r="AJ137" s="78">
        <f t="shared" si="105"/>
        <v>0</v>
      </c>
      <c r="AK137" s="78">
        <f t="shared" si="105"/>
        <v>0</v>
      </c>
      <c r="AL137" s="78">
        <f t="shared" si="105"/>
        <v>0</v>
      </c>
      <c r="AM137" s="78">
        <f t="shared" si="105"/>
        <v>0</v>
      </c>
      <c r="AN137" s="78">
        <f t="shared" si="105"/>
        <v>0</v>
      </c>
      <c r="AO137" s="78">
        <f t="shared" si="105"/>
        <v>0</v>
      </c>
      <c r="AP137" s="78">
        <f t="shared" si="105"/>
        <v>0</v>
      </c>
      <c r="AQ137" s="78">
        <f t="shared" si="105"/>
        <v>0</v>
      </c>
      <c r="AR137" s="78">
        <f t="shared" si="105"/>
        <v>0</v>
      </c>
      <c r="AS137" s="78">
        <f t="shared" si="105"/>
        <v>0</v>
      </c>
      <c r="AT137" s="78">
        <f t="shared" si="105"/>
        <v>0</v>
      </c>
      <c r="AU137" s="77"/>
      <c r="AV137" s="21"/>
      <c r="AW137" s="21" t="s">
        <v>242</v>
      </c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</row>
    <row r="138" spans="1:61" ht="15.75" customHeight="1" x14ac:dyDescent="0.25">
      <c r="B138" s="11"/>
      <c r="C138" s="1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</row>
    <row r="139" spans="1:61" ht="15.75" customHeight="1" x14ac:dyDescent="0.25"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</row>
    <row r="140" spans="1:61" ht="15.75" customHeight="1" x14ac:dyDescent="0.25"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</row>
    <row r="141" spans="1:61" ht="15.75" customHeight="1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</row>
    <row r="142" spans="1:61" ht="15.75" customHeight="1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</row>
    <row r="143" spans="1:61" ht="15.75" customHeight="1" x14ac:dyDescent="0.25"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</row>
    <row r="144" spans="1:61" ht="15.75" customHeight="1" x14ac:dyDescent="0.25"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</row>
    <row r="145" spans="2:61" ht="15.75" customHeight="1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</row>
    <row r="146" spans="2:61" ht="15.75" customHeight="1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</row>
    <row r="147" spans="2:61" ht="15.75" customHeight="1" x14ac:dyDescent="0.25"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</row>
    <row r="148" spans="2:61" ht="15.75" customHeight="1" x14ac:dyDescent="0.25"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</row>
    <row r="149" spans="2:61" ht="15.75" customHeight="1" x14ac:dyDescent="0.25">
      <c r="B149" s="11"/>
      <c r="C149" s="1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</row>
    <row r="150" spans="2:61" ht="15.75" customHeight="1" x14ac:dyDescent="0.25">
      <c r="B150" s="11"/>
      <c r="C150" s="1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</row>
    <row r="151" spans="2:61" ht="15.75" customHeight="1" x14ac:dyDescent="0.25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</row>
    <row r="152" spans="2:61" ht="15.75" customHeight="1" x14ac:dyDescent="0.25"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</row>
    <row r="153" spans="2:61" ht="15.75" customHeight="1" x14ac:dyDescent="0.25"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</row>
    <row r="154" spans="2:61" ht="15.75" customHeight="1" x14ac:dyDescent="0.25"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</row>
    <row r="155" spans="2:61" ht="15.75" customHeight="1" x14ac:dyDescent="0.25"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</row>
    <row r="156" spans="2:61" ht="15.75" customHeight="1" x14ac:dyDescent="0.25"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</row>
    <row r="157" spans="2:61" ht="15.75" customHeight="1" x14ac:dyDescent="0.25"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</row>
    <row r="158" spans="2:61" ht="15.75" customHeight="1" x14ac:dyDescent="0.25"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</row>
    <row r="159" spans="2:61" ht="15.75" customHeight="1" x14ac:dyDescent="0.25"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</row>
    <row r="160" spans="2:61" ht="15.75" customHeight="1" x14ac:dyDescent="0.25"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</row>
    <row r="161" spans="2:61" ht="15.75" customHeight="1" x14ac:dyDescent="0.25"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</row>
    <row r="162" spans="2:61" ht="15.75" customHeight="1" x14ac:dyDescent="0.25"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</row>
    <row r="163" spans="2:61" ht="15.75" customHeight="1" x14ac:dyDescent="0.25"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</row>
    <row r="164" spans="2:61" ht="15.75" customHeight="1" x14ac:dyDescent="0.25"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</row>
    <row r="165" spans="2:61" ht="15.75" customHeight="1" x14ac:dyDescent="0.25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</row>
    <row r="166" spans="2:61" ht="15.75" customHeight="1" x14ac:dyDescent="0.25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</row>
    <row r="167" spans="2:61" ht="15.75" customHeight="1" x14ac:dyDescent="0.25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</row>
    <row r="168" spans="2:61" ht="15.75" customHeight="1" x14ac:dyDescent="0.25"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</row>
    <row r="169" spans="2:61" ht="15.75" customHeight="1" x14ac:dyDescent="0.25"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</row>
    <row r="170" spans="2:61" ht="15.75" customHeight="1" x14ac:dyDescent="0.25"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2"/>
      <c r="AW170" s="77"/>
      <c r="AX170" s="77"/>
      <c r="AY170" s="77"/>
      <c r="AZ170" s="77"/>
      <c r="BA170" s="77"/>
      <c r="BB170" s="77"/>
      <c r="BC170" s="77"/>
      <c r="BD170" s="77"/>
      <c r="BE170" s="77"/>
      <c r="BF170" s="77"/>
      <c r="BG170" s="77"/>
      <c r="BH170" s="77"/>
      <c r="BI170" s="77"/>
    </row>
    <row r="171" spans="2:61" ht="15.75" customHeight="1" x14ac:dyDescent="0.25"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</row>
    <row r="172" spans="2:61" ht="15.75" customHeight="1" x14ac:dyDescent="0.25"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77"/>
      <c r="BE172" s="77"/>
      <c r="BF172" s="77"/>
      <c r="BG172" s="77"/>
      <c r="BH172" s="77"/>
      <c r="BI172" s="77"/>
    </row>
    <row r="173" spans="2:61" ht="15.75" customHeight="1" x14ac:dyDescent="0.25"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77"/>
      <c r="BE173" s="77"/>
      <c r="BF173" s="77"/>
      <c r="BG173" s="77"/>
      <c r="BH173" s="77"/>
      <c r="BI173" s="77"/>
    </row>
    <row r="174" spans="2:61" ht="15.75" customHeight="1" x14ac:dyDescent="0.25"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77"/>
      <c r="BE174" s="77"/>
      <c r="BF174" s="77"/>
      <c r="BG174" s="77"/>
      <c r="BH174" s="77"/>
      <c r="BI174" s="77"/>
    </row>
    <row r="175" spans="2:61" ht="15.75" customHeight="1" x14ac:dyDescent="0.25">
      <c r="B175" s="11"/>
      <c r="C175" s="1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77"/>
      <c r="BE175" s="77"/>
      <c r="BF175" s="77"/>
      <c r="BG175" s="77"/>
      <c r="BH175" s="77"/>
      <c r="BI175" s="77"/>
    </row>
    <row r="176" spans="2:61" ht="15.75" customHeight="1" x14ac:dyDescent="0.25">
      <c r="B176" s="11"/>
      <c r="C176" s="1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77"/>
      <c r="BE176" s="77"/>
      <c r="BF176" s="77"/>
      <c r="BG176" s="77"/>
      <c r="BH176" s="77"/>
      <c r="BI176" s="77"/>
    </row>
    <row r="177" spans="2:61" ht="15.75" customHeight="1" x14ac:dyDescent="0.25">
      <c r="B177" s="11"/>
      <c r="C177" s="1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77"/>
      <c r="BE177" s="77"/>
      <c r="BF177" s="77"/>
      <c r="BG177" s="77"/>
      <c r="BH177" s="77"/>
      <c r="BI177" s="77"/>
    </row>
    <row r="178" spans="2:61" ht="15.75" customHeight="1" x14ac:dyDescent="0.25">
      <c r="B178" s="11"/>
      <c r="C178" s="1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77"/>
      <c r="BE178" s="77"/>
      <c r="BF178" s="77"/>
      <c r="BG178" s="77"/>
      <c r="BH178" s="77"/>
      <c r="BI178" s="77"/>
    </row>
    <row r="179" spans="2:61" ht="15.75" customHeight="1" x14ac:dyDescent="0.25">
      <c r="B179" s="11"/>
      <c r="C179" s="1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77"/>
      <c r="BE179" s="77"/>
      <c r="BF179" s="77"/>
      <c r="BG179" s="77"/>
      <c r="BH179" s="77"/>
      <c r="BI179" s="77"/>
    </row>
    <row r="180" spans="2:61" ht="15.75" customHeight="1" x14ac:dyDescent="0.25">
      <c r="B180" s="11"/>
      <c r="C180" s="1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77"/>
      <c r="BE180" s="77"/>
      <c r="BF180" s="77"/>
      <c r="BG180" s="77"/>
      <c r="BH180" s="77"/>
      <c r="BI180" s="77"/>
    </row>
    <row r="181" spans="2:61" ht="15.75" customHeight="1" x14ac:dyDescent="0.25">
      <c r="B181" s="11"/>
      <c r="C181" s="1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7"/>
    </row>
    <row r="182" spans="2:61" ht="15.75" customHeight="1" x14ac:dyDescent="0.25">
      <c r="B182" s="11"/>
      <c r="C182" s="1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</row>
    <row r="183" spans="2:61" ht="15.75" customHeight="1" x14ac:dyDescent="0.25">
      <c r="B183" s="11"/>
      <c r="C183" s="1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E183" s="77"/>
      <c r="BF183" s="77"/>
      <c r="BG183" s="77"/>
      <c r="BH183" s="77"/>
      <c r="BI183" s="77"/>
    </row>
    <row r="184" spans="2:61" ht="15.75" customHeight="1" x14ac:dyDescent="0.25">
      <c r="B184" s="11"/>
      <c r="C184" s="1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77"/>
      <c r="BE184" s="77"/>
      <c r="BF184" s="77"/>
      <c r="BG184" s="77"/>
      <c r="BH184" s="77"/>
      <c r="BI184" s="77"/>
    </row>
    <row r="185" spans="2:61" ht="15.75" customHeight="1" x14ac:dyDescent="0.25">
      <c r="B185" s="11"/>
      <c r="C185" s="1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77"/>
      <c r="BE185" s="77"/>
      <c r="BF185" s="77"/>
      <c r="BG185" s="77"/>
      <c r="BH185" s="77"/>
      <c r="BI185" s="77"/>
    </row>
    <row r="186" spans="2:61" ht="15.75" customHeight="1" x14ac:dyDescent="0.25">
      <c r="B186" s="11"/>
      <c r="C186" s="1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77"/>
      <c r="BE186" s="77"/>
      <c r="BF186" s="77"/>
      <c r="BG186" s="77"/>
      <c r="BH186" s="77"/>
      <c r="BI186" s="77"/>
    </row>
    <row r="187" spans="2:61" ht="15.75" customHeight="1" x14ac:dyDescent="0.25">
      <c r="B187" s="11"/>
      <c r="C187" s="1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77"/>
      <c r="BE187" s="77"/>
      <c r="BF187" s="77"/>
      <c r="BG187" s="77"/>
      <c r="BH187" s="77"/>
      <c r="BI187" s="77"/>
    </row>
    <row r="188" spans="2:61" ht="15.75" customHeight="1" x14ac:dyDescent="0.25">
      <c r="B188" s="11"/>
      <c r="C188" s="1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77"/>
      <c r="BE188" s="77"/>
      <c r="BF188" s="77"/>
      <c r="BG188" s="77"/>
      <c r="BH188" s="77"/>
      <c r="BI188" s="77"/>
    </row>
    <row r="189" spans="2:61" ht="15.75" customHeight="1" x14ac:dyDescent="0.25">
      <c r="B189" s="11"/>
      <c r="C189" s="1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</row>
    <row r="190" spans="2:61" ht="15.75" customHeight="1" x14ac:dyDescent="0.25">
      <c r="B190" s="11"/>
      <c r="C190" s="1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77"/>
      <c r="BE190" s="77"/>
      <c r="BF190" s="77"/>
      <c r="BG190" s="77"/>
      <c r="BH190" s="77"/>
      <c r="BI190" s="77"/>
    </row>
    <row r="191" spans="2:61" ht="15.75" customHeight="1" x14ac:dyDescent="0.25">
      <c r="B191" s="11"/>
      <c r="C191" s="1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77"/>
      <c r="BE191" s="77"/>
      <c r="BF191" s="77"/>
      <c r="BG191" s="77"/>
      <c r="BH191" s="77"/>
      <c r="BI191" s="77"/>
    </row>
    <row r="192" spans="2:61" ht="15.75" customHeight="1" x14ac:dyDescent="0.25">
      <c r="B192" s="11"/>
      <c r="C192" s="1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</row>
    <row r="193" spans="2:61" ht="15.75" customHeight="1" x14ac:dyDescent="0.25">
      <c r="B193" s="11"/>
      <c r="C193" s="1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</row>
    <row r="194" spans="2:61" ht="15.75" customHeight="1" x14ac:dyDescent="0.25">
      <c r="B194" s="11"/>
      <c r="C194" s="1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</row>
    <row r="195" spans="2:61" ht="15.75" customHeight="1" x14ac:dyDescent="0.25">
      <c r="B195" s="11"/>
      <c r="C195" s="1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</row>
    <row r="196" spans="2:61" ht="15.75" customHeight="1" x14ac:dyDescent="0.25">
      <c r="B196" s="11"/>
      <c r="C196" s="1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</row>
    <row r="197" spans="2:61" ht="15.75" customHeight="1" x14ac:dyDescent="0.25">
      <c r="B197" s="11"/>
      <c r="C197" s="1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</row>
    <row r="198" spans="2:61" ht="15.75" customHeight="1" x14ac:dyDescent="0.25">
      <c r="B198" s="11"/>
      <c r="C198" s="1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</row>
    <row r="199" spans="2:61" ht="15.75" customHeight="1" x14ac:dyDescent="0.25">
      <c r="B199" s="11"/>
      <c r="C199" s="1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</row>
    <row r="200" spans="2:61" ht="15.75" customHeight="1" x14ac:dyDescent="0.25">
      <c r="B200" s="11"/>
      <c r="C200" s="1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</row>
    <row r="201" spans="2:61" ht="15.75" customHeight="1" x14ac:dyDescent="0.25">
      <c r="B201" s="11"/>
      <c r="C201" s="1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</row>
    <row r="202" spans="2:61" ht="15.75" customHeight="1" x14ac:dyDescent="0.25">
      <c r="B202" s="11"/>
      <c r="C202" s="1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</row>
    <row r="203" spans="2:61" ht="15.75" customHeight="1" x14ac:dyDescent="0.25">
      <c r="B203" s="11"/>
      <c r="C203" s="1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</row>
    <row r="204" spans="2:61" ht="15.75" customHeight="1" x14ac:dyDescent="0.25">
      <c r="B204" s="11"/>
      <c r="C204" s="1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</row>
    <row r="205" spans="2:61" ht="15.75" customHeight="1" x14ac:dyDescent="0.25">
      <c r="B205" s="11"/>
      <c r="C205" s="1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</row>
    <row r="206" spans="2:61" ht="15.75" customHeight="1" x14ac:dyDescent="0.25">
      <c r="B206" s="11"/>
      <c r="C206" s="1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</row>
    <row r="207" spans="2:61" ht="15.75" customHeight="1" x14ac:dyDescent="0.25">
      <c r="B207" s="11"/>
      <c r="C207" s="1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</row>
    <row r="208" spans="2:61" ht="15.75" customHeight="1" x14ac:dyDescent="0.25">
      <c r="B208" s="11"/>
      <c r="C208" s="1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</row>
    <row r="209" spans="2:61" ht="15.75" customHeight="1" x14ac:dyDescent="0.25">
      <c r="B209" s="11"/>
      <c r="C209" s="1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</row>
    <row r="210" spans="2:61" ht="15.75" customHeight="1" x14ac:dyDescent="0.25">
      <c r="B210" s="11"/>
      <c r="C210" s="1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</row>
    <row r="211" spans="2:61" ht="15.75" customHeight="1" x14ac:dyDescent="0.25">
      <c r="B211" s="11"/>
      <c r="C211" s="1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</row>
    <row r="212" spans="2:61" ht="15.75" customHeight="1" x14ac:dyDescent="0.25">
      <c r="B212" s="11"/>
      <c r="C212" s="1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</row>
    <row r="213" spans="2:61" ht="15.75" customHeight="1" x14ac:dyDescent="0.25">
      <c r="B213" s="11"/>
      <c r="C213" s="1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</row>
    <row r="214" spans="2:61" ht="15.75" customHeight="1" x14ac:dyDescent="0.25">
      <c r="B214" s="11"/>
      <c r="C214" s="1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</row>
    <row r="215" spans="2:61" ht="15.75" customHeight="1" x14ac:dyDescent="0.25">
      <c r="B215" s="11"/>
      <c r="C215" s="1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</row>
    <row r="216" spans="2:61" ht="15.75" customHeight="1" x14ac:dyDescent="0.25">
      <c r="B216" s="11"/>
      <c r="C216" s="1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</row>
    <row r="217" spans="2:61" ht="15.75" customHeight="1" x14ac:dyDescent="0.25">
      <c r="B217" s="11"/>
      <c r="C217" s="1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</row>
    <row r="218" spans="2:61" ht="15.75" customHeight="1" x14ac:dyDescent="0.25">
      <c r="B218" s="11"/>
      <c r="C218" s="1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</row>
    <row r="219" spans="2:61" ht="15.75" customHeight="1" x14ac:dyDescent="0.25">
      <c r="B219" s="11"/>
      <c r="C219" s="1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</row>
    <row r="220" spans="2:61" ht="15.75" customHeight="1" x14ac:dyDescent="0.25">
      <c r="B220" s="11"/>
      <c r="C220" s="1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</row>
    <row r="221" spans="2:61" ht="15.75" customHeight="1" x14ac:dyDescent="0.25">
      <c r="B221" s="11"/>
      <c r="C221" s="1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</row>
    <row r="222" spans="2:61" ht="15.75" customHeight="1" x14ac:dyDescent="0.25">
      <c r="B222" s="11"/>
      <c r="C222" s="1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</row>
    <row r="223" spans="2:61" ht="15.75" customHeight="1" x14ac:dyDescent="0.25">
      <c r="B223" s="11"/>
      <c r="C223" s="1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</row>
    <row r="224" spans="2:61" ht="15.75" customHeight="1" x14ac:dyDescent="0.25">
      <c r="B224" s="11"/>
      <c r="C224" s="1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</row>
    <row r="225" spans="2:61" ht="15.75" customHeight="1" x14ac:dyDescent="0.25">
      <c r="B225" s="11"/>
      <c r="C225" s="1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</row>
    <row r="226" spans="2:61" ht="15.75" customHeight="1" x14ac:dyDescent="0.25">
      <c r="B226" s="11"/>
      <c r="C226" s="1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</row>
    <row r="227" spans="2:61" ht="15.75" customHeight="1" x14ac:dyDescent="0.25">
      <c r="B227" s="11"/>
      <c r="C227" s="1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</row>
    <row r="228" spans="2:61" ht="15.75" customHeight="1" x14ac:dyDescent="0.25">
      <c r="B228" s="11"/>
      <c r="C228" s="1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</row>
    <row r="229" spans="2:61" ht="15.75" customHeight="1" x14ac:dyDescent="0.25">
      <c r="B229" s="11"/>
      <c r="C229" s="1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</row>
    <row r="230" spans="2:61" ht="15.75" customHeight="1" x14ac:dyDescent="0.25">
      <c r="B230" s="11"/>
      <c r="C230" s="1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</row>
    <row r="231" spans="2:61" ht="15.75" customHeight="1" x14ac:dyDescent="0.25">
      <c r="B231" s="11"/>
      <c r="C231" s="1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</row>
    <row r="232" spans="2:61" ht="15.75" customHeight="1" x14ac:dyDescent="0.25">
      <c r="B232" s="11"/>
      <c r="C232" s="1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</row>
    <row r="233" spans="2:61" ht="15.75" customHeight="1" x14ac:dyDescent="0.25">
      <c r="B233" s="11"/>
      <c r="C233" s="1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</row>
    <row r="234" spans="2:61" ht="15.75" customHeight="1" x14ac:dyDescent="0.25">
      <c r="B234" s="11"/>
      <c r="C234" s="1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</row>
    <row r="235" spans="2:61" ht="15.75" customHeight="1" x14ac:dyDescent="0.25">
      <c r="B235" s="11"/>
      <c r="C235" s="1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</row>
    <row r="236" spans="2:61" ht="15.75" customHeight="1" x14ac:dyDescent="0.25">
      <c r="B236" s="11"/>
      <c r="C236" s="1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</row>
    <row r="237" spans="2:61" ht="15.75" customHeight="1" x14ac:dyDescent="0.25">
      <c r="B237" s="11"/>
      <c r="C237" s="1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</row>
    <row r="238" spans="2:61" ht="15.75" customHeight="1" x14ac:dyDescent="0.25">
      <c r="B238" s="11"/>
      <c r="C238" s="1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</row>
    <row r="239" spans="2:61" ht="15.75" customHeight="1" x14ac:dyDescent="0.25">
      <c r="B239" s="11"/>
      <c r="C239" s="1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</row>
    <row r="240" spans="2:61" ht="15.75" customHeight="1" x14ac:dyDescent="0.25">
      <c r="B240" s="11"/>
      <c r="C240" s="1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</row>
    <row r="241" spans="2:61" ht="15.75" customHeight="1" x14ac:dyDescent="0.25">
      <c r="B241" s="11"/>
      <c r="C241" s="1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</row>
    <row r="242" spans="2:61" ht="15.75" customHeight="1" x14ac:dyDescent="0.25">
      <c r="B242" s="11"/>
      <c r="C242" s="1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</row>
    <row r="243" spans="2:61" ht="15.75" customHeight="1" x14ac:dyDescent="0.25">
      <c r="B243" s="11"/>
      <c r="C243" s="1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</row>
    <row r="244" spans="2:61" ht="15.75" customHeight="1" x14ac:dyDescent="0.25">
      <c r="B244" s="11"/>
      <c r="C244" s="1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</row>
    <row r="245" spans="2:61" ht="15.75" customHeight="1" x14ac:dyDescent="0.25">
      <c r="B245" s="11"/>
      <c r="C245" s="1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</row>
    <row r="246" spans="2:61" ht="15.75" customHeight="1" x14ac:dyDescent="0.25">
      <c r="B246" s="11"/>
      <c r="C246" s="1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</row>
    <row r="247" spans="2:61" ht="15.75" customHeight="1" x14ac:dyDescent="0.25">
      <c r="B247" s="11"/>
      <c r="C247" s="1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</row>
    <row r="248" spans="2:61" ht="15.75" customHeight="1" x14ac:dyDescent="0.25">
      <c r="B248" s="11"/>
      <c r="C248" s="1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</row>
    <row r="249" spans="2:61" ht="15.75" customHeight="1" x14ac:dyDescent="0.25">
      <c r="B249" s="11"/>
      <c r="C249" s="1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</row>
    <row r="250" spans="2:61" ht="15.75" customHeight="1" x14ac:dyDescent="0.25">
      <c r="B250" s="11"/>
      <c r="C250" s="1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</row>
    <row r="251" spans="2:61" ht="15.75" customHeight="1" x14ac:dyDescent="0.25">
      <c r="B251" s="11"/>
      <c r="C251" s="1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</row>
    <row r="252" spans="2:61" ht="15.75" customHeight="1" x14ac:dyDescent="0.25">
      <c r="B252" s="11"/>
      <c r="C252" s="1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</row>
    <row r="253" spans="2:61" ht="15.75" customHeight="1" x14ac:dyDescent="0.25">
      <c r="B253" s="11"/>
      <c r="C253" s="1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</row>
    <row r="254" spans="2:61" ht="15.75" customHeight="1" x14ac:dyDescent="0.25">
      <c r="B254" s="11"/>
      <c r="C254" s="1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</row>
    <row r="255" spans="2:61" ht="15.75" customHeight="1" x14ac:dyDescent="0.25">
      <c r="B255" s="11"/>
      <c r="C255" s="1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</row>
    <row r="256" spans="2:61" ht="15.75" customHeight="1" x14ac:dyDescent="0.25">
      <c r="B256" s="11"/>
      <c r="C256" s="1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</row>
    <row r="257" spans="2:61" ht="15.75" customHeight="1" x14ac:dyDescent="0.25">
      <c r="B257" s="11"/>
      <c r="C257" s="1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</row>
    <row r="258" spans="2:61" ht="15.75" customHeight="1" x14ac:dyDescent="0.25">
      <c r="B258" s="11"/>
      <c r="C258" s="1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</row>
    <row r="259" spans="2:61" ht="15.75" customHeight="1" x14ac:dyDescent="0.25">
      <c r="B259" s="11"/>
      <c r="C259" s="1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</row>
    <row r="260" spans="2:61" ht="15.75" customHeight="1" x14ac:dyDescent="0.25">
      <c r="B260" s="11"/>
      <c r="C260" s="1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</row>
    <row r="261" spans="2:61" ht="15.75" customHeight="1" x14ac:dyDescent="0.25">
      <c r="B261" s="11"/>
      <c r="C261" s="1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</row>
    <row r="262" spans="2:61" ht="15.75" customHeight="1" x14ac:dyDescent="0.25">
      <c r="B262" s="11"/>
      <c r="C262" s="1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</row>
    <row r="263" spans="2:61" ht="15.75" customHeight="1" x14ac:dyDescent="0.25">
      <c r="B263" s="11"/>
      <c r="C263" s="1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</row>
    <row r="264" spans="2:61" ht="15.75" customHeight="1" x14ac:dyDescent="0.25">
      <c r="B264" s="11"/>
      <c r="C264" s="1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</row>
    <row r="265" spans="2:61" ht="15.75" customHeight="1" x14ac:dyDescent="0.25">
      <c r="B265" s="11"/>
      <c r="C265" s="1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</row>
    <row r="266" spans="2:61" ht="15.75" customHeight="1" x14ac:dyDescent="0.25">
      <c r="B266" s="11"/>
      <c r="C266" s="1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</row>
    <row r="267" spans="2:61" ht="15.75" customHeight="1" x14ac:dyDescent="0.25">
      <c r="B267" s="11"/>
      <c r="C267" s="1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</row>
    <row r="268" spans="2:61" ht="15.75" customHeight="1" x14ac:dyDescent="0.25">
      <c r="B268" s="11"/>
      <c r="C268" s="1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</row>
    <row r="269" spans="2:61" ht="15.75" customHeight="1" x14ac:dyDescent="0.25">
      <c r="B269" s="11"/>
      <c r="C269" s="1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</row>
    <row r="270" spans="2:61" ht="15.75" customHeight="1" x14ac:dyDescent="0.25">
      <c r="B270" s="11"/>
      <c r="C270" s="1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</row>
    <row r="271" spans="2:61" ht="15.75" customHeight="1" x14ac:dyDescent="0.25">
      <c r="B271" s="11"/>
      <c r="C271" s="1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</row>
    <row r="272" spans="2:61" ht="15.75" customHeight="1" x14ac:dyDescent="0.25">
      <c r="B272" s="11"/>
      <c r="C272" s="1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</row>
    <row r="273" spans="2:61" ht="15.75" customHeight="1" x14ac:dyDescent="0.25">
      <c r="B273" s="11"/>
      <c r="C273" s="1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</row>
    <row r="274" spans="2:61" ht="15.75" customHeight="1" x14ac:dyDescent="0.25">
      <c r="B274" s="11"/>
      <c r="C274" s="1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</row>
    <row r="275" spans="2:61" ht="15.75" customHeight="1" x14ac:dyDescent="0.25">
      <c r="B275" s="11"/>
      <c r="C275" s="1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</row>
    <row r="276" spans="2:61" ht="15.75" customHeight="1" x14ac:dyDescent="0.25">
      <c r="B276" s="11"/>
      <c r="C276" s="1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</row>
    <row r="277" spans="2:61" ht="15.75" customHeight="1" x14ac:dyDescent="0.25">
      <c r="B277" s="11"/>
      <c r="C277" s="1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</row>
    <row r="278" spans="2:61" ht="15.75" customHeight="1" x14ac:dyDescent="0.25">
      <c r="B278" s="11"/>
      <c r="C278" s="1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</row>
    <row r="279" spans="2:61" ht="15.75" customHeight="1" x14ac:dyDescent="0.25">
      <c r="B279" s="11"/>
      <c r="C279" s="1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</row>
    <row r="280" spans="2:61" ht="15.75" customHeight="1" x14ac:dyDescent="0.25">
      <c r="B280" s="11"/>
      <c r="C280" s="1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</row>
    <row r="281" spans="2:61" ht="15.75" customHeight="1" x14ac:dyDescent="0.25">
      <c r="B281" s="11"/>
      <c r="C281" s="1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</row>
    <row r="282" spans="2:61" ht="15.75" customHeight="1" x14ac:dyDescent="0.25">
      <c r="B282" s="11"/>
      <c r="C282" s="1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</row>
    <row r="283" spans="2:61" ht="15.75" customHeight="1" x14ac:dyDescent="0.25">
      <c r="B283" s="11"/>
      <c r="C283" s="1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</row>
    <row r="284" spans="2:61" ht="15.75" customHeight="1" x14ac:dyDescent="0.25">
      <c r="B284" s="11"/>
      <c r="C284" s="1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</row>
    <row r="285" spans="2:61" ht="15.75" customHeight="1" x14ac:dyDescent="0.25">
      <c r="B285" s="11"/>
      <c r="C285" s="1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</row>
    <row r="286" spans="2:61" ht="15.75" customHeight="1" x14ac:dyDescent="0.25">
      <c r="B286" s="11"/>
      <c r="C286" s="1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</row>
    <row r="287" spans="2:61" ht="15.75" customHeight="1" x14ac:dyDescent="0.25">
      <c r="B287" s="11"/>
      <c r="C287" s="1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</row>
    <row r="288" spans="2:61" ht="15.75" customHeight="1" x14ac:dyDescent="0.25">
      <c r="B288" s="11"/>
      <c r="C288" s="1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</row>
    <row r="289" spans="2:61" ht="15.75" customHeight="1" x14ac:dyDescent="0.25">
      <c r="B289" s="11"/>
      <c r="C289" s="1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</row>
    <row r="290" spans="2:61" ht="15.75" customHeight="1" x14ac:dyDescent="0.25">
      <c r="B290" s="11"/>
      <c r="C290" s="1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</row>
    <row r="291" spans="2:61" ht="15.75" customHeight="1" x14ac:dyDescent="0.25">
      <c r="B291" s="11"/>
      <c r="C291" s="1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</row>
    <row r="292" spans="2:61" ht="15.75" customHeight="1" x14ac:dyDescent="0.25">
      <c r="B292" s="11"/>
      <c r="C292" s="1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</row>
    <row r="293" spans="2:61" ht="15.75" customHeight="1" x14ac:dyDescent="0.25">
      <c r="B293" s="11"/>
      <c r="C293" s="1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</row>
    <row r="294" spans="2:61" ht="15.75" customHeight="1" x14ac:dyDescent="0.25">
      <c r="B294" s="11"/>
      <c r="C294" s="1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</row>
    <row r="295" spans="2:61" ht="15.75" customHeight="1" x14ac:dyDescent="0.25">
      <c r="B295" s="11"/>
      <c r="C295" s="1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</row>
    <row r="296" spans="2:61" ht="15.75" customHeight="1" x14ac:dyDescent="0.25">
      <c r="B296" s="11"/>
      <c r="C296" s="1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</row>
    <row r="297" spans="2:61" ht="15.75" customHeight="1" x14ac:dyDescent="0.25">
      <c r="B297" s="11"/>
      <c r="C297" s="1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</row>
    <row r="298" spans="2:61" ht="15.75" customHeight="1" x14ac:dyDescent="0.25">
      <c r="B298" s="11"/>
      <c r="C298" s="1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</row>
    <row r="299" spans="2:61" ht="15.75" customHeight="1" x14ac:dyDescent="0.25">
      <c r="B299" s="11"/>
      <c r="C299" s="1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</row>
    <row r="300" spans="2:61" ht="15.75" customHeight="1" x14ac:dyDescent="0.25">
      <c r="B300" s="11"/>
      <c r="C300" s="1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</row>
    <row r="301" spans="2:61" ht="15.75" customHeight="1" x14ac:dyDescent="0.25">
      <c r="B301" s="11"/>
      <c r="C301" s="1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</row>
    <row r="302" spans="2:61" ht="15.75" customHeight="1" x14ac:dyDescent="0.25">
      <c r="B302" s="11"/>
      <c r="C302" s="1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</row>
    <row r="303" spans="2:61" ht="15.75" customHeight="1" x14ac:dyDescent="0.25">
      <c r="B303" s="11"/>
      <c r="C303" s="1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</row>
    <row r="304" spans="2:61" ht="15.75" customHeight="1" x14ac:dyDescent="0.25">
      <c r="B304" s="11"/>
      <c r="C304" s="1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</row>
    <row r="305" spans="2:61" ht="15.75" customHeight="1" x14ac:dyDescent="0.25">
      <c r="B305" s="11"/>
      <c r="C305" s="1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</row>
    <row r="306" spans="2:61" ht="15.75" customHeight="1" x14ac:dyDescent="0.25">
      <c r="B306" s="11"/>
      <c r="C306" s="1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</row>
    <row r="307" spans="2:61" ht="15.75" customHeight="1" x14ac:dyDescent="0.25">
      <c r="B307" s="11"/>
      <c r="C307" s="1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</row>
    <row r="308" spans="2:61" ht="15.75" customHeight="1" x14ac:dyDescent="0.25">
      <c r="B308" s="11"/>
      <c r="C308" s="1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</row>
    <row r="309" spans="2:61" ht="15.75" customHeight="1" x14ac:dyDescent="0.25">
      <c r="B309" s="11"/>
      <c r="C309" s="1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</row>
    <row r="310" spans="2:61" ht="15.75" customHeight="1" x14ac:dyDescent="0.25">
      <c r="B310" s="11"/>
      <c r="C310" s="1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</row>
    <row r="311" spans="2:61" ht="15.75" customHeight="1" x14ac:dyDescent="0.25">
      <c r="B311" s="11"/>
      <c r="C311" s="1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</row>
    <row r="312" spans="2:61" ht="15.75" customHeight="1" x14ac:dyDescent="0.25">
      <c r="B312" s="11"/>
      <c r="C312" s="1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</row>
    <row r="313" spans="2:61" ht="15.75" customHeight="1" x14ac:dyDescent="0.25">
      <c r="B313" s="11"/>
      <c r="C313" s="1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</row>
    <row r="314" spans="2:61" ht="15.75" customHeight="1" x14ac:dyDescent="0.25">
      <c r="B314" s="11"/>
      <c r="C314" s="1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</row>
    <row r="315" spans="2:61" ht="15.75" customHeight="1" x14ac:dyDescent="0.25">
      <c r="B315" s="11"/>
      <c r="C315" s="1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</row>
    <row r="316" spans="2:61" ht="15.75" customHeight="1" x14ac:dyDescent="0.25">
      <c r="B316" s="11"/>
      <c r="C316" s="1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</row>
    <row r="317" spans="2:61" ht="15.75" customHeight="1" x14ac:dyDescent="0.25">
      <c r="B317" s="11"/>
      <c r="C317" s="1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</row>
    <row r="318" spans="2:61" ht="15.75" customHeight="1" x14ac:dyDescent="0.25">
      <c r="B318" s="11"/>
      <c r="C318" s="1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</row>
    <row r="319" spans="2:61" ht="15.75" customHeight="1" x14ac:dyDescent="0.25">
      <c r="B319" s="11"/>
      <c r="C319" s="1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</row>
    <row r="320" spans="2:61" ht="15.75" customHeight="1" x14ac:dyDescent="0.25">
      <c r="B320" s="11"/>
      <c r="C320" s="1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</row>
    <row r="321" spans="2:61" ht="15.75" customHeight="1" x14ac:dyDescent="0.25">
      <c r="B321" s="11"/>
      <c r="C321" s="1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</row>
    <row r="322" spans="2:61" ht="15.75" customHeight="1" x14ac:dyDescent="0.25">
      <c r="B322" s="11"/>
      <c r="C322" s="1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</row>
    <row r="323" spans="2:61" ht="15.75" customHeight="1" x14ac:dyDescent="0.25">
      <c r="B323" s="11"/>
      <c r="C323" s="1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</row>
    <row r="324" spans="2:61" ht="15.75" customHeight="1" x14ac:dyDescent="0.25">
      <c r="B324" s="11"/>
      <c r="C324" s="1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</row>
    <row r="325" spans="2:61" ht="15.75" customHeight="1" x14ac:dyDescent="0.25">
      <c r="B325" s="11"/>
      <c r="C325" s="1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</row>
    <row r="326" spans="2:61" ht="15.75" customHeight="1" x14ac:dyDescent="0.25">
      <c r="B326" s="11"/>
      <c r="C326" s="1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</row>
    <row r="327" spans="2:61" ht="15.75" customHeight="1" x14ac:dyDescent="0.25">
      <c r="B327" s="11"/>
      <c r="C327" s="1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</row>
    <row r="328" spans="2:61" ht="15.75" customHeight="1" x14ac:dyDescent="0.25">
      <c r="B328" s="11"/>
      <c r="C328" s="1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</row>
    <row r="329" spans="2:61" ht="15.75" customHeight="1" x14ac:dyDescent="0.25">
      <c r="B329" s="11"/>
      <c r="C329" s="1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</row>
    <row r="330" spans="2:61" ht="15.75" customHeight="1" x14ac:dyDescent="0.25">
      <c r="B330" s="11"/>
      <c r="C330" s="1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</row>
    <row r="331" spans="2:61" ht="15.75" customHeight="1" x14ac:dyDescent="0.25">
      <c r="B331" s="11"/>
      <c r="C331" s="1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</row>
    <row r="332" spans="2:61" ht="15.75" customHeight="1" x14ac:dyDescent="0.25">
      <c r="B332" s="11"/>
      <c r="C332" s="1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</row>
    <row r="333" spans="2:61" ht="15.75" customHeight="1" x14ac:dyDescent="0.25">
      <c r="B333" s="11"/>
      <c r="C333" s="1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</row>
    <row r="334" spans="2:61" ht="15.75" customHeight="1" x14ac:dyDescent="0.25">
      <c r="B334" s="11"/>
      <c r="C334" s="1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</row>
    <row r="335" spans="2:61" ht="15.75" customHeight="1" x14ac:dyDescent="0.25">
      <c r="B335" s="11"/>
      <c r="C335" s="1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</row>
    <row r="336" spans="2:61" ht="15.75" customHeight="1" x14ac:dyDescent="0.25">
      <c r="B336" s="11"/>
      <c r="C336" s="1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</row>
    <row r="337" spans="2:61" ht="15.75" customHeight="1" x14ac:dyDescent="0.25">
      <c r="B337" s="11"/>
      <c r="C337" s="1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</row>
    <row r="338" spans="2:61" ht="15.75" customHeight="1" x14ac:dyDescent="0.25"/>
    <row r="339" spans="2:61" ht="15.75" customHeight="1" x14ac:dyDescent="0.25"/>
    <row r="340" spans="2:61" ht="15.75" customHeight="1" x14ac:dyDescent="0.25"/>
    <row r="341" spans="2:61" ht="15.75" customHeight="1" x14ac:dyDescent="0.25"/>
    <row r="342" spans="2:61" ht="15.75" customHeight="1" x14ac:dyDescent="0.25"/>
    <row r="343" spans="2:61" ht="15.75" customHeight="1" x14ac:dyDescent="0.25"/>
    <row r="344" spans="2:61" ht="15.75" customHeight="1" x14ac:dyDescent="0.25"/>
    <row r="345" spans="2:61" ht="15.75" customHeight="1" x14ac:dyDescent="0.25"/>
    <row r="346" spans="2:61" ht="15.75" customHeight="1" x14ac:dyDescent="0.25"/>
    <row r="347" spans="2:61" ht="15.75" customHeight="1" x14ac:dyDescent="0.25"/>
    <row r="348" spans="2:61" ht="15.75" customHeight="1" x14ac:dyDescent="0.25"/>
    <row r="349" spans="2:61" ht="15.75" customHeight="1" x14ac:dyDescent="0.25"/>
    <row r="350" spans="2:61" ht="15.75" customHeight="1" x14ac:dyDescent="0.25"/>
    <row r="351" spans="2:61" ht="15.75" customHeight="1" x14ac:dyDescent="0.25"/>
    <row r="352" spans="2:61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</sheetData>
  <mergeCells count="7">
    <mergeCell ref="AW99:AX99"/>
    <mergeCell ref="AW130:AX130"/>
    <mergeCell ref="C3:G3"/>
    <mergeCell ref="AW9:AX9"/>
    <mergeCell ref="AW21:AX21"/>
    <mergeCell ref="AW63:AX63"/>
    <mergeCell ref="AW89:AX89"/>
  </mergeCells>
  <conditionalFormatting sqref="G10:AT15">
    <cfRule type="expression" dxfId="11" priority="5">
      <formula>NOT(_xludf.ISFORMULA(G10))</formula>
    </cfRule>
  </conditionalFormatting>
  <conditionalFormatting sqref="G22:AT26 G64:AT73">
    <cfRule type="expression" dxfId="10" priority="1">
      <formula>NOT(_xludf.ISFORMULA(G22))</formula>
    </cfRule>
  </conditionalFormatting>
  <conditionalFormatting sqref="G30:AT58">
    <cfRule type="expression" dxfId="9" priority="2">
      <formula>NOT(_xludf.ISFORMULA(G30))</formula>
    </cfRule>
  </conditionalFormatting>
  <conditionalFormatting sqref="G90:AT92">
    <cfRule type="expression" dxfId="8" priority="3">
      <formula>NOT(_xludf.ISFORMULA(G90))</formula>
    </cfRule>
  </conditionalFormatting>
  <conditionalFormatting sqref="G100:AT120">
    <cfRule type="expression" dxfId="7" priority="4">
      <formula>NOT(_xludf.ISFORMULA(G100))</formula>
    </cfRule>
  </conditionalFormatting>
  <conditionalFormatting sqref="AA131:AA136">
    <cfRule type="expression" dxfId="6" priority="6">
      <formula>NOT(_xludf.ISFORMULA(AA131))</formula>
    </cfRule>
  </conditionalFormatting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BO1000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6328125" defaultRowHeight="15" customHeight="1" x14ac:dyDescent="0.25"/>
  <cols>
    <col min="1" max="1" width="3.1796875" customWidth="1"/>
    <col min="2" max="2" width="0.36328125" customWidth="1"/>
    <col min="3" max="3" width="3.6328125" customWidth="1"/>
    <col min="4" max="4" width="34.6328125" customWidth="1"/>
    <col min="5" max="5" width="9.1796875" customWidth="1"/>
    <col min="18" max="19" width="14.1796875" customWidth="1"/>
    <col min="47" max="47" width="6.36328125" customWidth="1"/>
    <col min="48" max="48" width="6.6328125" customWidth="1"/>
    <col min="49" max="49" width="45.6328125" customWidth="1"/>
  </cols>
  <sheetData>
    <row r="1" spans="1:67" ht="18" customHeight="1" x14ac:dyDescent="0.3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AA1" s="4"/>
      <c r="AB1" s="4"/>
      <c r="AC1" s="4"/>
      <c r="AD1" s="4"/>
      <c r="AE1" s="4"/>
      <c r="AF1" s="4"/>
      <c r="AG1" s="2"/>
      <c r="AH1" s="2"/>
      <c r="AI1" s="2"/>
      <c r="AJ1" s="2"/>
      <c r="AK1" s="2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05"/>
      <c r="BK1" s="105"/>
      <c r="BL1" s="105"/>
      <c r="BM1" s="105"/>
      <c r="BN1" s="105"/>
      <c r="BO1" s="105"/>
    </row>
    <row r="2" spans="1:67" ht="25" x14ac:dyDescent="0.3">
      <c r="A2" s="2"/>
      <c r="B2" s="105"/>
      <c r="C2" s="6" t="s">
        <v>125</v>
      </c>
      <c r="D2" s="106"/>
      <c r="E2" s="106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</row>
    <row r="3" spans="1:67" ht="20" x14ac:dyDescent="0.3">
      <c r="A3" s="2"/>
      <c r="B3" s="105"/>
      <c r="C3" s="185" t="str">
        <f>Information!F8</f>
        <v>Good Company</v>
      </c>
      <c r="D3" s="195"/>
      <c r="E3" s="186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</row>
    <row r="4" spans="1:67" ht="15.75" customHeight="1" x14ac:dyDescent="0.25">
      <c r="A4" s="2"/>
      <c r="C4" s="111"/>
      <c r="D4" s="111"/>
      <c r="E4" s="39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</row>
    <row r="5" spans="1:67" ht="15.75" customHeight="1" x14ac:dyDescent="0.3">
      <c r="A5" s="2"/>
      <c r="C5" s="111"/>
      <c r="D5" s="3"/>
      <c r="E5" s="2"/>
      <c r="F5" s="112">
        <f>Information!$F$9</f>
        <v>2024</v>
      </c>
      <c r="J5" s="112">
        <f>F5+1</f>
        <v>2025</v>
      </c>
      <c r="N5" s="112">
        <f>J5+1</f>
        <v>2026</v>
      </c>
      <c r="R5" s="112">
        <f>N5+1</f>
        <v>2027</v>
      </c>
      <c r="S5" s="103"/>
      <c r="T5" s="103"/>
      <c r="U5" s="103"/>
      <c r="V5" s="112">
        <f>R5+1</f>
        <v>2028</v>
      </c>
      <c r="W5" s="103"/>
      <c r="X5" s="103"/>
      <c r="Y5" s="103"/>
      <c r="Z5" s="112">
        <f>V5+1</f>
        <v>2029</v>
      </c>
      <c r="AA5" s="103"/>
      <c r="AB5" s="103"/>
      <c r="AC5" s="103"/>
      <c r="AD5" s="112">
        <f>Z5+1</f>
        <v>2030</v>
      </c>
      <c r="AE5" s="103"/>
      <c r="AF5" s="103"/>
      <c r="AG5" s="103"/>
      <c r="AH5" s="112">
        <f>AD5+1</f>
        <v>2031</v>
      </c>
      <c r="AI5" s="103"/>
      <c r="AJ5" s="103"/>
      <c r="AK5" s="103"/>
      <c r="AL5" s="112">
        <f>AH5+1</f>
        <v>2032</v>
      </c>
      <c r="AM5" s="103"/>
      <c r="AN5" s="103"/>
      <c r="AO5" s="103"/>
      <c r="AP5" s="112">
        <f>AL5+1</f>
        <v>2033</v>
      </c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</row>
    <row r="6" spans="1:67" ht="15.75" customHeight="1" x14ac:dyDescent="0.3">
      <c r="A6" s="2"/>
      <c r="C6" s="111"/>
      <c r="D6" s="111"/>
      <c r="E6" s="39"/>
      <c r="F6" s="113" t="s">
        <v>55</v>
      </c>
      <c r="G6" s="113" t="s">
        <v>56</v>
      </c>
      <c r="H6" s="113" t="s">
        <v>57</v>
      </c>
      <c r="I6" s="113" t="s">
        <v>58</v>
      </c>
      <c r="J6" s="113" t="s">
        <v>55</v>
      </c>
      <c r="K6" s="113" t="s">
        <v>56</v>
      </c>
      <c r="L6" s="113" t="s">
        <v>57</v>
      </c>
      <c r="M6" s="113" t="s">
        <v>58</v>
      </c>
      <c r="N6" s="113" t="s">
        <v>55</v>
      </c>
      <c r="O6" s="113" t="s">
        <v>56</v>
      </c>
      <c r="P6" s="113" t="s">
        <v>57</v>
      </c>
      <c r="Q6" s="113" t="s">
        <v>58</v>
      </c>
      <c r="R6" s="113" t="s">
        <v>55</v>
      </c>
      <c r="S6" s="113" t="s">
        <v>56</v>
      </c>
      <c r="T6" s="113" t="s">
        <v>57</v>
      </c>
      <c r="U6" s="113" t="s">
        <v>58</v>
      </c>
      <c r="V6" s="113" t="s">
        <v>55</v>
      </c>
      <c r="W6" s="113" t="s">
        <v>56</v>
      </c>
      <c r="X6" s="113" t="s">
        <v>57</v>
      </c>
      <c r="Y6" s="113" t="s">
        <v>58</v>
      </c>
      <c r="Z6" s="113" t="s">
        <v>55</v>
      </c>
      <c r="AA6" s="113" t="s">
        <v>56</v>
      </c>
      <c r="AB6" s="113" t="s">
        <v>57</v>
      </c>
      <c r="AC6" s="113" t="s">
        <v>58</v>
      </c>
      <c r="AD6" s="113" t="s">
        <v>55</v>
      </c>
      <c r="AE6" s="113" t="s">
        <v>56</v>
      </c>
      <c r="AF6" s="113" t="s">
        <v>57</v>
      </c>
      <c r="AG6" s="113" t="s">
        <v>58</v>
      </c>
      <c r="AH6" s="113" t="s">
        <v>55</v>
      </c>
      <c r="AI6" s="113" t="s">
        <v>56</v>
      </c>
      <c r="AJ6" s="113" t="s">
        <v>57</v>
      </c>
      <c r="AK6" s="113" t="s">
        <v>58</v>
      </c>
      <c r="AL6" s="113" t="s">
        <v>55</v>
      </c>
      <c r="AM6" s="113" t="s">
        <v>56</v>
      </c>
      <c r="AN6" s="113" t="s">
        <v>57</v>
      </c>
      <c r="AO6" s="113" t="s">
        <v>58</v>
      </c>
      <c r="AP6" s="113" t="s">
        <v>55</v>
      </c>
      <c r="AQ6" s="113" t="s">
        <v>56</v>
      </c>
      <c r="AR6" s="113" t="s">
        <v>57</v>
      </c>
      <c r="AS6" s="113" t="s">
        <v>58</v>
      </c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</row>
    <row r="7" spans="1:67" ht="15.75" customHeight="1" x14ac:dyDescent="0.25">
      <c r="A7" s="2"/>
      <c r="B7" s="114"/>
      <c r="C7" s="88" t="s">
        <v>243</v>
      </c>
      <c r="D7" s="115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2"/>
      <c r="AU7" s="114"/>
      <c r="AV7" s="8"/>
      <c r="AW7" s="8"/>
      <c r="AX7" s="8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114"/>
      <c r="BJ7" s="114"/>
      <c r="BK7" s="114"/>
      <c r="BL7" s="114"/>
      <c r="BM7" s="114"/>
      <c r="BN7" s="114"/>
      <c r="BO7" s="114"/>
    </row>
    <row r="8" spans="1:67" ht="15.75" customHeight="1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8"/>
      <c r="AW8" s="8"/>
      <c r="AX8" s="8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"/>
      <c r="BJ8" s="2"/>
      <c r="BK8" s="2"/>
      <c r="BL8" s="2"/>
      <c r="BM8" s="2"/>
      <c r="BN8" s="2"/>
      <c r="BO8" s="2"/>
    </row>
    <row r="9" spans="1:67" ht="15.75" customHeight="1" x14ac:dyDescent="0.25">
      <c r="A9" s="2"/>
      <c r="B9" s="16"/>
      <c r="C9" s="11"/>
      <c r="D9" s="116" t="s">
        <v>244</v>
      </c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2"/>
      <c r="AU9" s="11"/>
      <c r="AV9" s="8"/>
      <c r="AW9" s="117" t="s">
        <v>8</v>
      </c>
      <c r="AX9" s="8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11"/>
      <c r="BJ9" s="11"/>
      <c r="BK9" s="11"/>
      <c r="BL9" s="11"/>
      <c r="BM9" s="11"/>
      <c r="BN9" s="11"/>
      <c r="BO9" s="11"/>
    </row>
    <row r="10" spans="1:67" ht="15.75" customHeight="1" x14ac:dyDescent="0.25">
      <c r="A10" s="2"/>
      <c r="B10" s="16"/>
      <c r="C10" s="11"/>
      <c r="D10" s="26" t="str">
        <f>CONCATENATE("  ", 'Subscription A'!$D$6)</f>
        <v xml:space="preserve">  Subscription A</v>
      </c>
      <c r="E10" s="75"/>
      <c r="F10" s="75">
        <f>'Subscription A'!F13</f>
        <v>3000</v>
      </c>
      <c r="G10" s="75">
        <f>'Subscription A'!G13</f>
        <v>3000</v>
      </c>
      <c r="H10" s="75">
        <f>'Subscription A'!H13</f>
        <v>3000</v>
      </c>
      <c r="I10" s="75">
        <f>'Subscription A'!I13</f>
        <v>3200</v>
      </c>
      <c r="J10" s="75">
        <f>'Subscription A'!J13</f>
        <v>3200</v>
      </c>
      <c r="K10" s="75">
        <f>'Subscription A'!K13</f>
        <v>3500</v>
      </c>
      <c r="L10" s="75">
        <f>'Subscription A'!L13</f>
        <v>3500</v>
      </c>
      <c r="M10" s="75">
        <f>'Subscription A'!M13</f>
        <v>3500</v>
      </c>
      <c r="N10" s="75">
        <f>'Subscription A'!N13</f>
        <v>3500</v>
      </c>
      <c r="O10" s="75">
        <f>'Subscription A'!O13</f>
        <v>3500</v>
      </c>
      <c r="P10" s="75">
        <f>'Subscription A'!P13</f>
        <v>3500</v>
      </c>
      <c r="Q10" s="75">
        <f>'Subscription A'!Q13</f>
        <v>3500</v>
      </c>
      <c r="R10" s="75">
        <f>'Subscription A'!R13</f>
        <v>3500</v>
      </c>
      <c r="S10" s="75">
        <f>'Subscription A'!S13</f>
        <v>3500</v>
      </c>
      <c r="T10" s="75">
        <f>'Subscription A'!T13</f>
        <v>4000</v>
      </c>
      <c r="U10" s="75">
        <f>'Subscription A'!U13</f>
        <v>4000</v>
      </c>
      <c r="V10" s="75">
        <f>'Subscription A'!V13</f>
        <v>4000</v>
      </c>
      <c r="W10" s="75">
        <f>'Subscription A'!W13</f>
        <v>4000</v>
      </c>
      <c r="X10" s="75">
        <f>'Subscription A'!X13</f>
        <v>4000</v>
      </c>
      <c r="Y10" s="75">
        <f>'Subscription A'!Y13</f>
        <v>4000</v>
      </c>
      <c r="Z10" s="75">
        <f>'Subscription A'!Z13</f>
        <v>4000</v>
      </c>
      <c r="AA10" s="75">
        <f>'Subscription A'!AA13</f>
        <v>4000</v>
      </c>
      <c r="AB10" s="75">
        <f>'Subscription A'!AB13</f>
        <v>4200</v>
      </c>
      <c r="AC10" s="75">
        <f>'Subscription A'!AC13</f>
        <v>4200</v>
      </c>
      <c r="AD10" s="75">
        <f>'Subscription A'!AD13</f>
        <v>4200</v>
      </c>
      <c r="AE10" s="75">
        <f>'Subscription A'!AE13</f>
        <v>4200</v>
      </c>
      <c r="AF10" s="75">
        <f>'Subscription A'!AF13</f>
        <v>4200</v>
      </c>
      <c r="AG10" s="75">
        <f>'Subscription A'!AG13</f>
        <v>4200</v>
      </c>
      <c r="AH10" s="75">
        <f>'Subscription A'!AH13</f>
        <v>4200</v>
      </c>
      <c r="AI10" s="75">
        <f>'Subscription A'!AI13</f>
        <v>4700</v>
      </c>
      <c r="AJ10" s="75">
        <f>'Subscription A'!AJ13</f>
        <v>4700</v>
      </c>
      <c r="AK10" s="75">
        <f>'Subscription A'!AK13</f>
        <v>4700</v>
      </c>
      <c r="AL10" s="75">
        <f>'Subscription A'!AL13</f>
        <v>5500</v>
      </c>
      <c r="AM10" s="75">
        <f>'Subscription A'!AM13</f>
        <v>5500</v>
      </c>
      <c r="AN10" s="75">
        <f>'Subscription A'!AN13</f>
        <v>5500</v>
      </c>
      <c r="AO10" s="75">
        <f>'Subscription A'!AO13</f>
        <v>5500</v>
      </c>
      <c r="AP10" s="75">
        <f>'Subscription A'!AP13</f>
        <v>6350</v>
      </c>
      <c r="AQ10" s="75">
        <f>'Subscription A'!AQ13</f>
        <v>6350</v>
      </c>
      <c r="AR10" s="75">
        <f>'Subscription A'!AR13</f>
        <v>6350</v>
      </c>
      <c r="AS10" s="75">
        <f>'Subscription A'!AS13</f>
        <v>6350</v>
      </c>
      <c r="AT10" s="2"/>
      <c r="AU10" s="11"/>
      <c r="AV10" s="8"/>
      <c r="AW10" s="21"/>
      <c r="AX10" s="8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11"/>
      <c r="BJ10" s="11"/>
      <c r="BK10" s="11"/>
      <c r="BL10" s="11"/>
      <c r="BM10" s="11"/>
      <c r="BN10" s="11"/>
      <c r="BO10" s="11"/>
    </row>
    <row r="11" spans="1:67" ht="15.75" customHeight="1" x14ac:dyDescent="0.25">
      <c r="A11" s="2"/>
      <c r="B11" s="16"/>
      <c r="C11" s="11"/>
      <c r="D11" s="26" t="str">
        <f>CONCATENATE("  ", 'Subscription B'!$D$6)</f>
        <v xml:space="preserve">  Subscription B</v>
      </c>
      <c r="E11" s="75"/>
      <c r="F11" s="75">
        <f>'Subscription B'!F13</f>
        <v>4000</v>
      </c>
      <c r="G11" s="75">
        <f>'Subscription B'!G13</f>
        <v>4000</v>
      </c>
      <c r="H11" s="75">
        <f>'Subscription B'!H13</f>
        <v>4000</v>
      </c>
      <c r="I11" s="75">
        <f>'Subscription B'!I13</f>
        <v>4200</v>
      </c>
      <c r="J11" s="75">
        <f>'Subscription B'!J13</f>
        <v>4200</v>
      </c>
      <c r="K11" s="75">
        <f>'Subscription B'!K13</f>
        <v>4200</v>
      </c>
      <c r="L11" s="75">
        <f>'Subscription B'!L13</f>
        <v>4200</v>
      </c>
      <c r="M11" s="75">
        <f>'Subscription B'!M13</f>
        <v>4350</v>
      </c>
      <c r="N11" s="75">
        <f>'Subscription B'!N13</f>
        <v>4350</v>
      </c>
      <c r="O11" s="75">
        <f>'Subscription B'!O13</f>
        <v>4350</v>
      </c>
      <c r="P11" s="75">
        <f>'Subscription B'!P13</f>
        <v>4350</v>
      </c>
      <c r="Q11" s="75">
        <f>'Subscription B'!Q13</f>
        <v>4350</v>
      </c>
      <c r="R11" s="75">
        <f>'Subscription B'!R13</f>
        <v>4350</v>
      </c>
      <c r="S11" s="75">
        <f>'Subscription B'!S13</f>
        <v>4700</v>
      </c>
      <c r="T11" s="75">
        <f>'Subscription B'!T13</f>
        <v>4700</v>
      </c>
      <c r="U11" s="75">
        <f>'Subscription B'!U13</f>
        <v>4700</v>
      </c>
      <c r="V11" s="75">
        <f>'Subscription B'!V13</f>
        <v>4700</v>
      </c>
      <c r="W11" s="75">
        <f>'Subscription B'!W13</f>
        <v>4700</v>
      </c>
      <c r="X11" s="75">
        <f>'Subscription B'!X13</f>
        <v>4700</v>
      </c>
      <c r="Y11" s="75">
        <f>'Subscription B'!Y13</f>
        <v>4700</v>
      </c>
      <c r="Z11" s="75">
        <f>'Subscription B'!Z13</f>
        <v>4700</v>
      </c>
      <c r="AA11" s="75">
        <f>'Subscription B'!AA13</f>
        <v>4700</v>
      </c>
      <c r="AB11" s="75">
        <f>'Subscription B'!AB13</f>
        <v>4700</v>
      </c>
      <c r="AC11" s="75">
        <f>'Subscription B'!AC13</f>
        <v>4950</v>
      </c>
      <c r="AD11" s="75">
        <f>'Subscription B'!AD13</f>
        <v>4950</v>
      </c>
      <c r="AE11" s="75">
        <f>'Subscription B'!AE13</f>
        <v>4950</v>
      </c>
      <c r="AF11" s="75">
        <f>'Subscription B'!AF13</f>
        <v>4950</v>
      </c>
      <c r="AG11" s="75">
        <f>'Subscription B'!AG13</f>
        <v>4950</v>
      </c>
      <c r="AH11" s="75">
        <f>'Subscription B'!AH13</f>
        <v>5050</v>
      </c>
      <c r="AI11" s="75">
        <f>'Subscription B'!AI13</f>
        <v>5050</v>
      </c>
      <c r="AJ11" s="75">
        <f>'Subscription B'!AJ13</f>
        <v>5050</v>
      </c>
      <c r="AK11" s="75">
        <f>'Subscription B'!AK13</f>
        <v>5050</v>
      </c>
      <c r="AL11" s="75">
        <f>'Subscription B'!AL13</f>
        <v>5200</v>
      </c>
      <c r="AM11" s="75">
        <f>'Subscription B'!AM13</f>
        <v>5200</v>
      </c>
      <c r="AN11" s="75">
        <f>'Subscription B'!AN13</f>
        <v>5200</v>
      </c>
      <c r="AO11" s="75">
        <f>'Subscription B'!AO13</f>
        <v>5200</v>
      </c>
      <c r="AP11" s="75">
        <f>'Subscription B'!AP13</f>
        <v>5500</v>
      </c>
      <c r="AQ11" s="75">
        <f>'Subscription B'!AQ13</f>
        <v>5500</v>
      </c>
      <c r="AR11" s="75">
        <f>'Subscription B'!AR13</f>
        <v>5800</v>
      </c>
      <c r="AS11" s="75">
        <f>'Subscription B'!AS13</f>
        <v>5800</v>
      </c>
      <c r="AT11" s="12"/>
      <c r="AU11" s="11"/>
      <c r="AV11" s="8"/>
      <c r="AW11" s="21"/>
      <c r="AX11" s="8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11"/>
      <c r="BJ11" s="11"/>
      <c r="BK11" s="11"/>
      <c r="BL11" s="11"/>
      <c r="BM11" s="11"/>
      <c r="BN11" s="11"/>
      <c r="BO11" s="11"/>
    </row>
    <row r="12" spans="1:67" ht="15.75" customHeight="1" x14ac:dyDescent="0.25">
      <c r="A12" s="2"/>
      <c r="B12" s="16"/>
      <c r="C12" s="11"/>
      <c r="D12" s="26" t="str">
        <f>CONCATENATE("  ", 'Subscription C'!$D$6)</f>
        <v xml:space="preserve">  Subscription C</v>
      </c>
      <c r="E12" s="75"/>
      <c r="F12" s="75">
        <f>'Subscription C'!F13</f>
        <v>6000</v>
      </c>
      <c r="G12" s="75">
        <f>'Subscription C'!G13</f>
        <v>6000</v>
      </c>
      <c r="H12" s="75">
        <f>'Subscription C'!H13</f>
        <v>6000</v>
      </c>
      <c r="I12" s="75">
        <f>'Subscription C'!I13</f>
        <v>7000</v>
      </c>
      <c r="J12" s="75">
        <f>'Subscription C'!J13</f>
        <v>7000</v>
      </c>
      <c r="K12" s="75">
        <f>'Subscription C'!K13</f>
        <v>7000</v>
      </c>
      <c r="L12" s="75">
        <f>'Subscription C'!L13</f>
        <v>7000</v>
      </c>
      <c r="M12" s="75">
        <f>'Subscription C'!M13</f>
        <v>7000</v>
      </c>
      <c r="N12" s="75">
        <f>'Subscription C'!N13</f>
        <v>7250</v>
      </c>
      <c r="O12" s="75">
        <f>'Subscription C'!O13</f>
        <v>7250</v>
      </c>
      <c r="P12" s="75">
        <f>'Subscription C'!P13</f>
        <v>7250</v>
      </c>
      <c r="Q12" s="75">
        <f>'Subscription C'!Q13</f>
        <v>7250</v>
      </c>
      <c r="R12" s="75">
        <f>'Subscription C'!R13</f>
        <v>7250</v>
      </c>
      <c r="S12" s="75">
        <f>'Subscription C'!S13</f>
        <v>7250</v>
      </c>
      <c r="T12" s="75">
        <f>'Subscription C'!T13</f>
        <v>7250</v>
      </c>
      <c r="U12" s="75">
        <f>'Subscription C'!U13</f>
        <v>7250</v>
      </c>
      <c r="V12" s="75">
        <f>'Subscription C'!V13</f>
        <v>7620</v>
      </c>
      <c r="W12" s="75">
        <f>'Subscription C'!W13</f>
        <v>7620</v>
      </c>
      <c r="X12" s="75">
        <f>'Subscription C'!X13</f>
        <v>7620</v>
      </c>
      <c r="Y12" s="75">
        <f>'Subscription C'!Y13</f>
        <v>7620</v>
      </c>
      <c r="Z12" s="75">
        <f>'Subscription C'!Z13</f>
        <v>7620</v>
      </c>
      <c r="AA12" s="75">
        <f>'Subscription C'!AA13</f>
        <v>7620</v>
      </c>
      <c r="AB12" s="75">
        <f>'Subscription C'!AB13</f>
        <v>7620</v>
      </c>
      <c r="AC12" s="75">
        <f>'Subscription C'!AC13</f>
        <v>7815</v>
      </c>
      <c r="AD12" s="75">
        <f>'Subscription C'!AD13</f>
        <v>7815</v>
      </c>
      <c r="AE12" s="75">
        <f>'Subscription C'!AE13</f>
        <v>7815</v>
      </c>
      <c r="AF12" s="75">
        <f>'Subscription C'!AF13</f>
        <v>7815</v>
      </c>
      <c r="AG12" s="75">
        <f>'Subscription C'!AG13</f>
        <v>7815</v>
      </c>
      <c r="AH12" s="75">
        <f>'Subscription C'!AH13</f>
        <v>8200</v>
      </c>
      <c r="AI12" s="75">
        <f>'Subscription C'!AI13</f>
        <v>8200</v>
      </c>
      <c r="AJ12" s="75">
        <f>'Subscription C'!AJ13</f>
        <v>8200</v>
      </c>
      <c r="AK12" s="75">
        <f>'Subscription C'!AK13</f>
        <v>8200</v>
      </c>
      <c r="AL12" s="75">
        <f>'Subscription C'!AL13</f>
        <v>8568</v>
      </c>
      <c r="AM12" s="75">
        <f>'Subscription C'!AM13</f>
        <v>8568</v>
      </c>
      <c r="AN12" s="75">
        <f>'Subscription C'!AN13</f>
        <v>8568</v>
      </c>
      <c r="AO12" s="75">
        <f>'Subscription C'!AO13</f>
        <v>8568</v>
      </c>
      <c r="AP12" s="75">
        <f>'Subscription C'!AP13</f>
        <v>9000</v>
      </c>
      <c r="AQ12" s="75">
        <f>'Subscription C'!AQ13</f>
        <v>9000</v>
      </c>
      <c r="AR12" s="75">
        <f>'Subscription C'!AR13</f>
        <v>9000</v>
      </c>
      <c r="AS12" s="75">
        <f>'Subscription C'!AS13</f>
        <v>9000</v>
      </c>
      <c r="AT12" s="12"/>
      <c r="AU12" s="11"/>
      <c r="AV12" s="8"/>
      <c r="AW12" s="21"/>
      <c r="AX12" s="8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11"/>
      <c r="BJ12" s="11"/>
      <c r="BK12" s="11"/>
      <c r="BL12" s="11"/>
      <c r="BM12" s="11"/>
      <c r="BN12" s="11"/>
      <c r="BO12" s="11"/>
    </row>
    <row r="13" spans="1:67" ht="15.75" customHeight="1" x14ac:dyDescent="0.25">
      <c r="A13" s="2"/>
      <c r="B13" s="16"/>
      <c r="C13" s="11"/>
      <c r="D13" s="116" t="s">
        <v>24</v>
      </c>
      <c r="E13" s="118"/>
      <c r="F13" s="118">
        <f t="shared" ref="F13:AS13" si="0">SUM(F10:F12)</f>
        <v>13000</v>
      </c>
      <c r="G13" s="118">
        <f t="shared" si="0"/>
        <v>13000</v>
      </c>
      <c r="H13" s="118">
        <f t="shared" si="0"/>
        <v>13000</v>
      </c>
      <c r="I13" s="118">
        <f t="shared" si="0"/>
        <v>14400</v>
      </c>
      <c r="J13" s="118">
        <f t="shared" si="0"/>
        <v>14400</v>
      </c>
      <c r="K13" s="118">
        <f t="shared" si="0"/>
        <v>14700</v>
      </c>
      <c r="L13" s="118">
        <f t="shared" si="0"/>
        <v>14700</v>
      </c>
      <c r="M13" s="118">
        <f t="shared" si="0"/>
        <v>14850</v>
      </c>
      <c r="N13" s="118">
        <f t="shared" si="0"/>
        <v>15100</v>
      </c>
      <c r="O13" s="118">
        <f t="shared" si="0"/>
        <v>15100</v>
      </c>
      <c r="P13" s="118">
        <f t="shared" si="0"/>
        <v>15100</v>
      </c>
      <c r="Q13" s="118">
        <f t="shared" si="0"/>
        <v>15100</v>
      </c>
      <c r="R13" s="118">
        <f t="shared" si="0"/>
        <v>15100</v>
      </c>
      <c r="S13" s="118">
        <f t="shared" si="0"/>
        <v>15450</v>
      </c>
      <c r="T13" s="118">
        <f t="shared" si="0"/>
        <v>15950</v>
      </c>
      <c r="U13" s="118">
        <f t="shared" si="0"/>
        <v>15950</v>
      </c>
      <c r="V13" s="118">
        <f t="shared" si="0"/>
        <v>16320</v>
      </c>
      <c r="W13" s="118">
        <f t="shared" si="0"/>
        <v>16320</v>
      </c>
      <c r="X13" s="118">
        <f t="shared" si="0"/>
        <v>16320</v>
      </c>
      <c r="Y13" s="118">
        <f t="shared" si="0"/>
        <v>16320</v>
      </c>
      <c r="Z13" s="118">
        <f t="shared" si="0"/>
        <v>16320</v>
      </c>
      <c r="AA13" s="118">
        <f t="shared" si="0"/>
        <v>16320</v>
      </c>
      <c r="AB13" s="118">
        <f t="shared" si="0"/>
        <v>16520</v>
      </c>
      <c r="AC13" s="118">
        <f t="shared" si="0"/>
        <v>16965</v>
      </c>
      <c r="AD13" s="118">
        <f t="shared" si="0"/>
        <v>16965</v>
      </c>
      <c r="AE13" s="118">
        <f t="shared" si="0"/>
        <v>16965</v>
      </c>
      <c r="AF13" s="118">
        <f t="shared" si="0"/>
        <v>16965</v>
      </c>
      <c r="AG13" s="118">
        <f t="shared" si="0"/>
        <v>16965</v>
      </c>
      <c r="AH13" s="118">
        <f t="shared" si="0"/>
        <v>17450</v>
      </c>
      <c r="AI13" s="118">
        <f t="shared" si="0"/>
        <v>17950</v>
      </c>
      <c r="AJ13" s="118">
        <f t="shared" si="0"/>
        <v>17950</v>
      </c>
      <c r="AK13" s="118">
        <f t="shared" si="0"/>
        <v>17950</v>
      </c>
      <c r="AL13" s="118">
        <f t="shared" si="0"/>
        <v>19268</v>
      </c>
      <c r="AM13" s="118">
        <f t="shared" si="0"/>
        <v>19268</v>
      </c>
      <c r="AN13" s="118">
        <f t="shared" si="0"/>
        <v>19268</v>
      </c>
      <c r="AO13" s="118">
        <f t="shared" si="0"/>
        <v>19268</v>
      </c>
      <c r="AP13" s="118">
        <f t="shared" si="0"/>
        <v>20850</v>
      </c>
      <c r="AQ13" s="118">
        <f t="shared" si="0"/>
        <v>20850</v>
      </c>
      <c r="AR13" s="118">
        <f t="shared" si="0"/>
        <v>21150</v>
      </c>
      <c r="AS13" s="118">
        <f t="shared" si="0"/>
        <v>21150</v>
      </c>
      <c r="AT13" s="12"/>
      <c r="AU13" s="11"/>
      <c r="AV13" s="8"/>
      <c r="AW13" s="21"/>
      <c r="AX13" s="8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11"/>
      <c r="BJ13" s="11"/>
      <c r="BK13" s="11"/>
      <c r="BL13" s="11"/>
      <c r="BM13" s="11"/>
      <c r="BN13" s="11"/>
      <c r="BO13" s="11"/>
    </row>
    <row r="14" spans="1:67" ht="15.75" customHeight="1" x14ac:dyDescent="0.25">
      <c r="A14" s="2"/>
      <c r="B14" s="16"/>
      <c r="C14" s="11"/>
      <c r="D14" s="119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120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2"/>
      <c r="AU14" s="68"/>
      <c r="AV14" s="8"/>
      <c r="AW14" s="8"/>
      <c r="AX14" s="8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68"/>
      <c r="BJ14" s="68"/>
      <c r="BK14" s="68"/>
      <c r="BL14" s="68"/>
      <c r="BM14" s="68"/>
      <c r="BN14" s="68"/>
      <c r="BO14" s="68"/>
    </row>
    <row r="15" spans="1:67" ht="15.75" customHeight="1" x14ac:dyDescent="0.25">
      <c r="A15" s="2"/>
      <c r="B15" s="16"/>
      <c r="C15" s="11"/>
      <c r="D15" s="29" t="s">
        <v>245</v>
      </c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8"/>
      <c r="AW15" s="8"/>
      <c r="AX15" s="8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"/>
      <c r="BJ15" s="2"/>
      <c r="BK15" s="2"/>
      <c r="BL15" s="2"/>
      <c r="BM15" s="2"/>
      <c r="BN15" s="2"/>
      <c r="BO15" s="2"/>
    </row>
    <row r="16" spans="1:67" ht="15.75" customHeight="1" x14ac:dyDescent="0.25">
      <c r="A16" s="2"/>
      <c r="B16" s="16"/>
      <c r="C16" s="11"/>
      <c r="D16" s="80" t="str">
        <f t="shared" ref="D16:D18" si="1">D10</f>
        <v xml:space="preserve">  Subscription A</v>
      </c>
      <c r="E16" s="75"/>
      <c r="F16" s="75">
        <f>'Subscription A'!F62</f>
        <v>3000</v>
      </c>
      <c r="G16" s="75">
        <f>'Subscription A'!G62</f>
        <v>6000</v>
      </c>
      <c r="H16" s="75">
        <f>'Subscription A'!H62</f>
        <v>9000</v>
      </c>
      <c r="I16" s="75">
        <f>'Subscription A'!I62</f>
        <v>12800</v>
      </c>
      <c r="J16" s="75">
        <f>'Subscription A'!J62</f>
        <v>12800</v>
      </c>
      <c r="K16" s="75">
        <f>'Subscription A'!K62</f>
        <v>14000</v>
      </c>
      <c r="L16" s="75">
        <f>'Subscription A'!L62</f>
        <v>14000</v>
      </c>
      <c r="M16" s="75">
        <f>'Subscription A'!M62</f>
        <v>14000</v>
      </c>
      <c r="N16" s="75">
        <f>'Subscription A'!N62</f>
        <v>14000</v>
      </c>
      <c r="O16" s="75">
        <f>'Subscription A'!O62</f>
        <v>14000</v>
      </c>
      <c r="P16" s="75">
        <f>'Subscription A'!P62</f>
        <v>14000</v>
      </c>
      <c r="Q16" s="75">
        <f>'Subscription A'!Q62</f>
        <v>14000</v>
      </c>
      <c r="R16" s="75">
        <f>'Subscription A'!R62</f>
        <v>14000</v>
      </c>
      <c r="S16" s="75">
        <f>'Subscription A'!S62</f>
        <v>14000</v>
      </c>
      <c r="T16" s="75">
        <f>'Subscription A'!T62</f>
        <v>16000</v>
      </c>
      <c r="U16" s="75">
        <f>'Subscription A'!U62</f>
        <v>16000</v>
      </c>
      <c r="V16" s="75">
        <f>'Subscription A'!V62</f>
        <v>16000</v>
      </c>
      <c r="W16" s="75">
        <f>'Subscription A'!W62</f>
        <v>16000</v>
      </c>
      <c r="X16" s="75">
        <f>'Subscription A'!X62</f>
        <v>16000</v>
      </c>
      <c r="Y16" s="75">
        <f>'Subscription A'!Y62</f>
        <v>16000</v>
      </c>
      <c r="Z16" s="75">
        <f>'Subscription A'!Z62</f>
        <v>16000</v>
      </c>
      <c r="AA16" s="75">
        <f>'Subscription A'!AA62</f>
        <v>16000</v>
      </c>
      <c r="AB16" s="75">
        <f>'Subscription A'!AB62</f>
        <v>16800</v>
      </c>
      <c r="AC16" s="75">
        <f>'Subscription A'!AC62</f>
        <v>16800</v>
      </c>
      <c r="AD16" s="75">
        <f>'Subscription A'!AD62</f>
        <v>16800</v>
      </c>
      <c r="AE16" s="75">
        <f>'Subscription A'!AE62</f>
        <v>16800</v>
      </c>
      <c r="AF16" s="75">
        <f>'Subscription A'!AF62</f>
        <v>16800</v>
      </c>
      <c r="AG16" s="75">
        <f>'Subscription A'!AG62</f>
        <v>16800</v>
      </c>
      <c r="AH16" s="75">
        <f>'Subscription A'!AH62</f>
        <v>16800</v>
      </c>
      <c r="AI16" s="75">
        <f>'Subscription A'!AI62</f>
        <v>18800</v>
      </c>
      <c r="AJ16" s="75">
        <f>'Subscription A'!AJ62</f>
        <v>18800</v>
      </c>
      <c r="AK16" s="75">
        <f>'Subscription A'!AK62</f>
        <v>18800</v>
      </c>
      <c r="AL16" s="75">
        <f>'Subscription A'!AL62</f>
        <v>22000</v>
      </c>
      <c r="AM16" s="75">
        <f>'Subscription A'!AM62</f>
        <v>22000</v>
      </c>
      <c r="AN16" s="75">
        <f>'Subscription A'!AN62</f>
        <v>22000</v>
      </c>
      <c r="AO16" s="75">
        <f>'Subscription A'!AO62</f>
        <v>22000</v>
      </c>
      <c r="AP16" s="75">
        <f>'Subscription A'!AP62</f>
        <v>25400</v>
      </c>
      <c r="AQ16" s="75">
        <f>'Subscription A'!AQ62</f>
        <v>25400</v>
      </c>
      <c r="AR16" s="75">
        <f>'Subscription A'!AR62</f>
        <v>25400</v>
      </c>
      <c r="AS16" s="75">
        <f>'Subscription A'!AS62</f>
        <v>25400</v>
      </c>
      <c r="AT16" s="2"/>
      <c r="AU16" s="2"/>
      <c r="AV16" s="8"/>
      <c r="AW16" s="21"/>
      <c r="AX16" s="8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"/>
      <c r="BJ16" s="2"/>
      <c r="BK16" s="2"/>
      <c r="BL16" s="2"/>
      <c r="BM16" s="2"/>
      <c r="BN16" s="2"/>
      <c r="BO16" s="2"/>
    </row>
    <row r="17" spans="1:67" ht="15.75" customHeight="1" x14ac:dyDescent="0.25">
      <c r="A17" s="2"/>
      <c r="B17" s="16"/>
      <c r="C17" s="11"/>
      <c r="D17" s="80" t="str">
        <f t="shared" si="1"/>
        <v xml:space="preserve">  Subscription B</v>
      </c>
      <c r="E17" s="75"/>
      <c r="F17" s="75">
        <f>'Subscription B'!F62</f>
        <v>4000</v>
      </c>
      <c r="G17" s="75">
        <f>'Subscription B'!G62</f>
        <v>8000</v>
      </c>
      <c r="H17" s="75">
        <f>'Subscription B'!H62</f>
        <v>12000</v>
      </c>
      <c r="I17" s="75">
        <f>'Subscription B'!I62</f>
        <v>16800</v>
      </c>
      <c r="J17" s="75">
        <f>'Subscription B'!J62</f>
        <v>16800</v>
      </c>
      <c r="K17" s="75">
        <f>'Subscription B'!K62</f>
        <v>16800</v>
      </c>
      <c r="L17" s="75">
        <f>'Subscription B'!L62</f>
        <v>16800</v>
      </c>
      <c r="M17" s="75">
        <f>'Subscription B'!M62</f>
        <v>17400</v>
      </c>
      <c r="N17" s="75">
        <f>'Subscription B'!N62</f>
        <v>17400</v>
      </c>
      <c r="O17" s="75">
        <f>'Subscription B'!O62</f>
        <v>17400</v>
      </c>
      <c r="P17" s="75">
        <f>'Subscription B'!P62</f>
        <v>17400</v>
      </c>
      <c r="Q17" s="75">
        <f>'Subscription B'!Q62</f>
        <v>17400</v>
      </c>
      <c r="R17" s="75">
        <f>'Subscription B'!R62</f>
        <v>17400</v>
      </c>
      <c r="S17" s="75">
        <f>'Subscription B'!S62</f>
        <v>18800</v>
      </c>
      <c r="T17" s="75">
        <f>'Subscription B'!T62</f>
        <v>18800</v>
      </c>
      <c r="U17" s="75">
        <f>'Subscription B'!U62</f>
        <v>18800</v>
      </c>
      <c r="V17" s="75">
        <f>'Subscription B'!V62</f>
        <v>18800</v>
      </c>
      <c r="W17" s="75">
        <f>'Subscription B'!W62</f>
        <v>18800</v>
      </c>
      <c r="X17" s="75">
        <f>'Subscription B'!X62</f>
        <v>18800</v>
      </c>
      <c r="Y17" s="75">
        <f>'Subscription B'!Y62</f>
        <v>18800</v>
      </c>
      <c r="Z17" s="75">
        <f>'Subscription B'!Z62</f>
        <v>18800</v>
      </c>
      <c r="AA17" s="75">
        <f>'Subscription B'!AA62</f>
        <v>18800</v>
      </c>
      <c r="AB17" s="75">
        <f>'Subscription B'!AB62</f>
        <v>18800</v>
      </c>
      <c r="AC17" s="75">
        <f>'Subscription B'!AC62</f>
        <v>19800</v>
      </c>
      <c r="AD17" s="75">
        <f>'Subscription B'!AD62</f>
        <v>19800</v>
      </c>
      <c r="AE17" s="75">
        <f>'Subscription B'!AE62</f>
        <v>19800</v>
      </c>
      <c r="AF17" s="75">
        <f>'Subscription B'!AF62</f>
        <v>19800</v>
      </c>
      <c r="AG17" s="75">
        <f>'Subscription B'!AG62</f>
        <v>19800</v>
      </c>
      <c r="AH17" s="75">
        <f>'Subscription B'!AH62</f>
        <v>20200</v>
      </c>
      <c r="AI17" s="75">
        <f>'Subscription B'!AI62</f>
        <v>20200</v>
      </c>
      <c r="AJ17" s="75">
        <f>'Subscription B'!AJ62</f>
        <v>20200</v>
      </c>
      <c r="AK17" s="75">
        <f>'Subscription B'!AK62</f>
        <v>20200</v>
      </c>
      <c r="AL17" s="75">
        <f>'Subscription B'!AL62</f>
        <v>20800</v>
      </c>
      <c r="AM17" s="75">
        <f>'Subscription B'!AM62</f>
        <v>20800</v>
      </c>
      <c r="AN17" s="75">
        <f>'Subscription B'!AN62</f>
        <v>20800</v>
      </c>
      <c r="AO17" s="75">
        <f>'Subscription B'!AO62</f>
        <v>20800</v>
      </c>
      <c r="AP17" s="75">
        <f>'Subscription B'!AP62</f>
        <v>22000</v>
      </c>
      <c r="AQ17" s="75">
        <f>'Subscription B'!AQ62</f>
        <v>22000</v>
      </c>
      <c r="AR17" s="75">
        <f>'Subscription B'!AR62</f>
        <v>23200</v>
      </c>
      <c r="AS17" s="75">
        <f>'Subscription B'!AS62</f>
        <v>23200</v>
      </c>
      <c r="AT17" s="2"/>
      <c r="AU17" s="2"/>
      <c r="AV17" s="8"/>
      <c r="AW17" s="21"/>
      <c r="AX17" s="8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"/>
      <c r="BJ17" s="2"/>
      <c r="BK17" s="2"/>
      <c r="BL17" s="2"/>
      <c r="BM17" s="2"/>
      <c r="BN17" s="2"/>
      <c r="BO17" s="2"/>
    </row>
    <row r="18" spans="1:67" ht="15.75" customHeight="1" x14ac:dyDescent="0.25">
      <c r="A18" s="2"/>
      <c r="B18" s="16"/>
      <c r="C18" s="11"/>
      <c r="D18" s="80" t="str">
        <f t="shared" si="1"/>
        <v xml:space="preserve">  Subscription C</v>
      </c>
      <c r="E18" s="75"/>
      <c r="F18" s="75">
        <f>'Subscription C'!F62</f>
        <v>6000</v>
      </c>
      <c r="G18" s="75">
        <f>'Subscription C'!G62</f>
        <v>12000</v>
      </c>
      <c r="H18" s="75">
        <f>'Subscription C'!H62</f>
        <v>18000</v>
      </c>
      <c r="I18" s="75">
        <f>'Subscription C'!I62</f>
        <v>28000</v>
      </c>
      <c r="J18" s="75">
        <f>'Subscription C'!J62</f>
        <v>28000</v>
      </c>
      <c r="K18" s="75">
        <f>'Subscription C'!K62</f>
        <v>28000</v>
      </c>
      <c r="L18" s="75">
        <f>'Subscription C'!L62</f>
        <v>28000</v>
      </c>
      <c r="M18" s="75">
        <f>'Subscription C'!M62</f>
        <v>28000</v>
      </c>
      <c r="N18" s="75">
        <f>'Subscription C'!N62</f>
        <v>29000</v>
      </c>
      <c r="O18" s="75">
        <f>'Subscription C'!O62</f>
        <v>29000</v>
      </c>
      <c r="P18" s="75">
        <f>'Subscription C'!P62</f>
        <v>29000</v>
      </c>
      <c r="Q18" s="75">
        <f>'Subscription C'!Q62</f>
        <v>29000</v>
      </c>
      <c r="R18" s="75">
        <f>'Subscription C'!R62</f>
        <v>29000</v>
      </c>
      <c r="S18" s="75">
        <f>'Subscription C'!S62</f>
        <v>29000</v>
      </c>
      <c r="T18" s="75">
        <f>'Subscription C'!T62</f>
        <v>29000</v>
      </c>
      <c r="U18" s="75">
        <f>'Subscription C'!U62</f>
        <v>29000</v>
      </c>
      <c r="V18" s="75">
        <f>'Subscription C'!V62</f>
        <v>30480</v>
      </c>
      <c r="W18" s="75">
        <f>'Subscription C'!W62</f>
        <v>30480</v>
      </c>
      <c r="X18" s="75">
        <f>'Subscription C'!X62</f>
        <v>30480</v>
      </c>
      <c r="Y18" s="75">
        <f>'Subscription C'!Y62</f>
        <v>30480</v>
      </c>
      <c r="Z18" s="75">
        <f>'Subscription C'!Z62</f>
        <v>30480</v>
      </c>
      <c r="AA18" s="75">
        <f>'Subscription C'!AA62</f>
        <v>30480</v>
      </c>
      <c r="AB18" s="75">
        <f>'Subscription C'!AB62</f>
        <v>30480</v>
      </c>
      <c r="AC18" s="75">
        <f>'Subscription C'!AC62</f>
        <v>31260</v>
      </c>
      <c r="AD18" s="75">
        <f>'Subscription C'!AD62</f>
        <v>31260</v>
      </c>
      <c r="AE18" s="75">
        <f>'Subscription C'!AE62</f>
        <v>31260</v>
      </c>
      <c r="AF18" s="75">
        <f>'Subscription C'!AF62</f>
        <v>31260</v>
      </c>
      <c r="AG18" s="75">
        <f>'Subscription C'!AG62</f>
        <v>31260</v>
      </c>
      <c r="AH18" s="75">
        <f>'Subscription C'!AH62</f>
        <v>32800</v>
      </c>
      <c r="AI18" s="75">
        <f>'Subscription C'!AI62</f>
        <v>32800</v>
      </c>
      <c r="AJ18" s="75">
        <f>'Subscription C'!AJ62</f>
        <v>32800</v>
      </c>
      <c r="AK18" s="75">
        <f>'Subscription C'!AK62</f>
        <v>32800</v>
      </c>
      <c r="AL18" s="75">
        <f>'Subscription C'!AL62</f>
        <v>34272</v>
      </c>
      <c r="AM18" s="75">
        <f>'Subscription C'!AM62</f>
        <v>34272</v>
      </c>
      <c r="AN18" s="75">
        <f>'Subscription C'!AN62</f>
        <v>34272</v>
      </c>
      <c r="AO18" s="75">
        <f>'Subscription C'!AO62</f>
        <v>34272</v>
      </c>
      <c r="AP18" s="75">
        <f>'Subscription C'!AP62</f>
        <v>36000</v>
      </c>
      <c r="AQ18" s="75">
        <f>'Subscription C'!AQ62</f>
        <v>36000</v>
      </c>
      <c r="AR18" s="75">
        <f>'Subscription C'!AR62</f>
        <v>36000</v>
      </c>
      <c r="AS18" s="75">
        <f>'Subscription C'!AS62</f>
        <v>36000</v>
      </c>
      <c r="AT18" s="2"/>
      <c r="AU18" s="2"/>
      <c r="AV18" s="8"/>
      <c r="AW18" s="21"/>
      <c r="AX18" s="8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"/>
      <c r="BJ18" s="2"/>
      <c r="BK18" s="2"/>
      <c r="BL18" s="2"/>
      <c r="BM18" s="2"/>
      <c r="BN18" s="2"/>
      <c r="BO18" s="2"/>
    </row>
    <row r="19" spans="1:67" ht="15.75" customHeight="1" x14ac:dyDescent="0.25">
      <c r="A19" s="2"/>
      <c r="B19" s="16"/>
      <c r="C19" s="11"/>
      <c r="D19" s="119" t="s">
        <v>24</v>
      </c>
      <c r="E19" s="118"/>
      <c r="F19" s="118">
        <f t="shared" ref="F19:AS19" si="2">SUM(F16:F18)</f>
        <v>13000</v>
      </c>
      <c r="G19" s="118">
        <f t="shared" si="2"/>
        <v>26000</v>
      </c>
      <c r="H19" s="118">
        <f t="shared" si="2"/>
        <v>39000</v>
      </c>
      <c r="I19" s="118">
        <f t="shared" si="2"/>
        <v>57600</v>
      </c>
      <c r="J19" s="118">
        <f t="shared" si="2"/>
        <v>57600</v>
      </c>
      <c r="K19" s="118">
        <f t="shared" si="2"/>
        <v>58800</v>
      </c>
      <c r="L19" s="118">
        <f t="shared" si="2"/>
        <v>58800</v>
      </c>
      <c r="M19" s="118">
        <f t="shared" si="2"/>
        <v>59400</v>
      </c>
      <c r="N19" s="118">
        <f t="shared" si="2"/>
        <v>60400</v>
      </c>
      <c r="O19" s="118">
        <f t="shared" si="2"/>
        <v>60400</v>
      </c>
      <c r="P19" s="118">
        <f t="shared" si="2"/>
        <v>60400</v>
      </c>
      <c r="Q19" s="118">
        <f t="shared" si="2"/>
        <v>60400</v>
      </c>
      <c r="R19" s="118">
        <f t="shared" si="2"/>
        <v>60400</v>
      </c>
      <c r="S19" s="118">
        <f t="shared" si="2"/>
        <v>61800</v>
      </c>
      <c r="T19" s="118">
        <f t="shared" si="2"/>
        <v>63800</v>
      </c>
      <c r="U19" s="118">
        <f t="shared" si="2"/>
        <v>63800</v>
      </c>
      <c r="V19" s="118">
        <f t="shared" si="2"/>
        <v>65280</v>
      </c>
      <c r="W19" s="118">
        <f t="shared" si="2"/>
        <v>65280</v>
      </c>
      <c r="X19" s="118">
        <f t="shared" si="2"/>
        <v>65280</v>
      </c>
      <c r="Y19" s="118">
        <f t="shared" si="2"/>
        <v>65280</v>
      </c>
      <c r="Z19" s="118">
        <f t="shared" si="2"/>
        <v>65280</v>
      </c>
      <c r="AA19" s="118">
        <f t="shared" si="2"/>
        <v>65280</v>
      </c>
      <c r="AB19" s="118">
        <f t="shared" si="2"/>
        <v>66080</v>
      </c>
      <c r="AC19" s="118">
        <f t="shared" si="2"/>
        <v>67860</v>
      </c>
      <c r="AD19" s="118">
        <f t="shared" si="2"/>
        <v>67860</v>
      </c>
      <c r="AE19" s="118">
        <f t="shared" si="2"/>
        <v>67860</v>
      </c>
      <c r="AF19" s="118">
        <f t="shared" si="2"/>
        <v>67860</v>
      </c>
      <c r="AG19" s="118">
        <f t="shared" si="2"/>
        <v>67860</v>
      </c>
      <c r="AH19" s="118">
        <f t="shared" si="2"/>
        <v>69800</v>
      </c>
      <c r="AI19" s="118">
        <f t="shared" si="2"/>
        <v>71800</v>
      </c>
      <c r="AJ19" s="118">
        <f t="shared" si="2"/>
        <v>71800</v>
      </c>
      <c r="AK19" s="118">
        <f t="shared" si="2"/>
        <v>71800</v>
      </c>
      <c r="AL19" s="118">
        <f t="shared" si="2"/>
        <v>77072</v>
      </c>
      <c r="AM19" s="118">
        <f t="shared" si="2"/>
        <v>77072</v>
      </c>
      <c r="AN19" s="118">
        <f t="shared" si="2"/>
        <v>77072</v>
      </c>
      <c r="AO19" s="118">
        <f t="shared" si="2"/>
        <v>77072</v>
      </c>
      <c r="AP19" s="118">
        <f t="shared" si="2"/>
        <v>83400</v>
      </c>
      <c r="AQ19" s="118">
        <f t="shared" si="2"/>
        <v>83400</v>
      </c>
      <c r="AR19" s="118">
        <f t="shared" si="2"/>
        <v>84600</v>
      </c>
      <c r="AS19" s="118">
        <f t="shared" si="2"/>
        <v>84600</v>
      </c>
      <c r="AT19" s="2"/>
      <c r="AU19" s="2"/>
      <c r="AV19" s="8"/>
      <c r="AW19" s="21"/>
      <c r="AX19" s="8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"/>
      <c r="BJ19" s="2"/>
      <c r="BK19" s="2"/>
      <c r="BL19" s="2"/>
      <c r="BM19" s="2"/>
      <c r="BN19" s="2"/>
      <c r="BO19" s="2"/>
    </row>
    <row r="20" spans="1:67" ht="15.75" customHeight="1" x14ac:dyDescent="0.25">
      <c r="A20" s="2"/>
      <c r="B20" s="16"/>
      <c r="C20" s="11"/>
      <c r="D20" s="29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8"/>
      <c r="AW20" s="8"/>
      <c r="AX20" s="8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"/>
      <c r="BJ20" s="2"/>
      <c r="BK20" s="2"/>
      <c r="BL20" s="2"/>
      <c r="BM20" s="2"/>
      <c r="BN20" s="2"/>
      <c r="BO20" s="2"/>
    </row>
    <row r="21" spans="1:67" ht="15.75" customHeight="1" x14ac:dyDescent="0.25">
      <c r="A21" s="2"/>
      <c r="B21" s="16"/>
      <c r="C21" s="11"/>
      <c r="D21" s="29" t="s">
        <v>246</v>
      </c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8"/>
      <c r="AW21" s="8"/>
      <c r="AX21" s="8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"/>
      <c r="BJ21" s="2"/>
      <c r="BK21" s="2"/>
      <c r="BL21" s="2"/>
      <c r="BM21" s="2"/>
      <c r="BN21" s="2"/>
      <c r="BO21" s="2"/>
    </row>
    <row r="22" spans="1:67" ht="15.75" customHeight="1" x14ac:dyDescent="0.25">
      <c r="A22" s="2"/>
      <c r="B22" s="16"/>
      <c r="C22" s="11"/>
      <c r="D22" s="80" t="str">
        <f t="shared" ref="D22:D24" si="3">D10</f>
        <v xml:space="preserve">  Subscription A</v>
      </c>
      <c r="E22" s="77"/>
      <c r="F22" s="77">
        <f>'Subscription A'!F63</f>
        <v>225000</v>
      </c>
      <c r="G22" s="77">
        <f>'Subscription A'!G63</f>
        <v>450000</v>
      </c>
      <c r="H22" s="77">
        <f>'Subscription A'!H63</f>
        <v>675000</v>
      </c>
      <c r="I22" s="77">
        <f>'Subscription A'!I63</f>
        <v>960000</v>
      </c>
      <c r="J22" s="77">
        <f>'Subscription A'!J63</f>
        <v>960000</v>
      </c>
      <c r="K22" s="77">
        <f>'Subscription A'!K63</f>
        <v>1137500</v>
      </c>
      <c r="L22" s="77">
        <f>'Subscription A'!L63</f>
        <v>1137500</v>
      </c>
      <c r="M22" s="77">
        <f>'Subscription A'!M63</f>
        <v>1137500</v>
      </c>
      <c r="N22" s="77">
        <f>'Subscription A'!N63</f>
        <v>1137500</v>
      </c>
      <c r="O22" s="77">
        <f>'Subscription A'!O63</f>
        <v>1137500</v>
      </c>
      <c r="P22" s="77">
        <f>'Subscription A'!P63</f>
        <v>1137500</v>
      </c>
      <c r="Q22" s="77">
        <f>'Subscription A'!Q63</f>
        <v>1137500</v>
      </c>
      <c r="R22" s="77">
        <f>'Subscription A'!R63</f>
        <v>1137500</v>
      </c>
      <c r="S22" s="77">
        <f>'Subscription A'!S63</f>
        <v>1137500</v>
      </c>
      <c r="T22" s="77">
        <f>'Subscription A'!T63</f>
        <v>1300000</v>
      </c>
      <c r="U22" s="77">
        <f>'Subscription A'!U63</f>
        <v>1520000</v>
      </c>
      <c r="V22" s="77">
        <f>'Subscription A'!V63</f>
        <v>1520000</v>
      </c>
      <c r="W22" s="77">
        <f>'Subscription A'!W63</f>
        <v>1520000</v>
      </c>
      <c r="X22" s="77">
        <f>'Subscription A'!X63</f>
        <v>1520000</v>
      </c>
      <c r="Y22" s="77">
        <f>'Subscription A'!Y63</f>
        <v>1520000</v>
      </c>
      <c r="Z22" s="77">
        <f>'Subscription A'!Z63</f>
        <v>1520000</v>
      </c>
      <c r="AA22" s="77">
        <f>'Subscription A'!AA63</f>
        <v>1520000</v>
      </c>
      <c r="AB22" s="77">
        <f>'Subscription A'!AB63</f>
        <v>1596000</v>
      </c>
      <c r="AC22" s="77">
        <f>'Subscription A'!AC63</f>
        <v>1596000</v>
      </c>
      <c r="AD22" s="77">
        <f>'Subscription A'!AD63</f>
        <v>1680000</v>
      </c>
      <c r="AE22" s="77">
        <f>'Subscription A'!AE63</f>
        <v>1680000</v>
      </c>
      <c r="AF22" s="77">
        <f>'Subscription A'!AF63</f>
        <v>1680000</v>
      </c>
      <c r="AG22" s="77">
        <f>'Subscription A'!AG63</f>
        <v>1680000</v>
      </c>
      <c r="AH22" s="77">
        <f>'Subscription A'!AH63</f>
        <v>1680000</v>
      </c>
      <c r="AI22" s="77">
        <f>'Subscription A'!AI63</f>
        <v>1880000</v>
      </c>
      <c r="AJ22" s="77">
        <f>'Subscription A'!AJ63</f>
        <v>2350000</v>
      </c>
      <c r="AK22" s="77">
        <f>'Subscription A'!AK63</f>
        <v>2350000</v>
      </c>
      <c r="AL22" s="77">
        <f>'Subscription A'!AL63</f>
        <v>2750000</v>
      </c>
      <c r="AM22" s="77">
        <f>'Subscription A'!AM63</f>
        <v>3245000</v>
      </c>
      <c r="AN22" s="77">
        <f>'Subscription A'!AN63</f>
        <v>3245000</v>
      </c>
      <c r="AO22" s="77">
        <f>'Subscription A'!AO63</f>
        <v>3245000</v>
      </c>
      <c r="AP22" s="77">
        <f>'Subscription A'!AP63</f>
        <v>3746500</v>
      </c>
      <c r="AQ22" s="77">
        <f>'Subscription A'!AQ63</f>
        <v>4572000</v>
      </c>
      <c r="AR22" s="77">
        <f>'Subscription A'!AR63</f>
        <v>4572000</v>
      </c>
      <c r="AS22" s="77">
        <f>'Subscription A'!AS63</f>
        <v>4572000</v>
      </c>
      <c r="AT22" s="2"/>
      <c r="AU22" s="11"/>
      <c r="AV22" s="8"/>
      <c r="AW22" s="21"/>
      <c r="AX22" s="8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11"/>
      <c r="BJ22" s="11"/>
      <c r="BK22" s="11"/>
      <c r="BL22" s="11"/>
      <c r="BM22" s="11"/>
      <c r="BN22" s="11"/>
      <c r="BO22" s="11"/>
    </row>
    <row r="23" spans="1:67" ht="15.75" customHeight="1" x14ac:dyDescent="0.25">
      <c r="A23" s="2"/>
      <c r="B23" s="16"/>
      <c r="C23" s="11"/>
      <c r="D23" s="80" t="str">
        <f t="shared" si="3"/>
        <v xml:space="preserve">  Subscription B</v>
      </c>
      <c r="E23" s="77"/>
      <c r="F23" s="77">
        <f>'Subscription B'!F63</f>
        <v>200000</v>
      </c>
      <c r="G23" s="77">
        <f>'Subscription B'!G63</f>
        <v>400000</v>
      </c>
      <c r="H23" s="77">
        <f>'Subscription B'!H63</f>
        <v>600000</v>
      </c>
      <c r="I23" s="77">
        <f>'Subscription B'!I63</f>
        <v>840000</v>
      </c>
      <c r="J23" s="77">
        <f>'Subscription B'!J63</f>
        <v>945000</v>
      </c>
      <c r="K23" s="77">
        <f>'Subscription B'!K63</f>
        <v>945000</v>
      </c>
      <c r="L23" s="77">
        <f>'Subscription B'!L63</f>
        <v>945000</v>
      </c>
      <c r="M23" s="77">
        <f>'Subscription B'!M63</f>
        <v>978750</v>
      </c>
      <c r="N23" s="77">
        <f>'Subscription B'!N63</f>
        <v>1044000</v>
      </c>
      <c r="O23" s="77">
        <f>'Subscription B'!O63</f>
        <v>1044000</v>
      </c>
      <c r="P23" s="77">
        <f>'Subscription B'!P63</f>
        <v>1044000</v>
      </c>
      <c r="Q23" s="77">
        <f>'Subscription B'!Q63</f>
        <v>1044000</v>
      </c>
      <c r="R23" s="77">
        <f>'Subscription B'!R63</f>
        <v>1044000</v>
      </c>
      <c r="S23" s="77">
        <f>'Subscription B'!S63</f>
        <v>1128000</v>
      </c>
      <c r="T23" s="77">
        <f>'Subscription B'!T63</f>
        <v>1269000</v>
      </c>
      <c r="U23" s="77">
        <f>'Subscription B'!U63</f>
        <v>1269000</v>
      </c>
      <c r="V23" s="77">
        <f>'Subscription B'!V63</f>
        <v>1269000</v>
      </c>
      <c r="W23" s="77">
        <f>'Subscription B'!W63</f>
        <v>1269000</v>
      </c>
      <c r="X23" s="77">
        <f>'Subscription B'!X63</f>
        <v>1269000</v>
      </c>
      <c r="Y23" s="77">
        <f>'Subscription B'!Y63</f>
        <v>1269000</v>
      </c>
      <c r="Z23" s="77">
        <f>'Subscription B'!Z63</f>
        <v>1269000</v>
      </c>
      <c r="AA23" s="77">
        <f>'Subscription B'!AA63</f>
        <v>1269000</v>
      </c>
      <c r="AB23" s="77">
        <f>'Subscription B'!AB63</f>
        <v>1269000</v>
      </c>
      <c r="AC23" s="77">
        <f>'Subscription B'!AC63</f>
        <v>1336500</v>
      </c>
      <c r="AD23" s="77">
        <f>'Subscription B'!AD63</f>
        <v>1559250</v>
      </c>
      <c r="AE23" s="77">
        <f>'Subscription B'!AE63</f>
        <v>1559250</v>
      </c>
      <c r="AF23" s="77">
        <f>'Subscription B'!AF63</f>
        <v>1559250</v>
      </c>
      <c r="AG23" s="77">
        <f>'Subscription B'!AG63</f>
        <v>1559250</v>
      </c>
      <c r="AH23" s="77">
        <f>'Subscription B'!AH63</f>
        <v>1590750</v>
      </c>
      <c r="AI23" s="77">
        <f>'Subscription B'!AI63</f>
        <v>1666500</v>
      </c>
      <c r="AJ23" s="77">
        <f>'Subscription B'!AJ63</f>
        <v>1666500</v>
      </c>
      <c r="AK23" s="77">
        <f>'Subscription B'!AK63</f>
        <v>1666500</v>
      </c>
      <c r="AL23" s="77">
        <f>'Subscription B'!AL63</f>
        <v>1716000</v>
      </c>
      <c r="AM23" s="77">
        <f>'Subscription B'!AM63</f>
        <v>1950000</v>
      </c>
      <c r="AN23" s="77">
        <f>'Subscription B'!AN63</f>
        <v>1950000</v>
      </c>
      <c r="AO23" s="77">
        <f>'Subscription B'!AO63</f>
        <v>1950000</v>
      </c>
      <c r="AP23" s="77">
        <f>'Subscription B'!AP63</f>
        <v>2062500</v>
      </c>
      <c r="AQ23" s="77">
        <f>'Subscription B'!AQ63</f>
        <v>2194500</v>
      </c>
      <c r="AR23" s="77">
        <f>'Subscription B'!AR63</f>
        <v>2314200</v>
      </c>
      <c r="AS23" s="77">
        <f>'Subscription B'!AS63</f>
        <v>2546200</v>
      </c>
      <c r="AT23" s="2"/>
      <c r="AU23" s="11"/>
      <c r="AV23" s="8"/>
      <c r="AW23" s="21"/>
      <c r="AX23" s="8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11"/>
      <c r="BJ23" s="11"/>
      <c r="BK23" s="11"/>
      <c r="BL23" s="11"/>
      <c r="BM23" s="11"/>
      <c r="BN23" s="11"/>
      <c r="BO23" s="11"/>
    </row>
    <row r="24" spans="1:67" ht="15.75" customHeight="1" x14ac:dyDescent="0.25">
      <c r="A24" s="2"/>
      <c r="B24" s="16"/>
      <c r="C24" s="11"/>
      <c r="D24" s="80" t="str">
        <f t="shared" si="3"/>
        <v xml:space="preserve">  Subscription C</v>
      </c>
      <c r="E24" s="77"/>
      <c r="F24" s="77">
        <f>'Subscription C'!F63</f>
        <v>150000</v>
      </c>
      <c r="G24" s="77">
        <f>'Subscription C'!G63</f>
        <v>300000</v>
      </c>
      <c r="H24" s="77">
        <f>'Subscription C'!H63</f>
        <v>450000</v>
      </c>
      <c r="I24" s="77">
        <f>'Subscription C'!I63</f>
        <v>700000</v>
      </c>
      <c r="J24" s="77">
        <f>'Subscription C'!J63</f>
        <v>910000</v>
      </c>
      <c r="K24" s="77">
        <f>'Subscription C'!K63</f>
        <v>910000</v>
      </c>
      <c r="L24" s="77">
        <f>'Subscription C'!L63</f>
        <v>910000</v>
      </c>
      <c r="M24" s="77">
        <f>'Subscription C'!M63</f>
        <v>910000</v>
      </c>
      <c r="N24" s="77">
        <f>'Subscription C'!N63</f>
        <v>942500</v>
      </c>
      <c r="O24" s="77">
        <f>'Subscription C'!O63</f>
        <v>1087500</v>
      </c>
      <c r="P24" s="77">
        <f>'Subscription C'!P63</f>
        <v>1087500</v>
      </c>
      <c r="Q24" s="77">
        <f>'Subscription C'!Q63</f>
        <v>1087500</v>
      </c>
      <c r="R24" s="77">
        <f>'Subscription C'!R63</f>
        <v>1087500</v>
      </c>
      <c r="S24" s="77">
        <f>'Subscription C'!S63</f>
        <v>1087500</v>
      </c>
      <c r="T24" s="77">
        <f>'Subscription C'!T63</f>
        <v>1087500</v>
      </c>
      <c r="U24" s="77">
        <f>'Subscription C'!U63</f>
        <v>1087500</v>
      </c>
      <c r="V24" s="77">
        <f>'Subscription C'!V63</f>
        <v>1143000</v>
      </c>
      <c r="W24" s="77">
        <f>'Subscription C'!W63</f>
        <v>1409700</v>
      </c>
      <c r="X24" s="77">
        <f>'Subscription C'!X63</f>
        <v>1409700</v>
      </c>
      <c r="Y24" s="77">
        <f>'Subscription C'!Y63</f>
        <v>1409700</v>
      </c>
      <c r="Z24" s="77">
        <f>'Subscription C'!Z63</f>
        <v>1409700</v>
      </c>
      <c r="AA24" s="77">
        <f>'Subscription C'!AA63</f>
        <v>1409700</v>
      </c>
      <c r="AB24" s="77">
        <f>'Subscription C'!AB63</f>
        <v>1409700</v>
      </c>
      <c r="AC24" s="77">
        <f>'Subscription C'!AC63</f>
        <v>1445775</v>
      </c>
      <c r="AD24" s="77">
        <f>'Subscription C'!AD63</f>
        <v>1555185</v>
      </c>
      <c r="AE24" s="77">
        <f>'Subscription C'!AE63</f>
        <v>1555185</v>
      </c>
      <c r="AF24" s="77">
        <f>'Subscription C'!AF63</f>
        <v>1555185</v>
      </c>
      <c r="AG24" s="77">
        <f>'Subscription C'!AG63</f>
        <v>1555185</v>
      </c>
      <c r="AH24" s="77">
        <f>'Subscription C'!AH63</f>
        <v>1631800</v>
      </c>
      <c r="AI24" s="77">
        <f>'Subscription C'!AI63</f>
        <v>1959800</v>
      </c>
      <c r="AJ24" s="77">
        <f>'Subscription C'!AJ63</f>
        <v>1959800</v>
      </c>
      <c r="AK24" s="77">
        <f>'Subscription C'!AK63</f>
        <v>1959800</v>
      </c>
      <c r="AL24" s="77">
        <f>'Subscription C'!AL63</f>
        <v>2047752</v>
      </c>
      <c r="AM24" s="77">
        <f>'Subscription C'!AM63</f>
        <v>2373336</v>
      </c>
      <c r="AN24" s="77">
        <f>'Subscription C'!AN63</f>
        <v>2373336</v>
      </c>
      <c r="AO24" s="77">
        <f>'Subscription C'!AO63</f>
        <v>2373336</v>
      </c>
      <c r="AP24" s="77">
        <f>'Subscription C'!AP63</f>
        <v>2493000</v>
      </c>
      <c r="AQ24" s="77">
        <f>'Subscription C'!AQ63</f>
        <v>3033000</v>
      </c>
      <c r="AR24" s="77">
        <f>'Subscription C'!AR63</f>
        <v>3033000</v>
      </c>
      <c r="AS24" s="77">
        <f>'Subscription C'!AS63</f>
        <v>3033000</v>
      </c>
      <c r="AT24" s="2"/>
      <c r="AU24" s="11"/>
      <c r="AV24" s="8"/>
      <c r="AW24" s="21"/>
      <c r="AX24" s="8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11"/>
      <c r="BJ24" s="11"/>
      <c r="BK24" s="11"/>
      <c r="BL24" s="11"/>
      <c r="BM24" s="11"/>
      <c r="BN24" s="11"/>
      <c r="BO24" s="11"/>
    </row>
    <row r="25" spans="1:67" ht="15.75" customHeight="1" x14ac:dyDescent="0.25">
      <c r="A25" s="2"/>
      <c r="B25" s="16"/>
      <c r="C25" s="11"/>
      <c r="D25" s="119" t="s">
        <v>24</v>
      </c>
      <c r="E25" s="78"/>
      <c r="F25" s="78">
        <f t="shared" ref="F25:AS25" si="4">SUM(F22:F24)</f>
        <v>575000</v>
      </c>
      <c r="G25" s="78">
        <f t="shared" si="4"/>
        <v>1150000</v>
      </c>
      <c r="H25" s="78">
        <f t="shared" si="4"/>
        <v>1725000</v>
      </c>
      <c r="I25" s="78">
        <f t="shared" si="4"/>
        <v>2500000</v>
      </c>
      <c r="J25" s="78">
        <f t="shared" si="4"/>
        <v>2815000</v>
      </c>
      <c r="K25" s="78">
        <f t="shared" si="4"/>
        <v>2992500</v>
      </c>
      <c r="L25" s="78">
        <f t="shared" si="4"/>
        <v>2992500</v>
      </c>
      <c r="M25" s="78">
        <f t="shared" si="4"/>
        <v>3026250</v>
      </c>
      <c r="N25" s="78">
        <f t="shared" si="4"/>
        <v>3124000</v>
      </c>
      <c r="O25" s="78">
        <f t="shared" si="4"/>
        <v>3269000</v>
      </c>
      <c r="P25" s="78">
        <f t="shared" si="4"/>
        <v>3269000</v>
      </c>
      <c r="Q25" s="78">
        <f t="shared" si="4"/>
        <v>3269000</v>
      </c>
      <c r="R25" s="78">
        <f t="shared" si="4"/>
        <v>3269000</v>
      </c>
      <c r="S25" s="78">
        <f t="shared" si="4"/>
        <v>3353000</v>
      </c>
      <c r="T25" s="78">
        <f t="shared" si="4"/>
        <v>3656500</v>
      </c>
      <c r="U25" s="78">
        <f t="shared" si="4"/>
        <v>3876500</v>
      </c>
      <c r="V25" s="78">
        <f t="shared" si="4"/>
        <v>3932000</v>
      </c>
      <c r="W25" s="78">
        <f t="shared" si="4"/>
        <v>4198700</v>
      </c>
      <c r="X25" s="78">
        <f t="shared" si="4"/>
        <v>4198700</v>
      </c>
      <c r="Y25" s="78">
        <f t="shared" si="4"/>
        <v>4198700</v>
      </c>
      <c r="Z25" s="78">
        <f t="shared" si="4"/>
        <v>4198700</v>
      </c>
      <c r="AA25" s="78">
        <f t="shared" si="4"/>
        <v>4198700</v>
      </c>
      <c r="AB25" s="78">
        <f t="shared" si="4"/>
        <v>4274700</v>
      </c>
      <c r="AC25" s="78">
        <f t="shared" si="4"/>
        <v>4378275</v>
      </c>
      <c r="AD25" s="78">
        <f t="shared" si="4"/>
        <v>4794435</v>
      </c>
      <c r="AE25" s="78">
        <f t="shared" si="4"/>
        <v>4794435</v>
      </c>
      <c r="AF25" s="78">
        <f t="shared" si="4"/>
        <v>4794435</v>
      </c>
      <c r="AG25" s="78">
        <f t="shared" si="4"/>
        <v>4794435</v>
      </c>
      <c r="AH25" s="78">
        <f t="shared" si="4"/>
        <v>4902550</v>
      </c>
      <c r="AI25" s="78">
        <f t="shared" si="4"/>
        <v>5506300</v>
      </c>
      <c r="AJ25" s="78">
        <f t="shared" si="4"/>
        <v>5976300</v>
      </c>
      <c r="AK25" s="78">
        <f t="shared" si="4"/>
        <v>5976300</v>
      </c>
      <c r="AL25" s="78">
        <f t="shared" si="4"/>
        <v>6513752</v>
      </c>
      <c r="AM25" s="78">
        <f t="shared" si="4"/>
        <v>7568336</v>
      </c>
      <c r="AN25" s="78">
        <f t="shared" si="4"/>
        <v>7568336</v>
      </c>
      <c r="AO25" s="78">
        <f t="shared" si="4"/>
        <v>7568336</v>
      </c>
      <c r="AP25" s="78">
        <f t="shared" si="4"/>
        <v>8302000</v>
      </c>
      <c r="AQ25" s="78">
        <f t="shared" si="4"/>
        <v>9799500</v>
      </c>
      <c r="AR25" s="78">
        <f t="shared" si="4"/>
        <v>9919200</v>
      </c>
      <c r="AS25" s="78">
        <f t="shared" si="4"/>
        <v>10151200</v>
      </c>
      <c r="AT25" s="2"/>
      <c r="AU25" s="116"/>
      <c r="AV25" s="8"/>
      <c r="AW25" s="21"/>
      <c r="AX25" s="8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116"/>
      <c r="BJ25" s="116"/>
      <c r="BK25" s="116"/>
      <c r="BL25" s="116"/>
      <c r="BM25" s="116"/>
      <c r="BN25" s="116"/>
      <c r="BO25" s="116"/>
    </row>
    <row r="26" spans="1:67" ht="15.75" customHeight="1" x14ac:dyDescent="0.25">
      <c r="A26" s="2"/>
      <c r="B26" s="16"/>
      <c r="C26" s="11"/>
      <c r="D26" s="20"/>
      <c r="E26" s="77"/>
      <c r="F26" s="77"/>
      <c r="G26" s="77"/>
      <c r="H26" s="77"/>
      <c r="I26" s="77"/>
      <c r="J26" s="77"/>
      <c r="K26" s="77"/>
      <c r="L26" s="77"/>
      <c r="M26" s="77"/>
      <c r="N26" s="47"/>
      <c r="O26" s="47"/>
      <c r="P26" s="47"/>
      <c r="Q26" s="47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2"/>
      <c r="AU26" s="11"/>
      <c r="AV26" s="8"/>
      <c r="AW26" s="8"/>
      <c r="AX26" s="8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11"/>
      <c r="BJ26" s="11"/>
      <c r="BK26" s="11"/>
      <c r="BL26" s="11"/>
      <c r="BM26" s="11"/>
      <c r="BN26" s="11"/>
      <c r="BO26" s="11"/>
    </row>
    <row r="27" spans="1:67" ht="15.75" customHeight="1" x14ac:dyDescent="0.25">
      <c r="A27" s="2"/>
      <c r="B27" s="16"/>
      <c r="C27" s="11"/>
      <c r="D27" s="20" t="s">
        <v>191</v>
      </c>
      <c r="E27" s="77"/>
      <c r="F27" s="77"/>
      <c r="G27" s="77"/>
      <c r="H27" s="77"/>
      <c r="I27" s="77"/>
      <c r="J27" s="77"/>
      <c r="K27" s="77"/>
      <c r="L27" s="77"/>
      <c r="M27" s="77"/>
      <c r="N27" s="47"/>
      <c r="O27" s="47"/>
      <c r="P27" s="47"/>
      <c r="Q27" s="47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2"/>
      <c r="AU27" s="11"/>
      <c r="AV27" s="8"/>
      <c r="AW27" s="8"/>
      <c r="AX27" s="8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11"/>
      <c r="BJ27" s="11"/>
      <c r="BK27" s="11"/>
      <c r="BL27" s="11"/>
      <c r="BM27" s="11"/>
      <c r="BN27" s="11"/>
      <c r="BO27" s="11"/>
    </row>
    <row r="28" spans="1:67" ht="15.75" customHeight="1" x14ac:dyDescent="0.25">
      <c r="A28" s="2"/>
      <c r="B28" s="16"/>
      <c r="C28" s="11"/>
      <c r="D28" s="80" t="str">
        <f t="shared" ref="D28:D30" si="5">D10</f>
        <v xml:space="preserve">  Subscription A</v>
      </c>
      <c r="E28" s="77"/>
      <c r="F28" s="77">
        <f>'Subscription A'!F117</f>
        <v>233067.5625</v>
      </c>
      <c r="G28" s="77">
        <f>'Subscription A'!G117</f>
        <v>412135.125</v>
      </c>
      <c r="H28" s="77">
        <f>'Subscription A'!H117</f>
        <v>591202.6875</v>
      </c>
      <c r="I28" s="77">
        <f>'Subscription A'!I117</f>
        <v>821621.6</v>
      </c>
      <c r="J28" s="77">
        <f>'Subscription A'!J117</f>
        <v>829941.6</v>
      </c>
      <c r="K28" s="77">
        <f>'Subscription A'!K117</f>
        <v>944719.34375</v>
      </c>
      <c r="L28" s="77">
        <f>'Subscription A'!L117</f>
        <v>944719.34375</v>
      </c>
      <c r="M28" s="77">
        <f>'Subscription A'!M117</f>
        <v>944719.34375</v>
      </c>
      <c r="N28" s="77">
        <f>'Subscription A'!N117</f>
        <v>954001.34375</v>
      </c>
      <c r="O28" s="77">
        <f>'Subscription A'!O117</f>
        <v>954001.34375</v>
      </c>
      <c r="P28" s="77">
        <f>'Subscription A'!P117</f>
        <v>954001.34375</v>
      </c>
      <c r="Q28" s="77">
        <f>'Subscription A'!Q117</f>
        <v>954001.34375</v>
      </c>
      <c r="R28" s="77">
        <f>'Subscription A'!R117</f>
        <v>963468.98375000001</v>
      </c>
      <c r="S28" s="77">
        <f>'Subscription A'!S117</f>
        <v>963468.98375000001</v>
      </c>
      <c r="T28" s="77">
        <f>'Subscription A'!T117</f>
        <v>1101107.4100000001</v>
      </c>
      <c r="U28" s="77">
        <f>'Subscription A'!U117</f>
        <v>1194062.3599999999</v>
      </c>
      <c r="V28" s="77">
        <f>'Subscription A'!V117</f>
        <v>1205098.9232000001</v>
      </c>
      <c r="W28" s="77">
        <f>'Subscription A'!W117</f>
        <v>1205098.9232000001</v>
      </c>
      <c r="X28" s="77">
        <f>'Subscription A'!X117</f>
        <v>1205098.9232000001</v>
      </c>
      <c r="Y28" s="77">
        <f>'Subscription A'!Y117</f>
        <v>1205098.9232000001</v>
      </c>
      <c r="Z28" s="77">
        <f>'Subscription A'!Z117</f>
        <v>1216356.2176639999</v>
      </c>
      <c r="AA28" s="77">
        <f>'Subscription A'!AA117</f>
        <v>1216356.2176639999</v>
      </c>
      <c r="AB28" s="77">
        <f>'Subscription A'!AB117</f>
        <v>1277174.0285471999</v>
      </c>
      <c r="AC28" s="77">
        <f>'Subscription A'!AC117</f>
        <v>1277174.0285471999</v>
      </c>
      <c r="AD28" s="77">
        <f>'Subscription A'!AD117</f>
        <v>1324722.4809181441</v>
      </c>
      <c r="AE28" s="77">
        <f>'Subscription A'!AE117</f>
        <v>1324722.4809181441</v>
      </c>
      <c r="AF28" s="77">
        <f>'Subscription A'!AF117</f>
        <v>1324722.4809181441</v>
      </c>
      <c r="AG28" s="77">
        <f>'Subscription A'!AG117</f>
        <v>1324722.4809181441</v>
      </c>
      <c r="AH28" s="77">
        <f>'Subscription A'!AH117</f>
        <v>1337020.1745365071</v>
      </c>
      <c r="AI28" s="77">
        <f>'Subscription A'!AI117</f>
        <v>1496189.2429337101</v>
      </c>
      <c r="AJ28" s="77">
        <f>'Subscription A'!AJ117</f>
        <v>1694774.8179337101</v>
      </c>
      <c r="AK28" s="77">
        <f>'Subscription A'!AK117</f>
        <v>1694774.8179337101</v>
      </c>
      <c r="AL28" s="77">
        <f>'Subscription A'!AL117</f>
        <v>1999673.3324166199</v>
      </c>
      <c r="AM28" s="77">
        <f>'Subscription A'!AM117</f>
        <v>2208821.9699166198</v>
      </c>
      <c r="AN28" s="77">
        <f>'Subscription A'!AN117</f>
        <v>2208821.9699166198</v>
      </c>
      <c r="AO28" s="77">
        <f>'Subscription A'!AO117</f>
        <v>2208821.9699166198</v>
      </c>
      <c r="AP28" s="77">
        <f>'Subscription A'!AP117</f>
        <v>2569529.4616477177</v>
      </c>
      <c r="AQ28" s="77">
        <f>'Subscription A'!AQ117</f>
        <v>2918321.7853977177</v>
      </c>
      <c r="AR28" s="77">
        <f>'Subscription A'!AR117</f>
        <v>2918321.7853977177</v>
      </c>
      <c r="AS28" s="77">
        <f>'Subscription A'!AS117</f>
        <v>2918321.7853977177</v>
      </c>
      <c r="AT28" s="2"/>
      <c r="AU28" s="2"/>
      <c r="AV28" s="8"/>
      <c r="AW28" s="21"/>
      <c r="AX28" s="8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"/>
      <c r="BJ28" s="2"/>
      <c r="BK28" s="2"/>
      <c r="BL28" s="2"/>
      <c r="BM28" s="2"/>
      <c r="BN28" s="2"/>
      <c r="BO28" s="2"/>
    </row>
    <row r="29" spans="1:67" ht="15.75" customHeight="1" x14ac:dyDescent="0.25">
      <c r="A29" s="2"/>
      <c r="B29" s="16"/>
      <c r="C29" s="11"/>
      <c r="D29" s="80" t="str">
        <f t="shared" si="5"/>
        <v xml:space="preserve">  Subscription B</v>
      </c>
      <c r="E29" s="77"/>
      <c r="F29" s="77">
        <f>'Subscription B'!F117</f>
        <v>192504.5</v>
      </c>
      <c r="G29" s="77">
        <f>'Subscription B'!G117</f>
        <v>385009</v>
      </c>
      <c r="H29" s="77">
        <f>'Subscription B'!H117</f>
        <v>577513.5</v>
      </c>
      <c r="I29" s="77">
        <f>'Subscription B'!I117</f>
        <v>808518.9</v>
      </c>
      <c r="J29" s="77">
        <f>'Subscription B'!J117</f>
        <v>861955.76249999995</v>
      </c>
      <c r="K29" s="77">
        <f>'Subscription B'!K117</f>
        <v>861955.76249999995</v>
      </c>
      <c r="L29" s="77">
        <f>'Subscription B'!L117</f>
        <v>861955.76249999995</v>
      </c>
      <c r="M29" s="77">
        <f>'Subscription B'!M117</f>
        <v>892739.89687499998</v>
      </c>
      <c r="N29" s="77">
        <f>'Subscription B'!N117</f>
        <v>929893.41</v>
      </c>
      <c r="O29" s="77">
        <f>'Subscription B'!O117</f>
        <v>929893.41</v>
      </c>
      <c r="P29" s="77">
        <f>'Subscription B'!P117</f>
        <v>929893.41</v>
      </c>
      <c r="Q29" s="77">
        <f>'Subscription B'!Q117</f>
        <v>929893.41</v>
      </c>
      <c r="R29" s="77">
        <f>'Subscription B'!R117</f>
        <v>939669.00839999993</v>
      </c>
      <c r="S29" s="77">
        <f>'Subscription B'!S117</f>
        <v>1015274.5608000001</v>
      </c>
      <c r="T29" s="77">
        <f>'Subscription B'!T117</f>
        <v>1074850.2333</v>
      </c>
      <c r="U29" s="77">
        <f>'Subscription B'!U117</f>
        <v>1074850.2333</v>
      </c>
      <c r="V29" s="77">
        <f>'Subscription B'!V117</f>
        <v>1085623.6169159999</v>
      </c>
      <c r="W29" s="77">
        <f>'Subscription B'!W117</f>
        <v>1085623.6169159999</v>
      </c>
      <c r="X29" s="77">
        <f>'Subscription B'!X117</f>
        <v>1085623.6169159999</v>
      </c>
      <c r="Y29" s="77">
        <f>'Subscription B'!Y117</f>
        <v>1085623.6169159999</v>
      </c>
      <c r="Z29" s="77">
        <f>'Subscription B'!Z117</f>
        <v>1096612.4682043202</v>
      </c>
      <c r="AA29" s="77">
        <f>'Subscription B'!AA117</f>
        <v>1096612.4682043202</v>
      </c>
      <c r="AB29" s="77">
        <f>'Subscription B'!AB117</f>
        <v>1096612.4682043202</v>
      </c>
      <c r="AC29" s="77">
        <f>'Subscription B'!AC117</f>
        <v>1154942.9186407202</v>
      </c>
      <c r="AD29" s="77">
        <f>'Subscription B'!AD117</f>
        <v>1260864.6374635345</v>
      </c>
      <c r="AE29" s="77">
        <f>'Subscription B'!AE117</f>
        <v>1260864.6374635345</v>
      </c>
      <c r="AF29" s="77">
        <f>'Subscription B'!AF117</f>
        <v>1260864.6374635345</v>
      </c>
      <c r="AG29" s="77">
        <f>'Subscription B'!AG117</f>
        <v>1260864.6374635345</v>
      </c>
      <c r="AH29" s="77">
        <f>'Subscription B'!AH117</f>
        <v>1298620.8300109175</v>
      </c>
      <c r="AI29" s="77">
        <f>'Subscription B'!AI117</f>
        <v>1330626.9093859172</v>
      </c>
      <c r="AJ29" s="77">
        <f>'Subscription B'!AJ117</f>
        <v>1330626.9093859172</v>
      </c>
      <c r="AK29" s="77">
        <f>'Subscription B'!AK117</f>
        <v>1330626.9093859172</v>
      </c>
      <c r="AL29" s="77">
        <f>'Subscription B'!AL117</f>
        <v>1383052.5183708724</v>
      </c>
      <c r="AM29" s="77">
        <f>'Subscription B'!AM117</f>
        <v>1481922.7833708725</v>
      </c>
      <c r="AN29" s="77">
        <f>'Subscription B'!AN117</f>
        <v>1481922.7833708725</v>
      </c>
      <c r="AO29" s="77">
        <f>'Subscription B'!AO117</f>
        <v>1481922.7833708725</v>
      </c>
      <c r="AP29" s="77">
        <f>'Subscription B'!AP117</f>
        <v>1581337.6420116527</v>
      </c>
      <c r="AQ29" s="77">
        <f>'Subscription B'!AQ117</f>
        <v>1637110.6120116527</v>
      </c>
      <c r="AR29" s="77">
        <f>'Subscription B'!AR117</f>
        <v>1726407.5544850156</v>
      </c>
      <c r="AS29" s="77">
        <f>'Subscription B'!AS117</f>
        <v>1824432.7744850158</v>
      </c>
      <c r="AT29" s="2"/>
      <c r="AU29" s="2"/>
      <c r="AV29" s="8"/>
      <c r="AW29" s="21"/>
      <c r="AX29" s="8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"/>
      <c r="BJ29" s="2"/>
      <c r="BK29" s="2"/>
      <c r="BL29" s="2"/>
      <c r="BM29" s="2"/>
      <c r="BN29" s="2"/>
      <c r="BO29" s="2"/>
    </row>
    <row r="30" spans="1:67" ht="15.75" customHeight="1" x14ac:dyDescent="0.25">
      <c r="A30" s="2"/>
      <c r="B30" s="16"/>
      <c r="C30" s="11"/>
      <c r="D30" s="80" t="str">
        <f t="shared" si="5"/>
        <v xml:space="preserve">  Subscription C</v>
      </c>
      <c r="E30" s="77"/>
      <c r="F30" s="77">
        <f>'Subscription C'!F117</f>
        <v>141378.375</v>
      </c>
      <c r="G30" s="77">
        <f>'Subscription C'!G117</f>
        <v>282756.75</v>
      </c>
      <c r="H30" s="77">
        <f>'Subscription C'!H117</f>
        <v>424135.125</v>
      </c>
      <c r="I30" s="77">
        <f>'Subscription C'!I117</f>
        <v>659765.75</v>
      </c>
      <c r="J30" s="77">
        <f>'Subscription C'!J117</f>
        <v>755775.47499999998</v>
      </c>
      <c r="K30" s="77">
        <f>'Subscription C'!K117</f>
        <v>755775.47499999998</v>
      </c>
      <c r="L30" s="77">
        <f>'Subscription C'!L117</f>
        <v>755775.47499999998</v>
      </c>
      <c r="M30" s="77">
        <f>'Subscription C'!M117</f>
        <v>755775.47499999998</v>
      </c>
      <c r="N30" s="77">
        <f>'Subscription C'!N117</f>
        <v>790458.25625000009</v>
      </c>
      <c r="O30" s="77">
        <f>'Subscription C'!O117</f>
        <v>851724.01875000005</v>
      </c>
      <c r="P30" s="77">
        <f>'Subscription C'!P117</f>
        <v>851724.01875000005</v>
      </c>
      <c r="Q30" s="77">
        <f>'Subscription C'!Q117</f>
        <v>851724.01875000005</v>
      </c>
      <c r="R30" s="77">
        <f>'Subscription C'!R117</f>
        <v>859568.63474999997</v>
      </c>
      <c r="S30" s="77">
        <f>'Subscription C'!S117</f>
        <v>859568.63474999997</v>
      </c>
      <c r="T30" s="77">
        <f>'Subscription C'!T117</f>
        <v>859568.63474999997</v>
      </c>
      <c r="U30" s="77">
        <f>'Subscription C'!U117</f>
        <v>859568.63474999997</v>
      </c>
      <c r="V30" s="77">
        <f>'Subscription C'!V117</f>
        <v>911846.13657840004</v>
      </c>
      <c r="W30" s="77">
        <f>'Subscription C'!W117</f>
        <v>1024532.8873284</v>
      </c>
      <c r="X30" s="77">
        <f>'Subscription C'!X117</f>
        <v>1024532.8873284</v>
      </c>
      <c r="Y30" s="77">
        <f>'Subscription C'!Y117</f>
        <v>1024532.8873284</v>
      </c>
      <c r="Z30" s="77">
        <f>'Subscription C'!Z117</f>
        <v>1033110.9457099681</v>
      </c>
      <c r="AA30" s="77">
        <f>'Subscription C'!AA117</f>
        <v>1033110.9457099681</v>
      </c>
      <c r="AB30" s="77">
        <f>'Subscription C'!AB117</f>
        <v>1033110.9457099681</v>
      </c>
      <c r="AC30" s="77">
        <f>'Subscription C'!AC117</f>
        <v>1059548.8242419162</v>
      </c>
      <c r="AD30" s="77">
        <f>'Subscription C'!AD117</f>
        <v>1114750.5381030045</v>
      </c>
      <c r="AE30" s="77">
        <f>'Subscription C'!AE117</f>
        <v>1114750.5381030045</v>
      </c>
      <c r="AF30" s="77">
        <f>'Subscription C'!AF117</f>
        <v>1114750.5381030045</v>
      </c>
      <c r="AG30" s="77">
        <f>'Subscription C'!AG117</f>
        <v>1114750.5381030045</v>
      </c>
      <c r="AH30" s="77">
        <f>'Subscription C'!AH117</f>
        <v>1179271.7841856531</v>
      </c>
      <c r="AI30" s="77">
        <f>'Subscription C'!AI117</f>
        <v>1317859.164185653</v>
      </c>
      <c r="AJ30" s="77">
        <f>'Subscription C'!AJ117</f>
        <v>1317859.164185653</v>
      </c>
      <c r="AK30" s="77">
        <f>'Subscription C'!AK117</f>
        <v>1317859.164185653</v>
      </c>
      <c r="AL30" s="77">
        <f>'Subscription C'!AL117</f>
        <v>1387237.7283942255</v>
      </c>
      <c r="AM30" s="77">
        <f>'Subscription C'!AM117</f>
        <v>1524804.2940342254</v>
      </c>
      <c r="AN30" s="77">
        <f>'Subscription C'!AN117</f>
        <v>1524804.2940342254</v>
      </c>
      <c r="AO30" s="77">
        <f>'Subscription C'!AO117</f>
        <v>1524804.2940342254</v>
      </c>
      <c r="AP30" s="77">
        <f>'Subscription C'!AP117</f>
        <v>1612651.9146152416</v>
      </c>
      <c r="AQ30" s="77">
        <f>'Subscription C'!AQ117</f>
        <v>1840814.0646152415</v>
      </c>
      <c r="AR30" s="77">
        <f>'Subscription C'!AR117</f>
        <v>1840814.0646152415</v>
      </c>
      <c r="AS30" s="77">
        <f>'Subscription C'!AS117</f>
        <v>1840814.0646152415</v>
      </c>
      <c r="AT30" s="2"/>
      <c r="AU30" s="11"/>
      <c r="AV30" s="8"/>
      <c r="AW30" s="21"/>
      <c r="AX30" s="8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11"/>
      <c r="BJ30" s="11"/>
      <c r="BK30" s="11"/>
      <c r="BL30" s="11"/>
      <c r="BM30" s="11"/>
      <c r="BN30" s="11"/>
      <c r="BO30" s="11"/>
    </row>
    <row r="31" spans="1:67" ht="15.75" customHeight="1" x14ac:dyDescent="0.25">
      <c r="A31" s="2"/>
      <c r="B31" s="16"/>
      <c r="C31" s="11"/>
      <c r="D31" s="119" t="s">
        <v>24</v>
      </c>
      <c r="E31" s="78"/>
      <c r="F31" s="78">
        <f t="shared" ref="F31:AS31" si="6">SUM(F28:F30)</f>
        <v>566950.4375</v>
      </c>
      <c r="G31" s="78">
        <f t="shared" si="6"/>
        <v>1079900.875</v>
      </c>
      <c r="H31" s="78">
        <f t="shared" si="6"/>
        <v>1592851.3125</v>
      </c>
      <c r="I31" s="78">
        <f t="shared" si="6"/>
        <v>2289906.25</v>
      </c>
      <c r="J31" s="78">
        <f t="shared" si="6"/>
        <v>2447672.8374999999</v>
      </c>
      <c r="K31" s="78">
        <f t="shared" si="6"/>
        <v>2562450.5812499998</v>
      </c>
      <c r="L31" s="78">
        <f t="shared" si="6"/>
        <v>2562450.5812499998</v>
      </c>
      <c r="M31" s="78">
        <f t="shared" si="6"/>
        <v>2593234.7156250002</v>
      </c>
      <c r="N31" s="78">
        <f t="shared" si="6"/>
        <v>2674353.0100000002</v>
      </c>
      <c r="O31" s="78">
        <f t="shared" si="6"/>
        <v>2735618.7725</v>
      </c>
      <c r="P31" s="78">
        <f t="shared" si="6"/>
        <v>2735618.7725</v>
      </c>
      <c r="Q31" s="78">
        <f t="shared" si="6"/>
        <v>2735618.7725</v>
      </c>
      <c r="R31" s="78">
        <f t="shared" si="6"/>
        <v>2762706.6268999996</v>
      </c>
      <c r="S31" s="78">
        <f t="shared" si="6"/>
        <v>2838312.1793</v>
      </c>
      <c r="T31" s="78">
        <f t="shared" si="6"/>
        <v>3035526.2780499998</v>
      </c>
      <c r="U31" s="78">
        <f t="shared" si="6"/>
        <v>3128481.22805</v>
      </c>
      <c r="V31" s="78">
        <f t="shared" si="6"/>
        <v>3202568.6766944001</v>
      </c>
      <c r="W31" s="78">
        <f t="shared" si="6"/>
        <v>3315255.4274444003</v>
      </c>
      <c r="X31" s="78">
        <f t="shared" si="6"/>
        <v>3315255.4274444003</v>
      </c>
      <c r="Y31" s="78">
        <f t="shared" si="6"/>
        <v>3315255.4274444003</v>
      </c>
      <c r="Z31" s="78">
        <f t="shared" si="6"/>
        <v>3346079.631578288</v>
      </c>
      <c r="AA31" s="78">
        <f t="shared" si="6"/>
        <v>3346079.631578288</v>
      </c>
      <c r="AB31" s="78">
        <f t="shared" si="6"/>
        <v>3406897.4424614878</v>
      </c>
      <c r="AC31" s="78">
        <f t="shared" si="6"/>
        <v>3491665.7714298363</v>
      </c>
      <c r="AD31" s="78">
        <f t="shared" si="6"/>
        <v>3700337.656484683</v>
      </c>
      <c r="AE31" s="78">
        <f t="shared" si="6"/>
        <v>3700337.656484683</v>
      </c>
      <c r="AF31" s="78">
        <f t="shared" si="6"/>
        <v>3700337.656484683</v>
      </c>
      <c r="AG31" s="78">
        <f t="shared" si="6"/>
        <v>3700337.656484683</v>
      </c>
      <c r="AH31" s="78">
        <f t="shared" si="6"/>
        <v>3814912.7887330777</v>
      </c>
      <c r="AI31" s="78">
        <f t="shared" si="6"/>
        <v>4144675.3165052803</v>
      </c>
      <c r="AJ31" s="78">
        <f t="shared" si="6"/>
        <v>4343260.8915052805</v>
      </c>
      <c r="AK31" s="78">
        <f t="shared" si="6"/>
        <v>4343260.8915052805</v>
      </c>
      <c r="AL31" s="78">
        <f t="shared" si="6"/>
        <v>4769963.5791817177</v>
      </c>
      <c r="AM31" s="78">
        <f t="shared" si="6"/>
        <v>5215549.0473217182</v>
      </c>
      <c r="AN31" s="78">
        <f t="shared" si="6"/>
        <v>5215549.0473217182</v>
      </c>
      <c r="AO31" s="78">
        <f t="shared" si="6"/>
        <v>5215549.0473217182</v>
      </c>
      <c r="AP31" s="78">
        <f t="shared" si="6"/>
        <v>5763519.0182746118</v>
      </c>
      <c r="AQ31" s="78">
        <f t="shared" si="6"/>
        <v>6396246.4620246114</v>
      </c>
      <c r="AR31" s="78">
        <f t="shared" si="6"/>
        <v>6485543.4044979746</v>
      </c>
      <c r="AS31" s="78">
        <f t="shared" si="6"/>
        <v>6583568.6244979752</v>
      </c>
      <c r="AT31" s="2"/>
      <c r="AU31" s="68"/>
      <c r="AV31" s="8"/>
      <c r="AW31" s="21"/>
      <c r="AX31" s="8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68"/>
      <c r="BJ31" s="68"/>
      <c r="BK31" s="68"/>
      <c r="BL31" s="68"/>
      <c r="BM31" s="68"/>
      <c r="BN31" s="68"/>
      <c r="BO31" s="68"/>
    </row>
    <row r="32" spans="1:67" ht="15.75" customHeight="1" x14ac:dyDescent="0.25">
      <c r="A32" s="2"/>
      <c r="B32" s="16"/>
      <c r="C32" s="11"/>
      <c r="D32" s="79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2"/>
      <c r="AU32" s="11"/>
      <c r="AV32" s="8"/>
      <c r="AW32" s="8"/>
      <c r="AX32" s="8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11"/>
      <c r="BJ32" s="11"/>
      <c r="BK32" s="11"/>
      <c r="BL32" s="11"/>
      <c r="BM32" s="11"/>
      <c r="BN32" s="11"/>
      <c r="BO32" s="11"/>
    </row>
    <row r="33" spans="1:67" ht="15.75" customHeight="1" x14ac:dyDescent="0.25">
      <c r="A33" s="2"/>
      <c r="B33" s="16"/>
      <c r="C33" s="11"/>
      <c r="D33" s="20" t="s">
        <v>129</v>
      </c>
      <c r="E33" s="77"/>
      <c r="F33" s="77"/>
      <c r="G33" s="77"/>
      <c r="H33" s="77"/>
      <c r="I33" s="77"/>
      <c r="J33" s="77"/>
      <c r="K33" s="77"/>
      <c r="L33" s="77"/>
      <c r="M33" s="77"/>
      <c r="N33" s="47"/>
      <c r="O33" s="47"/>
      <c r="P33" s="47"/>
      <c r="Q33" s="47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2"/>
      <c r="AU33" s="11"/>
      <c r="AV33" s="8"/>
      <c r="AW33" s="8"/>
      <c r="AX33" s="8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11"/>
      <c r="BJ33" s="11"/>
      <c r="BK33" s="11"/>
      <c r="BL33" s="11"/>
      <c r="BM33" s="11"/>
      <c r="BN33" s="11"/>
      <c r="BO33" s="11"/>
    </row>
    <row r="34" spans="1:67" ht="15.75" customHeight="1" x14ac:dyDescent="0.25">
      <c r="A34" s="2"/>
      <c r="B34" s="16"/>
      <c r="C34" s="11"/>
      <c r="D34" s="80" t="str">
        <f t="shared" ref="D34:D36" si="7">D10</f>
        <v xml:space="preserve">  Subscription A</v>
      </c>
      <c r="E34" s="77"/>
      <c r="F34" s="77">
        <f>'Subscription A'!F120</f>
        <v>-8067.5625</v>
      </c>
      <c r="G34" s="77">
        <f>'Subscription A'!G120</f>
        <v>37864.875</v>
      </c>
      <c r="H34" s="77">
        <f>'Subscription A'!H120</f>
        <v>83797.3125</v>
      </c>
      <c r="I34" s="77">
        <f>'Subscription A'!I120</f>
        <v>138378.40000000002</v>
      </c>
      <c r="J34" s="77">
        <f>'Subscription A'!J120</f>
        <v>130058.40000000002</v>
      </c>
      <c r="K34" s="77">
        <f>'Subscription A'!K120</f>
        <v>192780.65625</v>
      </c>
      <c r="L34" s="77">
        <f>'Subscription A'!L120</f>
        <v>192780.65625</v>
      </c>
      <c r="M34" s="77">
        <f>'Subscription A'!M120</f>
        <v>192780.65625</v>
      </c>
      <c r="N34" s="77">
        <f>'Subscription A'!N120</f>
        <v>183498.65625</v>
      </c>
      <c r="O34" s="77">
        <f>'Subscription A'!O120</f>
        <v>183498.65625</v>
      </c>
      <c r="P34" s="77">
        <f>'Subscription A'!P120</f>
        <v>183498.65625</v>
      </c>
      <c r="Q34" s="77">
        <f>'Subscription A'!Q120</f>
        <v>183498.65625</v>
      </c>
      <c r="R34" s="77">
        <f>'Subscription A'!R120</f>
        <v>174031.01624999999</v>
      </c>
      <c r="S34" s="77">
        <f>'Subscription A'!S120</f>
        <v>174031.01624999999</v>
      </c>
      <c r="T34" s="77">
        <f>'Subscription A'!T120</f>
        <v>198892.58999999985</v>
      </c>
      <c r="U34" s="77">
        <f>'Subscription A'!U120</f>
        <v>325937.64000000013</v>
      </c>
      <c r="V34" s="77">
        <f>'Subscription A'!V120</f>
        <v>314901.07679999992</v>
      </c>
      <c r="W34" s="77">
        <f>'Subscription A'!W120</f>
        <v>314901.07679999992</v>
      </c>
      <c r="X34" s="77">
        <f>'Subscription A'!X120</f>
        <v>314901.07679999992</v>
      </c>
      <c r="Y34" s="77">
        <f>'Subscription A'!Y120</f>
        <v>314901.07679999992</v>
      </c>
      <c r="Z34" s="77">
        <f>'Subscription A'!Z120</f>
        <v>303643.78233600012</v>
      </c>
      <c r="AA34" s="77">
        <f>'Subscription A'!AA120</f>
        <v>303643.78233600012</v>
      </c>
      <c r="AB34" s="77">
        <f>'Subscription A'!AB120</f>
        <v>318825.97145280009</v>
      </c>
      <c r="AC34" s="77">
        <f>'Subscription A'!AC120</f>
        <v>318825.97145280009</v>
      </c>
      <c r="AD34" s="77">
        <f>'Subscription A'!AD120</f>
        <v>355277.51908185589</v>
      </c>
      <c r="AE34" s="77">
        <f>'Subscription A'!AE120</f>
        <v>355277.51908185589</v>
      </c>
      <c r="AF34" s="77">
        <f>'Subscription A'!AF120</f>
        <v>355277.51908185589</v>
      </c>
      <c r="AG34" s="77">
        <f>'Subscription A'!AG120</f>
        <v>355277.51908185589</v>
      </c>
      <c r="AH34" s="77">
        <f>'Subscription A'!AH120</f>
        <v>342979.82546349289</v>
      </c>
      <c r="AI34" s="77">
        <f>'Subscription A'!AI120</f>
        <v>383810.75706628989</v>
      </c>
      <c r="AJ34" s="77">
        <f>'Subscription A'!AJ120</f>
        <v>655225.18206628994</v>
      </c>
      <c r="AK34" s="77">
        <f>'Subscription A'!AK120</f>
        <v>655225.18206628994</v>
      </c>
      <c r="AL34" s="77">
        <f>'Subscription A'!AL120</f>
        <v>750326.66758338013</v>
      </c>
      <c r="AM34" s="77">
        <f>'Subscription A'!AM120</f>
        <v>1036178.0300833802</v>
      </c>
      <c r="AN34" s="77">
        <f>'Subscription A'!AN120</f>
        <v>1036178.0300833802</v>
      </c>
      <c r="AO34" s="77">
        <f>'Subscription A'!AO120</f>
        <v>1036178.0300833802</v>
      </c>
      <c r="AP34" s="77">
        <f>'Subscription A'!AP120</f>
        <v>1176970.5383522823</v>
      </c>
      <c r="AQ34" s="77">
        <f>'Subscription A'!AQ120</f>
        <v>1653678.2146022823</v>
      </c>
      <c r="AR34" s="77">
        <f>'Subscription A'!AR120</f>
        <v>1653678.2146022823</v>
      </c>
      <c r="AS34" s="77">
        <f>'Subscription A'!AS120</f>
        <v>1653678.2146022823</v>
      </c>
      <c r="AT34" s="2"/>
      <c r="AU34" s="11"/>
      <c r="AV34" s="8"/>
      <c r="AW34" s="21"/>
      <c r="AX34" s="8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11"/>
      <c r="BJ34" s="11"/>
      <c r="BK34" s="11"/>
      <c r="BL34" s="11"/>
      <c r="BM34" s="11"/>
      <c r="BN34" s="11"/>
      <c r="BO34" s="11"/>
    </row>
    <row r="35" spans="1:67" ht="15.75" customHeight="1" x14ac:dyDescent="0.25">
      <c r="A35" s="2"/>
      <c r="B35" s="16"/>
      <c r="C35" s="11"/>
      <c r="D35" s="80" t="str">
        <f t="shared" si="7"/>
        <v xml:space="preserve">  Subscription B</v>
      </c>
      <c r="E35" s="77"/>
      <c r="F35" s="77">
        <f>'Subscription B'!F120</f>
        <v>7495.5</v>
      </c>
      <c r="G35" s="77">
        <f>'Subscription B'!G120</f>
        <v>14991</v>
      </c>
      <c r="H35" s="77">
        <f>'Subscription B'!H120</f>
        <v>22486.5</v>
      </c>
      <c r="I35" s="77">
        <f>'Subscription B'!I120</f>
        <v>31481.099999999977</v>
      </c>
      <c r="J35" s="77">
        <f>'Subscription B'!J120</f>
        <v>83044.237500000047</v>
      </c>
      <c r="K35" s="77">
        <f>'Subscription B'!K120</f>
        <v>83044.237500000047</v>
      </c>
      <c r="L35" s="77">
        <f>'Subscription B'!L120</f>
        <v>83044.237500000047</v>
      </c>
      <c r="M35" s="77">
        <f>'Subscription B'!M120</f>
        <v>86010.103125000023</v>
      </c>
      <c r="N35" s="77">
        <f>'Subscription B'!N120</f>
        <v>114106.58999999997</v>
      </c>
      <c r="O35" s="77">
        <f>'Subscription B'!O120</f>
        <v>114106.58999999997</v>
      </c>
      <c r="P35" s="77">
        <f>'Subscription B'!P120</f>
        <v>114106.58999999997</v>
      </c>
      <c r="Q35" s="77">
        <f>'Subscription B'!Q120</f>
        <v>114106.58999999997</v>
      </c>
      <c r="R35" s="77">
        <f>'Subscription B'!R120</f>
        <v>104330.99160000007</v>
      </c>
      <c r="S35" s="77">
        <f>'Subscription B'!S120</f>
        <v>112725.43919999991</v>
      </c>
      <c r="T35" s="77">
        <f>'Subscription B'!T120</f>
        <v>194149.76670000004</v>
      </c>
      <c r="U35" s="77">
        <f>'Subscription B'!U120</f>
        <v>194149.76670000004</v>
      </c>
      <c r="V35" s="77">
        <f>'Subscription B'!V120</f>
        <v>183376.38308400009</v>
      </c>
      <c r="W35" s="77">
        <f>'Subscription B'!W120</f>
        <v>183376.38308400009</v>
      </c>
      <c r="X35" s="77">
        <f>'Subscription B'!X120</f>
        <v>183376.38308400009</v>
      </c>
      <c r="Y35" s="77">
        <f>'Subscription B'!Y120</f>
        <v>183376.38308400009</v>
      </c>
      <c r="Z35" s="77">
        <f>'Subscription B'!Z120</f>
        <v>172387.53179567982</v>
      </c>
      <c r="AA35" s="77">
        <f>'Subscription B'!AA120</f>
        <v>172387.53179567982</v>
      </c>
      <c r="AB35" s="77">
        <f>'Subscription B'!AB120</f>
        <v>172387.53179567982</v>
      </c>
      <c r="AC35" s="77">
        <f>'Subscription B'!AC120</f>
        <v>181557.08135927981</v>
      </c>
      <c r="AD35" s="77">
        <f>'Subscription B'!AD120</f>
        <v>298385.36253646552</v>
      </c>
      <c r="AE35" s="77">
        <f>'Subscription B'!AE120</f>
        <v>298385.36253646552</v>
      </c>
      <c r="AF35" s="77">
        <f>'Subscription B'!AF120</f>
        <v>298385.36253646552</v>
      </c>
      <c r="AG35" s="77">
        <f>'Subscription B'!AG120</f>
        <v>298385.36253646552</v>
      </c>
      <c r="AH35" s="77">
        <f>'Subscription B'!AH120</f>
        <v>292129.1699890825</v>
      </c>
      <c r="AI35" s="77">
        <f>'Subscription B'!AI120</f>
        <v>335873.09061408276</v>
      </c>
      <c r="AJ35" s="77">
        <f>'Subscription B'!AJ120</f>
        <v>335873.09061408276</v>
      </c>
      <c r="AK35" s="77">
        <f>'Subscription B'!AK120</f>
        <v>335873.09061408276</v>
      </c>
      <c r="AL35" s="77">
        <f>'Subscription B'!AL120</f>
        <v>332947.48162912764</v>
      </c>
      <c r="AM35" s="77">
        <f>'Subscription B'!AM120</f>
        <v>468077.21662912751</v>
      </c>
      <c r="AN35" s="77">
        <f>'Subscription B'!AN120</f>
        <v>468077.21662912751</v>
      </c>
      <c r="AO35" s="77">
        <f>'Subscription B'!AO120</f>
        <v>468077.21662912751</v>
      </c>
      <c r="AP35" s="77">
        <f>'Subscription B'!AP120</f>
        <v>481162.3579883473</v>
      </c>
      <c r="AQ35" s="77">
        <f>'Subscription B'!AQ120</f>
        <v>557389.38798834733</v>
      </c>
      <c r="AR35" s="77">
        <f>'Subscription B'!AR120</f>
        <v>587792.44551498443</v>
      </c>
      <c r="AS35" s="77">
        <f>'Subscription B'!AS120</f>
        <v>721767.22551498422</v>
      </c>
      <c r="AT35" s="2"/>
      <c r="AU35" s="11"/>
      <c r="AV35" s="8"/>
      <c r="AW35" s="21"/>
      <c r="AX35" s="8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11"/>
      <c r="BJ35" s="11"/>
      <c r="BK35" s="11"/>
      <c r="BL35" s="11"/>
      <c r="BM35" s="11"/>
      <c r="BN35" s="11"/>
      <c r="BO35" s="11"/>
    </row>
    <row r="36" spans="1:67" ht="15.75" customHeight="1" x14ac:dyDescent="0.25">
      <c r="A36" s="2"/>
      <c r="B36" s="16"/>
      <c r="C36" s="11"/>
      <c r="D36" s="80" t="str">
        <f t="shared" si="7"/>
        <v xml:space="preserve">  Subscription C</v>
      </c>
      <c r="E36" s="77"/>
      <c r="F36" s="77">
        <f>'Subscription C'!F120</f>
        <v>8621.625</v>
      </c>
      <c r="G36" s="77">
        <f>'Subscription C'!G120</f>
        <v>17243.25</v>
      </c>
      <c r="H36" s="77">
        <f>'Subscription C'!H120</f>
        <v>25864.875</v>
      </c>
      <c r="I36" s="77">
        <f>'Subscription C'!I120</f>
        <v>40234.25</v>
      </c>
      <c r="J36" s="77">
        <f>'Subscription C'!J120</f>
        <v>154224.52500000002</v>
      </c>
      <c r="K36" s="77">
        <f>'Subscription C'!K120</f>
        <v>154224.52500000002</v>
      </c>
      <c r="L36" s="77">
        <f>'Subscription C'!L120</f>
        <v>154224.52500000002</v>
      </c>
      <c r="M36" s="77">
        <f>'Subscription C'!M120</f>
        <v>154224.52500000002</v>
      </c>
      <c r="N36" s="77">
        <f>'Subscription C'!N120</f>
        <v>152041.74374999991</v>
      </c>
      <c r="O36" s="77">
        <f>'Subscription C'!O120</f>
        <v>235775.98124999995</v>
      </c>
      <c r="P36" s="77">
        <f>'Subscription C'!P120</f>
        <v>235775.98124999995</v>
      </c>
      <c r="Q36" s="77">
        <f>'Subscription C'!Q120</f>
        <v>235775.98124999995</v>
      </c>
      <c r="R36" s="77">
        <f>'Subscription C'!R120</f>
        <v>227931.36525000003</v>
      </c>
      <c r="S36" s="77">
        <f>'Subscription C'!S120</f>
        <v>227931.36525000003</v>
      </c>
      <c r="T36" s="77">
        <f>'Subscription C'!T120</f>
        <v>227931.36525000003</v>
      </c>
      <c r="U36" s="77">
        <f>'Subscription C'!U120</f>
        <v>227931.36525000003</v>
      </c>
      <c r="V36" s="77">
        <f>'Subscription C'!V120</f>
        <v>231153.86342159996</v>
      </c>
      <c r="W36" s="77">
        <f>'Subscription C'!W120</f>
        <v>385167.11267159996</v>
      </c>
      <c r="X36" s="77">
        <f>'Subscription C'!X120</f>
        <v>385167.11267159996</v>
      </c>
      <c r="Y36" s="77">
        <f>'Subscription C'!Y120</f>
        <v>385167.11267159996</v>
      </c>
      <c r="Z36" s="77">
        <f>'Subscription C'!Z120</f>
        <v>376589.0542900319</v>
      </c>
      <c r="AA36" s="77">
        <f>'Subscription C'!AA120</f>
        <v>376589.0542900319</v>
      </c>
      <c r="AB36" s="77">
        <f>'Subscription C'!AB120</f>
        <v>376589.0542900319</v>
      </c>
      <c r="AC36" s="77">
        <f>'Subscription C'!AC120</f>
        <v>386226.17575808382</v>
      </c>
      <c r="AD36" s="77">
        <f>'Subscription C'!AD120</f>
        <v>440434.46189699555</v>
      </c>
      <c r="AE36" s="77">
        <f>'Subscription C'!AE120</f>
        <v>440434.46189699555</v>
      </c>
      <c r="AF36" s="77">
        <f>'Subscription C'!AF120</f>
        <v>440434.46189699555</v>
      </c>
      <c r="AG36" s="77">
        <f>'Subscription C'!AG120</f>
        <v>440434.46189699555</v>
      </c>
      <c r="AH36" s="77">
        <f>'Subscription C'!AH120</f>
        <v>452528.21581434691</v>
      </c>
      <c r="AI36" s="77">
        <f>'Subscription C'!AI120</f>
        <v>641940.83581434703</v>
      </c>
      <c r="AJ36" s="77">
        <f>'Subscription C'!AJ120</f>
        <v>641940.83581434703</v>
      </c>
      <c r="AK36" s="77">
        <f>'Subscription C'!AK120</f>
        <v>641940.83581434703</v>
      </c>
      <c r="AL36" s="77">
        <f>'Subscription C'!AL120</f>
        <v>660514.27160577453</v>
      </c>
      <c r="AM36" s="77">
        <f>'Subscription C'!AM120</f>
        <v>848531.7059657746</v>
      </c>
      <c r="AN36" s="77">
        <f>'Subscription C'!AN120</f>
        <v>848531.7059657746</v>
      </c>
      <c r="AO36" s="77">
        <f>'Subscription C'!AO120</f>
        <v>848531.7059657746</v>
      </c>
      <c r="AP36" s="77">
        <f>'Subscription C'!AP120</f>
        <v>880348.08538475842</v>
      </c>
      <c r="AQ36" s="77">
        <f>'Subscription C'!AQ120</f>
        <v>1192185.9353847585</v>
      </c>
      <c r="AR36" s="77">
        <f>'Subscription C'!AR120</f>
        <v>1192185.9353847585</v>
      </c>
      <c r="AS36" s="77">
        <f>'Subscription C'!AS120</f>
        <v>1192185.9353847585</v>
      </c>
      <c r="AT36" s="2"/>
      <c r="AU36" s="11"/>
      <c r="AV36" s="8"/>
      <c r="AW36" s="21"/>
      <c r="AX36" s="8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11"/>
      <c r="BJ36" s="11"/>
      <c r="BK36" s="11"/>
      <c r="BL36" s="11"/>
      <c r="BM36" s="11"/>
      <c r="BN36" s="11"/>
      <c r="BO36" s="11"/>
    </row>
    <row r="37" spans="1:67" ht="15.75" customHeight="1" x14ac:dyDescent="0.25">
      <c r="A37" s="2"/>
      <c r="B37" s="16"/>
      <c r="C37" s="11"/>
      <c r="D37" s="119" t="s">
        <v>24</v>
      </c>
      <c r="E37" s="78"/>
      <c r="F37" s="78">
        <f t="shared" ref="F37:AS37" si="8">SUM(F34:F36)</f>
        <v>8049.5625</v>
      </c>
      <c r="G37" s="78">
        <f t="shared" si="8"/>
        <v>70099.125</v>
      </c>
      <c r="H37" s="78">
        <f t="shared" si="8"/>
        <v>132148.6875</v>
      </c>
      <c r="I37" s="78">
        <f t="shared" si="8"/>
        <v>210093.75</v>
      </c>
      <c r="J37" s="78">
        <f t="shared" si="8"/>
        <v>367327.16250000009</v>
      </c>
      <c r="K37" s="78">
        <f t="shared" si="8"/>
        <v>430049.41875000007</v>
      </c>
      <c r="L37" s="78">
        <f t="shared" si="8"/>
        <v>430049.41875000007</v>
      </c>
      <c r="M37" s="78">
        <f t="shared" si="8"/>
        <v>433015.28437500005</v>
      </c>
      <c r="N37" s="78">
        <f t="shared" si="8"/>
        <v>449646.98999999987</v>
      </c>
      <c r="O37" s="78">
        <f t="shared" si="8"/>
        <v>533381.22749999992</v>
      </c>
      <c r="P37" s="78">
        <f t="shared" si="8"/>
        <v>533381.22749999992</v>
      </c>
      <c r="Q37" s="78">
        <f t="shared" si="8"/>
        <v>533381.22749999992</v>
      </c>
      <c r="R37" s="78">
        <f t="shared" si="8"/>
        <v>506293.37310000008</v>
      </c>
      <c r="S37" s="78">
        <f t="shared" si="8"/>
        <v>514687.82069999992</v>
      </c>
      <c r="T37" s="78">
        <f t="shared" si="8"/>
        <v>620973.72194999992</v>
      </c>
      <c r="U37" s="78">
        <f t="shared" si="8"/>
        <v>748018.7719500002</v>
      </c>
      <c r="V37" s="78">
        <f t="shared" si="8"/>
        <v>729431.32330559997</v>
      </c>
      <c r="W37" s="78">
        <f t="shared" si="8"/>
        <v>883444.57255559997</v>
      </c>
      <c r="X37" s="78">
        <f t="shared" si="8"/>
        <v>883444.57255559997</v>
      </c>
      <c r="Y37" s="78">
        <f t="shared" si="8"/>
        <v>883444.57255559997</v>
      </c>
      <c r="Z37" s="78">
        <f t="shared" si="8"/>
        <v>852620.36842171184</v>
      </c>
      <c r="AA37" s="78">
        <f t="shared" si="8"/>
        <v>852620.36842171184</v>
      </c>
      <c r="AB37" s="78">
        <f t="shared" si="8"/>
        <v>867802.55753851181</v>
      </c>
      <c r="AC37" s="78">
        <f t="shared" si="8"/>
        <v>886609.22857016372</v>
      </c>
      <c r="AD37" s="78">
        <f t="shared" si="8"/>
        <v>1094097.343515317</v>
      </c>
      <c r="AE37" s="78">
        <f t="shared" si="8"/>
        <v>1094097.343515317</v>
      </c>
      <c r="AF37" s="78">
        <f t="shared" si="8"/>
        <v>1094097.343515317</v>
      </c>
      <c r="AG37" s="78">
        <f t="shared" si="8"/>
        <v>1094097.343515317</v>
      </c>
      <c r="AH37" s="78">
        <f t="shared" si="8"/>
        <v>1087637.2112669223</v>
      </c>
      <c r="AI37" s="78">
        <f t="shared" si="8"/>
        <v>1361624.6834947197</v>
      </c>
      <c r="AJ37" s="78">
        <f t="shared" si="8"/>
        <v>1633039.1084947197</v>
      </c>
      <c r="AK37" s="78">
        <f t="shared" si="8"/>
        <v>1633039.1084947197</v>
      </c>
      <c r="AL37" s="78">
        <f t="shared" si="8"/>
        <v>1743788.4208182823</v>
      </c>
      <c r="AM37" s="78">
        <f t="shared" si="8"/>
        <v>2352786.9526782823</v>
      </c>
      <c r="AN37" s="78">
        <f t="shared" si="8"/>
        <v>2352786.9526782823</v>
      </c>
      <c r="AO37" s="78">
        <f t="shared" si="8"/>
        <v>2352786.9526782823</v>
      </c>
      <c r="AP37" s="78">
        <f t="shared" si="8"/>
        <v>2538480.9817253882</v>
      </c>
      <c r="AQ37" s="78">
        <f t="shared" si="8"/>
        <v>3403253.5379753886</v>
      </c>
      <c r="AR37" s="78">
        <f t="shared" si="8"/>
        <v>3433656.5955020254</v>
      </c>
      <c r="AS37" s="78">
        <f t="shared" si="8"/>
        <v>3567631.3755020248</v>
      </c>
      <c r="AT37" s="2"/>
      <c r="AU37" s="68"/>
      <c r="AV37" s="8"/>
      <c r="AW37" s="21"/>
      <c r="AX37" s="8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68"/>
      <c r="BJ37" s="68"/>
      <c r="BK37" s="68"/>
      <c r="BL37" s="68"/>
      <c r="BM37" s="68"/>
      <c r="BN37" s="68"/>
      <c r="BO37" s="68"/>
    </row>
    <row r="38" spans="1:67" ht="15.75" customHeight="1" x14ac:dyDescent="0.25">
      <c r="A38" s="2"/>
      <c r="B38" s="16"/>
      <c r="C38" s="1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8"/>
      <c r="AW38" s="8"/>
      <c r="AX38" s="8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"/>
      <c r="BJ38" s="2"/>
      <c r="BK38" s="2"/>
      <c r="BL38" s="2"/>
      <c r="BM38" s="2"/>
      <c r="BN38" s="2"/>
      <c r="BO38" s="2"/>
    </row>
    <row r="39" spans="1:67" ht="15.75" customHeight="1" x14ac:dyDescent="0.25">
      <c r="A39" s="2"/>
      <c r="B39" s="16"/>
      <c r="C39" s="11"/>
      <c r="D39" s="20" t="s">
        <v>132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8"/>
      <c r="AW39" s="8"/>
      <c r="AX39" s="8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"/>
      <c r="BJ39" s="2"/>
      <c r="BK39" s="2"/>
      <c r="BL39" s="2"/>
      <c r="BM39" s="2"/>
      <c r="BN39" s="2"/>
      <c r="BO39" s="2"/>
    </row>
    <row r="40" spans="1:67" ht="15.75" customHeight="1" x14ac:dyDescent="0.25">
      <c r="A40" s="2"/>
      <c r="B40" s="16"/>
      <c r="C40" s="11"/>
      <c r="D40" s="80" t="str">
        <f t="shared" ref="D40:D42" si="9">D16</f>
        <v xml:space="preserve">  Subscription A</v>
      </c>
      <c r="E40" s="12"/>
      <c r="F40" s="77">
        <f>'Subscription A'!F175</f>
        <v>17050000</v>
      </c>
      <c r="G40" s="77">
        <f>'Subscription A'!G175</f>
        <v>0</v>
      </c>
      <c r="H40" s="77">
        <f>'Subscription A'!H175</f>
        <v>0</v>
      </c>
      <c r="I40" s="77">
        <f>'Subscription A'!I175</f>
        <v>0</v>
      </c>
      <c r="J40" s="77">
        <f>'Subscription A'!J175</f>
        <v>0</v>
      </c>
      <c r="K40" s="77">
        <f>'Subscription A'!K175</f>
        <v>0</v>
      </c>
      <c r="L40" s="77">
        <f>'Subscription A'!L175</f>
        <v>0</v>
      </c>
      <c r="M40" s="77">
        <f>'Subscription A'!M175</f>
        <v>0</v>
      </c>
      <c r="N40" s="77">
        <f>'Subscription A'!N175</f>
        <v>0</v>
      </c>
      <c r="O40" s="77">
        <f>'Subscription A'!O175</f>
        <v>0</v>
      </c>
      <c r="P40" s="77">
        <f>'Subscription A'!P175</f>
        <v>0</v>
      </c>
      <c r="Q40" s="77">
        <f>'Subscription A'!Q175</f>
        <v>0</v>
      </c>
      <c r="R40" s="77">
        <f>'Subscription A'!R175</f>
        <v>0</v>
      </c>
      <c r="S40" s="77">
        <f>'Subscription A'!S175</f>
        <v>0</v>
      </c>
      <c r="T40" s="77">
        <f>'Subscription A'!T175</f>
        <v>0</v>
      </c>
      <c r="U40" s="77">
        <f>'Subscription A'!U175</f>
        <v>0</v>
      </c>
      <c r="V40" s="77">
        <f>'Subscription A'!V175</f>
        <v>0</v>
      </c>
      <c r="W40" s="77">
        <f>'Subscription A'!W175</f>
        <v>0</v>
      </c>
      <c r="X40" s="77">
        <f>'Subscription A'!X175</f>
        <v>0</v>
      </c>
      <c r="Y40" s="77">
        <f>'Subscription A'!Y175</f>
        <v>0</v>
      </c>
      <c r="Z40" s="77">
        <f>'Subscription A'!Z175</f>
        <v>17050000</v>
      </c>
      <c r="AA40" s="77">
        <f>'Subscription A'!AA175</f>
        <v>0</v>
      </c>
      <c r="AB40" s="77">
        <f>'Subscription A'!AB175</f>
        <v>0</v>
      </c>
      <c r="AC40" s="77">
        <f>'Subscription A'!AC175</f>
        <v>0</v>
      </c>
      <c r="AD40" s="77">
        <f>'Subscription A'!AD175</f>
        <v>0</v>
      </c>
      <c r="AE40" s="77">
        <f>'Subscription A'!AE175</f>
        <v>0</v>
      </c>
      <c r="AF40" s="77">
        <f>'Subscription A'!AF175</f>
        <v>0</v>
      </c>
      <c r="AG40" s="77">
        <f>'Subscription A'!AG175</f>
        <v>0</v>
      </c>
      <c r="AH40" s="77">
        <f>'Subscription A'!AH175</f>
        <v>0</v>
      </c>
      <c r="AI40" s="77">
        <f>'Subscription A'!AI175</f>
        <v>0</v>
      </c>
      <c r="AJ40" s="77">
        <f>'Subscription A'!AJ175</f>
        <v>0</v>
      </c>
      <c r="AK40" s="77">
        <f>'Subscription A'!AK175</f>
        <v>0</v>
      </c>
      <c r="AL40" s="77">
        <f>'Subscription A'!AL175</f>
        <v>0</v>
      </c>
      <c r="AM40" s="77">
        <f>'Subscription A'!AM175</f>
        <v>0</v>
      </c>
      <c r="AN40" s="77">
        <f>'Subscription A'!AN175</f>
        <v>0</v>
      </c>
      <c r="AO40" s="77">
        <f>'Subscription A'!AO175</f>
        <v>0</v>
      </c>
      <c r="AP40" s="77">
        <f>'Subscription A'!AP175</f>
        <v>0</v>
      </c>
      <c r="AQ40" s="77">
        <f>'Subscription A'!AQ175</f>
        <v>0</v>
      </c>
      <c r="AR40" s="77">
        <f>'Subscription A'!AR175</f>
        <v>0</v>
      </c>
      <c r="AS40" s="77">
        <f>'Subscription A'!AS175</f>
        <v>0</v>
      </c>
      <c r="AT40" s="2"/>
      <c r="AU40" s="2"/>
      <c r="AV40" s="8"/>
      <c r="AW40" s="21"/>
      <c r="AX40" s="8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"/>
      <c r="BJ40" s="2"/>
      <c r="BK40" s="2"/>
      <c r="BL40" s="2"/>
      <c r="BM40" s="2"/>
      <c r="BN40" s="2"/>
      <c r="BO40" s="2"/>
    </row>
    <row r="41" spans="1:67" ht="15.75" customHeight="1" x14ac:dyDescent="0.25">
      <c r="A41" s="2"/>
      <c r="B41" s="16"/>
      <c r="C41" s="11"/>
      <c r="D41" s="80" t="str">
        <f t="shared" si="9"/>
        <v xml:space="preserve">  Subscription B</v>
      </c>
      <c r="E41" s="12"/>
      <c r="F41" s="77">
        <f>'Subscription B'!F175</f>
        <v>12600000</v>
      </c>
      <c r="G41" s="77">
        <f>'Subscription B'!G175</f>
        <v>0</v>
      </c>
      <c r="H41" s="77">
        <f>'Subscription B'!H175</f>
        <v>0</v>
      </c>
      <c r="I41" s="77">
        <f>'Subscription B'!I175</f>
        <v>0</v>
      </c>
      <c r="J41" s="77">
        <f>'Subscription B'!J175</f>
        <v>0</v>
      </c>
      <c r="K41" s="77">
        <f>'Subscription B'!K175</f>
        <v>0</v>
      </c>
      <c r="L41" s="77">
        <f>'Subscription B'!L175</f>
        <v>0</v>
      </c>
      <c r="M41" s="77">
        <f>'Subscription B'!M175</f>
        <v>0</v>
      </c>
      <c r="N41" s="77">
        <f>'Subscription B'!N175</f>
        <v>0</v>
      </c>
      <c r="O41" s="77">
        <f>'Subscription B'!O175</f>
        <v>0</v>
      </c>
      <c r="P41" s="77">
        <f>'Subscription B'!P175</f>
        <v>0</v>
      </c>
      <c r="Q41" s="77">
        <f>'Subscription B'!Q175</f>
        <v>0</v>
      </c>
      <c r="R41" s="77">
        <f>'Subscription B'!R175</f>
        <v>0</v>
      </c>
      <c r="S41" s="77">
        <f>'Subscription B'!S175</f>
        <v>0</v>
      </c>
      <c r="T41" s="77">
        <f>'Subscription B'!T175</f>
        <v>0</v>
      </c>
      <c r="U41" s="77">
        <f>'Subscription B'!U175</f>
        <v>0</v>
      </c>
      <c r="V41" s="77">
        <f>'Subscription B'!V175</f>
        <v>0</v>
      </c>
      <c r="W41" s="77">
        <f>'Subscription B'!W175</f>
        <v>0</v>
      </c>
      <c r="X41" s="77">
        <f>'Subscription B'!X175</f>
        <v>0</v>
      </c>
      <c r="Y41" s="77">
        <f>'Subscription B'!Y175</f>
        <v>0</v>
      </c>
      <c r="Z41" s="77">
        <f>'Subscription B'!Z175</f>
        <v>12600000</v>
      </c>
      <c r="AA41" s="77">
        <f>'Subscription B'!AA175</f>
        <v>0</v>
      </c>
      <c r="AB41" s="77">
        <f>'Subscription B'!AB175</f>
        <v>0</v>
      </c>
      <c r="AC41" s="77">
        <f>'Subscription B'!AC175</f>
        <v>0</v>
      </c>
      <c r="AD41" s="77">
        <f>'Subscription B'!AD175</f>
        <v>0</v>
      </c>
      <c r="AE41" s="77">
        <f>'Subscription B'!AE175</f>
        <v>0</v>
      </c>
      <c r="AF41" s="77">
        <f>'Subscription B'!AF175</f>
        <v>0</v>
      </c>
      <c r="AG41" s="77">
        <f>'Subscription B'!AG175</f>
        <v>0</v>
      </c>
      <c r="AH41" s="77">
        <f>'Subscription B'!AH175</f>
        <v>0</v>
      </c>
      <c r="AI41" s="77">
        <f>'Subscription B'!AI175</f>
        <v>0</v>
      </c>
      <c r="AJ41" s="77">
        <f>'Subscription B'!AJ175</f>
        <v>0</v>
      </c>
      <c r="AK41" s="77">
        <f>'Subscription B'!AK175</f>
        <v>0</v>
      </c>
      <c r="AL41" s="77">
        <f>'Subscription B'!AL175</f>
        <v>0</v>
      </c>
      <c r="AM41" s="77">
        <f>'Subscription B'!AM175</f>
        <v>0</v>
      </c>
      <c r="AN41" s="77">
        <f>'Subscription B'!AN175</f>
        <v>0</v>
      </c>
      <c r="AO41" s="77">
        <f>'Subscription B'!AO175</f>
        <v>0</v>
      </c>
      <c r="AP41" s="77">
        <f>'Subscription B'!AP175</f>
        <v>0</v>
      </c>
      <c r="AQ41" s="77">
        <f>'Subscription B'!AQ175</f>
        <v>0</v>
      </c>
      <c r="AR41" s="77">
        <f>'Subscription B'!AR175</f>
        <v>0</v>
      </c>
      <c r="AS41" s="77">
        <f>'Subscription B'!AS175</f>
        <v>0</v>
      </c>
      <c r="AT41" s="2"/>
      <c r="AU41" s="2"/>
      <c r="AV41" s="8"/>
      <c r="AW41" s="21"/>
      <c r="AX41" s="8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"/>
      <c r="BJ41" s="2"/>
      <c r="BK41" s="2"/>
      <c r="BL41" s="2"/>
      <c r="BM41" s="2"/>
      <c r="BN41" s="2"/>
      <c r="BO41" s="2"/>
    </row>
    <row r="42" spans="1:67" ht="15.75" customHeight="1" x14ac:dyDescent="0.25">
      <c r="A42" s="2"/>
      <c r="B42" s="16"/>
      <c r="C42" s="11"/>
      <c r="D42" s="80" t="str">
        <f t="shared" si="9"/>
        <v xml:space="preserve">  Subscription C</v>
      </c>
      <c r="E42" s="12"/>
      <c r="F42" s="77">
        <f>'Subscription C'!F175</f>
        <v>12850000</v>
      </c>
      <c r="G42" s="77">
        <f>'Subscription C'!G175</f>
        <v>0</v>
      </c>
      <c r="H42" s="77">
        <f>'Subscription C'!H175</f>
        <v>0</v>
      </c>
      <c r="I42" s="77">
        <f>'Subscription C'!I175</f>
        <v>0</v>
      </c>
      <c r="J42" s="77">
        <f>'Subscription C'!J175</f>
        <v>0</v>
      </c>
      <c r="K42" s="77">
        <f>'Subscription C'!K175</f>
        <v>0</v>
      </c>
      <c r="L42" s="77">
        <f>'Subscription C'!L175</f>
        <v>0</v>
      </c>
      <c r="M42" s="77">
        <f>'Subscription C'!M175</f>
        <v>0</v>
      </c>
      <c r="N42" s="77">
        <f>'Subscription C'!N175</f>
        <v>0</v>
      </c>
      <c r="O42" s="77">
        <f>'Subscription C'!O175</f>
        <v>0</v>
      </c>
      <c r="P42" s="77">
        <f>'Subscription C'!P175</f>
        <v>0</v>
      </c>
      <c r="Q42" s="77">
        <f>'Subscription C'!Q175</f>
        <v>0</v>
      </c>
      <c r="R42" s="77">
        <f>'Subscription C'!R175</f>
        <v>0</v>
      </c>
      <c r="S42" s="77">
        <f>'Subscription C'!S175</f>
        <v>0</v>
      </c>
      <c r="T42" s="77">
        <f>'Subscription C'!T175</f>
        <v>0</v>
      </c>
      <c r="U42" s="77">
        <f>'Subscription C'!U175</f>
        <v>0</v>
      </c>
      <c r="V42" s="77">
        <f>'Subscription C'!V175</f>
        <v>0</v>
      </c>
      <c r="W42" s="77">
        <f>'Subscription C'!W175</f>
        <v>0</v>
      </c>
      <c r="X42" s="77">
        <f>'Subscription C'!X175</f>
        <v>0</v>
      </c>
      <c r="Y42" s="77">
        <f>'Subscription C'!Y175</f>
        <v>0</v>
      </c>
      <c r="Z42" s="77">
        <f>'Subscription C'!Z175</f>
        <v>12850000</v>
      </c>
      <c r="AA42" s="77">
        <f>'Subscription C'!AA175</f>
        <v>0</v>
      </c>
      <c r="AB42" s="77">
        <f>'Subscription C'!AB175</f>
        <v>0</v>
      </c>
      <c r="AC42" s="77">
        <f>'Subscription C'!AC175</f>
        <v>0</v>
      </c>
      <c r="AD42" s="77">
        <f>'Subscription C'!AD175</f>
        <v>0</v>
      </c>
      <c r="AE42" s="77">
        <f>'Subscription C'!AE175</f>
        <v>0</v>
      </c>
      <c r="AF42" s="77">
        <f>'Subscription C'!AF175</f>
        <v>0</v>
      </c>
      <c r="AG42" s="77">
        <f>'Subscription C'!AG175</f>
        <v>0</v>
      </c>
      <c r="AH42" s="77">
        <f>'Subscription C'!AH175</f>
        <v>0</v>
      </c>
      <c r="AI42" s="77">
        <f>'Subscription C'!AI175</f>
        <v>0</v>
      </c>
      <c r="AJ42" s="77">
        <f>'Subscription C'!AJ175</f>
        <v>0</v>
      </c>
      <c r="AK42" s="77">
        <f>'Subscription C'!AK175</f>
        <v>0</v>
      </c>
      <c r="AL42" s="77">
        <f>'Subscription C'!AL175</f>
        <v>0</v>
      </c>
      <c r="AM42" s="77">
        <f>'Subscription C'!AM175</f>
        <v>0</v>
      </c>
      <c r="AN42" s="77">
        <f>'Subscription C'!AN175</f>
        <v>0</v>
      </c>
      <c r="AO42" s="77">
        <f>'Subscription C'!AO175</f>
        <v>0</v>
      </c>
      <c r="AP42" s="77">
        <f>'Subscription C'!AP175</f>
        <v>0</v>
      </c>
      <c r="AQ42" s="77">
        <f>'Subscription C'!AQ175</f>
        <v>0</v>
      </c>
      <c r="AR42" s="77">
        <f>'Subscription C'!AR175</f>
        <v>0</v>
      </c>
      <c r="AS42" s="77">
        <f>'Subscription C'!AS175</f>
        <v>0</v>
      </c>
      <c r="AT42" s="2"/>
      <c r="AU42" s="2"/>
      <c r="AV42" s="8"/>
      <c r="AW42" s="21"/>
      <c r="AX42" s="8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"/>
      <c r="BJ42" s="2"/>
      <c r="BK42" s="2"/>
      <c r="BL42" s="2"/>
      <c r="BM42" s="2"/>
      <c r="BN42" s="2"/>
      <c r="BO42" s="2"/>
    </row>
    <row r="43" spans="1:67" ht="15.75" customHeight="1" x14ac:dyDescent="0.25">
      <c r="A43" s="2"/>
      <c r="B43" s="16"/>
      <c r="C43" s="11"/>
      <c r="D43" s="119" t="s">
        <v>24</v>
      </c>
      <c r="E43" s="34"/>
      <c r="F43" s="78">
        <f t="shared" ref="F43:AS43" si="10">SUM(F40:F42)</f>
        <v>42500000</v>
      </c>
      <c r="G43" s="78">
        <f t="shared" si="10"/>
        <v>0</v>
      </c>
      <c r="H43" s="78">
        <f t="shared" si="10"/>
        <v>0</v>
      </c>
      <c r="I43" s="78">
        <f t="shared" si="10"/>
        <v>0</v>
      </c>
      <c r="J43" s="78">
        <f t="shared" si="10"/>
        <v>0</v>
      </c>
      <c r="K43" s="78">
        <f t="shared" si="10"/>
        <v>0</v>
      </c>
      <c r="L43" s="78">
        <f t="shared" si="10"/>
        <v>0</v>
      </c>
      <c r="M43" s="78">
        <f t="shared" si="10"/>
        <v>0</v>
      </c>
      <c r="N43" s="78">
        <f t="shared" si="10"/>
        <v>0</v>
      </c>
      <c r="O43" s="78">
        <f t="shared" si="10"/>
        <v>0</v>
      </c>
      <c r="P43" s="78">
        <f t="shared" si="10"/>
        <v>0</v>
      </c>
      <c r="Q43" s="78">
        <f t="shared" si="10"/>
        <v>0</v>
      </c>
      <c r="R43" s="78">
        <f t="shared" si="10"/>
        <v>0</v>
      </c>
      <c r="S43" s="78">
        <f t="shared" si="10"/>
        <v>0</v>
      </c>
      <c r="T43" s="78">
        <f t="shared" si="10"/>
        <v>0</v>
      </c>
      <c r="U43" s="78">
        <f t="shared" si="10"/>
        <v>0</v>
      </c>
      <c r="V43" s="78">
        <f t="shared" si="10"/>
        <v>0</v>
      </c>
      <c r="W43" s="78">
        <f t="shared" si="10"/>
        <v>0</v>
      </c>
      <c r="X43" s="78">
        <f t="shared" si="10"/>
        <v>0</v>
      </c>
      <c r="Y43" s="78">
        <f t="shared" si="10"/>
        <v>0</v>
      </c>
      <c r="Z43" s="78">
        <f t="shared" si="10"/>
        <v>42500000</v>
      </c>
      <c r="AA43" s="78">
        <f t="shared" si="10"/>
        <v>0</v>
      </c>
      <c r="AB43" s="78">
        <f t="shared" si="10"/>
        <v>0</v>
      </c>
      <c r="AC43" s="78">
        <f t="shared" si="10"/>
        <v>0</v>
      </c>
      <c r="AD43" s="78">
        <f t="shared" si="10"/>
        <v>0</v>
      </c>
      <c r="AE43" s="78">
        <f t="shared" si="10"/>
        <v>0</v>
      </c>
      <c r="AF43" s="78">
        <f t="shared" si="10"/>
        <v>0</v>
      </c>
      <c r="AG43" s="78">
        <f t="shared" si="10"/>
        <v>0</v>
      </c>
      <c r="AH43" s="78">
        <f t="shared" si="10"/>
        <v>0</v>
      </c>
      <c r="AI43" s="78">
        <f t="shared" si="10"/>
        <v>0</v>
      </c>
      <c r="AJ43" s="78">
        <f t="shared" si="10"/>
        <v>0</v>
      </c>
      <c r="AK43" s="78">
        <f t="shared" si="10"/>
        <v>0</v>
      </c>
      <c r="AL43" s="78">
        <f t="shared" si="10"/>
        <v>0</v>
      </c>
      <c r="AM43" s="78">
        <f t="shared" si="10"/>
        <v>0</v>
      </c>
      <c r="AN43" s="78">
        <f t="shared" si="10"/>
        <v>0</v>
      </c>
      <c r="AO43" s="78">
        <f t="shared" si="10"/>
        <v>0</v>
      </c>
      <c r="AP43" s="78">
        <f t="shared" si="10"/>
        <v>0</v>
      </c>
      <c r="AQ43" s="78">
        <f t="shared" si="10"/>
        <v>0</v>
      </c>
      <c r="AR43" s="78">
        <f t="shared" si="10"/>
        <v>0</v>
      </c>
      <c r="AS43" s="78">
        <f t="shared" si="10"/>
        <v>0</v>
      </c>
      <c r="AT43" s="2"/>
      <c r="AU43" s="2"/>
      <c r="AV43" s="8"/>
      <c r="AW43" s="21"/>
      <c r="AX43" s="8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"/>
      <c r="BJ43" s="2"/>
      <c r="BK43" s="2"/>
      <c r="BL43" s="2"/>
      <c r="BM43" s="2"/>
      <c r="BN43" s="2"/>
      <c r="BO43" s="2"/>
    </row>
    <row r="44" spans="1:67" ht="15.75" customHeight="1" x14ac:dyDescent="0.25">
      <c r="A44" s="2"/>
      <c r="B44" s="1"/>
      <c r="C44" s="11"/>
      <c r="D44" s="2"/>
      <c r="E44" s="2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8"/>
      <c r="AW44" s="8"/>
      <c r="AX44" s="8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1"/>
      <c r="BJ44" s="1"/>
      <c r="BK44" s="1"/>
      <c r="BL44" s="1"/>
      <c r="BM44" s="1"/>
      <c r="BN44" s="1"/>
      <c r="BO44" s="1"/>
    </row>
    <row r="45" spans="1:67" ht="15.75" customHeight="1" x14ac:dyDescent="0.25">
      <c r="A45" s="2"/>
      <c r="B45" s="1"/>
      <c r="C45" s="11"/>
      <c r="D45" s="2"/>
      <c r="E45" s="2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8"/>
      <c r="AW45" s="8"/>
      <c r="AX45" s="8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1"/>
      <c r="BJ45" s="1"/>
      <c r="BK45" s="1"/>
      <c r="BL45" s="1"/>
      <c r="BM45" s="1"/>
      <c r="BN45" s="1"/>
      <c r="BO45" s="1"/>
    </row>
    <row r="46" spans="1:67" ht="15.75" customHeight="1" x14ac:dyDescent="0.25">
      <c r="A46" s="2"/>
      <c r="B46" s="1"/>
      <c r="C46" s="11"/>
      <c r="D46" s="2"/>
      <c r="E46" s="2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8"/>
      <c r="AW46" s="21"/>
      <c r="AX46" s="8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1"/>
      <c r="BJ46" s="1"/>
      <c r="BK46" s="1"/>
      <c r="BL46" s="1"/>
      <c r="BM46" s="1"/>
      <c r="BN46" s="1"/>
      <c r="BO46" s="1"/>
    </row>
    <row r="47" spans="1:67" ht="15.75" customHeight="1" x14ac:dyDescent="0.25">
      <c r="A47" s="2"/>
      <c r="B47" s="1"/>
      <c r="C47" s="11"/>
      <c r="D47" s="2"/>
      <c r="E47" s="2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8"/>
      <c r="AW47" s="21"/>
      <c r="AX47" s="8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1"/>
      <c r="BJ47" s="1"/>
      <c r="BK47" s="1"/>
      <c r="BL47" s="1"/>
      <c r="BM47" s="1"/>
      <c r="BN47" s="1"/>
      <c r="BO47" s="1"/>
    </row>
    <row r="48" spans="1:67" ht="15.75" customHeight="1" x14ac:dyDescent="0.25">
      <c r="A48" s="2"/>
      <c r="B48" s="1"/>
      <c r="C48" s="88" t="s">
        <v>247</v>
      </c>
      <c r="D48" s="2"/>
      <c r="E48" s="2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8"/>
      <c r="AW48" s="21"/>
      <c r="AX48" s="8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1"/>
      <c r="BJ48" s="1"/>
      <c r="BK48" s="1"/>
      <c r="BL48" s="1"/>
      <c r="BM48" s="1"/>
      <c r="BN48" s="1"/>
      <c r="BO48" s="1"/>
    </row>
    <row r="49" spans="1:67" ht="15.75" customHeight="1" x14ac:dyDescent="0.25">
      <c r="A49" s="2"/>
      <c r="B49" s="1"/>
      <c r="C49" s="88"/>
      <c r="D49" s="2"/>
      <c r="E49" s="2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8"/>
      <c r="AW49" s="21"/>
      <c r="AX49" s="8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1"/>
      <c r="BJ49" s="1"/>
      <c r="BK49" s="1"/>
      <c r="BL49" s="1"/>
      <c r="BM49" s="1"/>
      <c r="BN49" s="1"/>
      <c r="BO49" s="1"/>
    </row>
    <row r="50" spans="1:67" ht="15.75" customHeight="1" x14ac:dyDescent="0.25">
      <c r="A50" s="2"/>
      <c r="B50" s="16"/>
      <c r="C50" s="11"/>
      <c r="D50" s="29" t="s">
        <v>248</v>
      </c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8"/>
      <c r="AW50" s="117" t="s">
        <v>8</v>
      </c>
      <c r="AX50" s="8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"/>
      <c r="BJ50" s="2"/>
      <c r="BK50" s="2"/>
      <c r="BL50" s="2"/>
      <c r="BM50" s="2"/>
      <c r="BN50" s="2"/>
      <c r="BO50" s="2"/>
    </row>
    <row r="51" spans="1:67" ht="15.75" customHeight="1" x14ac:dyDescent="0.25">
      <c r="A51" s="2"/>
      <c r="B51" s="16"/>
      <c r="C51" s="11"/>
      <c r="D51" s="80" t="str">
        <f>CONCATENATE("  ", 'Product A'!D6)</f>
        <v xml:space="preserve">  Product A</v>
      </c>
      <c r="E51" s="75"/>
      <c r="F51" s="75">
        <f>'Product A'!F$16</f>
        <v>3000</v>
      </c>
      <c r="G51" s="75">
        <f>'Product A'!G$16</f>
        <v>3000</v>
      </c>
      <c r="H51" s="75">
        <f>'Product A'!H$16</f>
        <v>3000</v>
      </c>
      <c r="I51" s="75">
        <f>'Product A'!I$16</f>
        <v>7000</v>
      </c>
      <c r="J51" s="75">
        <f>'Product A'!J$16</f>
        <v>7000</v>
      </c>
      <c r="K51" s="75">
        <f>'Product A'!K$16</f>
        <v>7000</v>
      </c>
      <c r="L51" s="75">
        <f>'Product A'!L$16</f>
        <v>24000</v>
      </c>
      <c r="M51" s="75">
        <f>'Product A'!M$16</f>
        <v>24000</v>
      </c>
      <c r="N51" s="75">
        <f>'Product A'!N$16</f>
        <v>30000</v>
      </c>
      <c r="O51" s="75">
        <f>'Product A'!O$16</f>
        <v>30000</v>
      </c>
      <c r="P51" s="75">
        <f>'Product A'!P$16</f>
        <v>30000</v>
      </c>
      <c r="Q51" s="75">
        <f>'Product A'!Q$16</f>
        <v>30000</v>
      </c>
      <c r="R51" s="75">
        <f>'Product A'!R$16</f>
        <v>30000</v>
      </c>
      <c r="S51" s="75">
        <f>'Product A'!S$16</f>
        <v>55000</v>
      </c>
      <c r="T51" s="75">
        <f>'Product A'!T$16</f>
        <v>55000</v>
      </c>
      <c r="U51" s="75">
        <f>'Product A'!U$16</f>
        <v>55000</v>
      </c>
      <c r="V51" s="75">
        <f>'Product A'!V$16</f>
        <v>55000</v>
      </c>
      <c r="W51" s="75">
        <f>'Product A'!W$16</f>
        <v>60000</v>
      </c>
      <c r="X51" s="75">
        <f>'Product A'!X$16</f>
        <v>60000</v>
      </c>
      <c r="Y51" s="75">
        <f>'Product A'!Y$16</f>
        <v>60000</v>
      </c>
      <c r="Z51" s="75">
        <f>'Product A'!Z$16</f>
        <v>60000</v>
      </c>
      <c r="AA51" s="75">
        <f>'Product A'!AA$16</f>
        <v>60000</v>
      </c>
      <c r="AB51" s="75">
        <f>'Product A'!AB$16</f>
        <v>60000</v>
      </c>
      <c r="AC51" s="75">
        <f>'Product A'!AC$16</f>
        <v>60000</v>
      </c>
      <c r="AD51" s="75">
        <f>'Product A'!AD$16</f>
        <v>60000</v>
      </c>
      <c r="AE51" s="75">
        <f>'Product A'!AE$16</f>
        <v>60000</v>
      </c>
      <c r="AF51" s="75">
        <f>'Product A'!AF$16</f>
        <v>60000</v>
      </c>
      <c r="AG51" s="75">
        <f>'Product A'!AG$16</f>
        <v>45000</v>
      </c>
      <c r="AH51" s="75">
        <f>'Product A'!AH$16</f>
        <v>45000</v>
      </c>
      <c r="AI51" s="75">
        <f>'Product A'!AI$16</f>
        <v>45000</v>
      </c>
      <c r="AJ51" s="75">
        <f>'Product A'!AJ$16</f>
        <v>29000</v>
      </c>
      <c r="AK51" s="75">
        <f>'Product A'!AK$16</f>
        <v>29000</v>
      </c>
      <c r="AL51" s="75">
        <f>'Product A'!AL$16</f>
        <v>29000</v>
      </c>
      <c r="AM51" s="75">
        <f>'Product A'!AM$16</f>
        <v>29000</v>
      </c>
      <c r="AN51" s="75">
        <f>'Product A'!AN$16</f>
        <v>25000</v>
      </c>
      <c r="AO51" s="75">
        <f>'Product A'!AO$16</f>
        <v>25000</v>
      </c>
      <c r="AP51" s="75">
        <f>'Product A'!AP$16</f>
        <v>25000</v>
      </c>
      <c r="AQ51" s="75">
        <f>'Product A'!AQ$16</f>
        <v>25000</v>
      </c>
      <c r="AR51" s="75">
        <f>'Product A'!AR$16</f>
        <v>25000</v>
      </c>
      <c r="AS51" s="75">
        <f>'Product A'!AS$16</f>
        <v>25000</v>
      </c>
      <c r="AT51" s="2"/>
      <c r="AU51" s="2"/>
      <c r="AV51" s="8"/>
      <c r="AW51" s="21"/>
      <c r="AX51" s="8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"/>
      <c r="BJ51" s="2"/>
      <c r="BK51" s="2"/>
      <c r="BL51" s="2"/>
      <c r="BM51" s="2"/>
      <c r="BN51" s="2"/>
      <c r="BO51" s="2"/>
    </row>
    <row r="52" spans="1:67" ht="15.75" customHeight="1" x14ac:dyDescent="0.25">
      <c r="A52" s="2"/>
      <c r="B52" s="16"/>
      <c r="C52" s="11"/>
      <c r="D52" s="80" t="str">
        <f>CONCATENATE("  ", 'Product B'!D6)</f>
        <v xml:space="preserve">  Product B</v>
      </c>
      <c r="E52" s="75"/>
      <c r="F52" s="75">
        <f>'Product B'!F$16</f>
        <v>2000</v>
      </c>
      <c r="G52" s="75">
        <f>'Product B'!G$16</f>
        <v>2000</v>
      </c>
      <c r="H52" s="75">
        <f>'Product B'!H$16</f>
        <v>2000</v>
      </c>
      <c r="I52" s="75">
        <f>'Product B'!I$16</f>
        <v>2000</v>
      </c>
      <c r="J52" s="75">
        <f>'Product B'!J$16</f>
        <v>2000</v>
      </c>
      <c r="K52" s="75">
        <f>'Product B'!K$16</f>
        <v>2000</v>
      </c>
      <c r="L52" s="75">
        <f>'Product B'!L$16</f>
        <v>2000</v>
      </c>
      <c r="M52" s="75">
        <f>'Product B'!M$16</f>
        <v>2000</v>
      </c>
      <c r="N52" s="75">
        <f>'Product B'!N$16</f>
        <v>2000</v>
      </c>
      <c r="O52" s="75">
        <f>'Product B'!O$16</f>
        <v>2000</v>
      </c>
      <c r="P52" s="75">
        <f>'Product B'!P$16</f>
        <v>2000</v>
      </c>
      <c r="Q52" s="75">
        <f>'Product B'!Q$16</f>
        <v>2000</v>
      </c>
      <c r="R52" s="75">
        <f>'Product B'!R$16</f>
        <v>2000</v>
      </c>
      <c r="S52" s="75">
        <f>'Product B'!S$16</f>
        <v>2000</v>
      </c>
      <c r="T52" s="75">
        <f>'Product B'!T$16</f>
        <v>2000</v>
      </c>
      <c r="U52" s="75">
        <f>'Product B'!U$16</f>
        <v>2000</v>
      </c>
      <c r="V52" s="75">
        <f>'Product B'!V$16</f>
        <v>2000</v>
      </c>
      <c r="W52" s="75">
        <f>'Product B'!W$16</f>
        <v>2000</v>
      </c>
      <c r="X52" s="75">
        <f>'Product B'!X$16</f>
        <v>2000</v>
      </c>
      <c r="Y52" s="75">
        <f>'Product B'!Y$16</f>
        <v>2000</v>
      </c>
      <c r="Z52" s="75">
        <f>'Product B'!Z$16</f>
        <v>2000</v>
      </c>
      <c r="AA52" s="75">
        <f>'Product B'!AA$16</f>
        <v>2000</v>
      </c>
      <c r="AB52" s="75">
        <f>'Product B'!AB$16</f>
        <v>2000</v>
      </c>
      <c r="AC52" s="75">
        <f>'Product B'!AC$16</f>
        <v>2000</v>
      </c>
      <c r="AD52" s="75">
        <f>'Product B'!AD$16</f>
        <v>2000</v>
      </c>
      <c r="AE52" s="75">
        <f>'Product B'!AE$16</f>
        <v>2000</v>
      </c>
      <c r="AF52" s="75">
        <f>'Product B'!AF$16</f>
        <v>2000</v>
      </c>
      <c r="AG52" s="75">
        <f>'Product B'!AG$16</f>
        <v>2000</v>
      </c>
      <c r="AH52" s="75">
        <f>'Product B'!AH$16</f>
        <v>2000</v>
      </c>
      <c r="AI52" s="75">
        <f>'Product B'!AI$16</f>
        <v>2000</v>
      </c>
      <c r="AJ52" s="75">
        <f>'Product B'!AJ$16</f>
        <v>2000</v>
      </c>
      <c r="AK52" s="75">
        <f>'Product B'!AK$16</f>
        <v>2000</v>
      </c>
      <c r="AL52" s="75">
        <f>'Product B'!AL$16</f>
        <v>2000</v>
      </c>
      <c r="AM52" s="75">
        <f>'Product B'!AM$16</f>
        <v>2000</v>
      </c>
      <c r="AN52" s="75">
        <f>'Product B'!AN$16</f>
        <v>2000</v>
      </c>
      <c r="AO52" s="75">
        <f>'Product B'!AO$16</f>
        <v>2000</v>
      </c>
      <c r="AP52" s="75">
        <f>'Product B'!AP$16</f>
        <v>2000</v>
      </c>
      <c r="AQ52" s="75">
        <f>'Product B'!AQ$16</f>
        <v>2000</v>
      </c>
      <c r="AR52" s="75">
        <f>'Product B'!AR$16</f>
        <v>2000</v>
      </c>
      <c r="AS52" s="75">
        <f>'Product B'!AS$16</f>
        <v>2000</v>
      </c>
      <c r="AT52" s="2"/>
      <c r="AU52" s="2"/>
      <c r="AV52" s="8"/>
      <c r="AW52" s="21"/>
      <c r="AX52" s="8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"/>
      <c r="BJ52" s="2"/>
      <c r="BK52" s="2"/>
      <c r="BL52" s="2"/>
      <c r="BM52" s="2"/>
      <c r="BN52" s="2"/>
      <c r="BO52" s="2"/>
    </row>
    <row r="53" spans="1:67" ht="15.75" customHeight="1" x14ac:dyDescent="0.25">
      <c r="A53" s="2"/>
      <c r="B53" s="16"/>
      <c r="C53" s="11"/>
      <c r="D53" s="80" t="str">
        <f>CONCATENATE("  ", 'Product C'!D6)</f>
        <v xml:space="preserve">  Product C</v>
      </c>
      <c r="E53" s="75"/>
      <c r="F53" s="75">
        <f>'Product C'!F$16</f>
        <v>1000</v>
      </c>
      <c r="G53" s="75">
        <f>'Product C'!G$16</f>
        <v>1000</v>
      </c>
      <c r="H53" s="75">
        <f>'Product C'!H$16</f>
        <v>1000</v>
      </c>
      <c r="I53" s="75">
        <f>'Product C'!I$16</f>
        <v>1000</v>
      </c>
      <c r="J53" s="75">
        <f>'Product C'!J$16</f>
        <v>1000</v>
      </c>
      <c r="K53" s="75">
        <f>'Product C'!K$16</f>
        <v>1000</v>
      </c>
      <c r="L53" s="75">
        <f>'Product C'!L$16</f>
        <v>1000</v>
      </c>
      <c r="M53" s="75">
        <f>'Product C'!M$16</f>
        <v>1000</v>
      </c>
      <c r="N53" s="75">
        <f>'Product C'!N$16</f>
        <v>1000</v>
      </c>
      <c r="O53" s="75">
        <f>'Product C'!O$16</f>
        <v>1000</v>
      </c>
      <c r="P53" s="75">
        <f>'Product C'!P$16</f>
        <v>1000</v>
      </c>
      <c r="Q53" s="75">
        <f>'Product C'!Q$16</f>
        <v>1000</v>
      </c>
      <c r="R53" s="75">
        <f>'Product C'!R$16</f>
        <v>1000</v>
      </c>
      <c r="S53" s="75">
        <f>'Product C'!S$16</f>
        <v>1000</v>
      </c>
      <c r="T53" s="75">
        <f>'Product C'!T$16</f>
        <v>1000</v>
      </c>
      <c r="U53" s="75">
        <f>'Product C'!U$16</f>
        <v>1000</v>
      </c>
      <c r="V53" s="75">
        <f>'Product C'!V$16</f>
        <v>1000</v>
      </c>
      <c r="W53" s="75">
        <f>'Product C'!W$16</f>
        <v>1000</v>
      </c>
      <c r="X53" s="75">
        <f>'Product C'!X$16</f>
        <v>1000</v>
      </c>
      <c r="Y53" s="75">
        <f>'Product C'!Y$16</f>
        <v>1000</v>
      </c>
      <c r="Z53" s="75">
        <f>'Product C'!Z$16</f>
        <v>1000</v>
      </c>
      <c r="AA53" s="75">
        <f>'Product C'!AA$16</f>
        <v>1000</v>
      </c>
      <c r="AB53" s="75">
        <f>'Product C'!AB$16</f>
        <v>1000</v>
      </c>
      <c r="AC53" s="75">
        <f>'Product C'!AC$16</f>
        <v>1000</v>
      </c>
      <c r="AD53" s="75">
        <f>'Product C'!AD$16</f>
        <v>1000</v>
      </c>
      <c r="AE53" s="75">
        <f>'Product C'!AE$16</f>
        <v>1000</v>
      </c>
      <c r="AF53" s="75">
        <f>'Product C'!AF$16</f>
        <v>1000</v>
      </c>
      <c r="AG53" s="75">
        <f>'Product C'!AG$16</f>
        <v>1000</v>
      </c>
      <c r="AH53" s="75">
        <f>'Product C'!AH$16</f>
        <v>1000</v>
      </c>
      <c r="AI53" s="75">
        <f>'Product C'!AI$16</f>
        <v>1000</v>
      </c>
      <c r="AJ53" s="75">
        <f>'Product C'!AJ$16</f>
        <v>1000</v>
      </c>
      <c r="AK53" s="75">
        <f>'Product C'!AK$16</f>
        <v>1000</v>
      </c>
      <c r="AL53" s="75">
        <f>'Product C'!AL$16</f>
        <v>1000</v>
      </c>
      <c r="AM53" s="75">
        <f>'Product C'!AM$16</f>
        <v>1000</v>
      </c>
      <c r="AN53" s="75">
        <f>'Product C'!AN$16</f>
        <v>1000</v>
      </c>
      <c r="AO53" s="75">
        <f>'Product C'!AO$16</f>
        <v>1000</v>
      </c>
      <c r="AP53" s="75">
        <f>'Product C'!AP$16</f>
        <v>1000</v>
      </c>
      <c r="AQ53" s="75">
        <f>'Product C'!AQ$16</f>
        <v>1000</v>
      </c>
      <c r="AR53" s="75">
        <f>'Product C'!AR$16</f>
        <v>1000</v>
      </c>
      <c r="AS53" s="75">
        <f>'Product C'!AS$16</f>
        <v>1000</v>
      </c>
      <c r="AT53" s="2"/>
      <c r="AU53" s="2"/>
      <c r="AV53" s="8"/>
      <c r="AW53" s="21"/>
      <c r="AX53" s="8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"/>
      <c r="BJ53" s="2"/>
      <c r="BK53" s="2"/>
      <c r="BL53" s="2"/>
      <c r="BM53" s="2"/>
      <c r="BN53" s="2"/>
      <c r="BO53" s="2"/>
    </row>
    <row r="54" spans="1:67" ht="15.75" customHeight="1" x14ac:dyDescent="0.25">
      <c r="A54" s="2"/>
      <c r="B54" s="16"/>
      <c r="C54" s="11"/>
      <c r="D54" s="119" t="s">
        <v>24</v>
      </c>
      <c r="E54" s="118"/>
      <c r="F54" s="118">
        <f t="shared" ref="F54:AS54" si="11">SUM(F51:F53)</f>
        <v>6000</v>
      </c>
      <c r="G54" s="118">
        <f t="shared" si="11"/>
        <v>6000</v>
      </c>
      <c r="H54" s="118">
        <f t="shared" si="11"/>
        <v>6000</v>
      </c>
      <c r="I54" s="118">
        <f t="shared" si="11"/>
        <v>10000</v>
      </c>
      <c r="J54" s="118">
        <f t="shared" si="11"/>
        <v>10000</v>
      </c>
      <c r="K54" s="118">
        <f t="shared" si="11"/>
        <v>10000</v>
      </c>
      <c r="L54" s="118">
        <f t="shared" si="11"/>
        <v>27000</v>
      </c>
      <c r="M54" s="118">
        <f t="shared" si="11"/>
        <v>27000</v>
      </c>
      <c r="N54" s="118">
        <f t="shared" si="11"/>
        <v>33000</v>
      </c>
      <c r="O54" s="118">
        <f t="shared" si="11"/>
        <v>33000</v>
      </c>
      <c r="P54" s="118">
        <f t="shared" si="11"/>
        <v>33000</v>
      </c>
      <c r="Q54" s="118">
        <f t="shared" si="11"/>
        <v>33000</v>
      </c>
      <c r="R54" s="118">
        <f t="shared" si="11"/>
        <v>33000</v>
      </c>
      <c r="S54" s="118">
        <f t="shared" si="11"/>
        <v>58000</v>
      </c>
      <c r="T54" s="118">
        <f t="shared" si="11"/>
        <v>58000</v>
      </c>
      <c r="U54" s="118">
        <f t="shared" si="11"/>
        <v>58000</v>
      </c>
      <c r="V54" s="118">
        <f t="shared" si="11"/>
        <v>58000</v>
      </c>
      <c r="W54" s="118">
        <f t="shared" si="11"/>
        <v>63000</v>
      </c>
      <c r="X54" s="118">
        <f t="shared" si="11"/>
        <v>63000</v>
      </c>
      <c r="Y54" s="118">
        <f t="shared" si="11"/>
        <v>63000</v>
      </c>
      <c r="Z54" s="118">
        <f t="shared" si="11"/>
        <v>63000</v>
      </c>
      <c r="AA54" s="118">
        <f t="shared" si="11"/>
        <v>63000</v>
      </c>
      <c r="AB54" s="118">
        <f t="shared" si="11"/>
        <v>63000</v>
      </c>
      <c r="AC54" s="118">
        <f t="shared" si="11"/>
        <v>63000</v>
      </c>
      <c r="AD54" s="118">
        <f t="shared" si="11"/>
        <v>63000</v>
      </c>
      <c r="AE54" s="118">
        <f t="shared" si="11"/>
        <v>63000</v>
      </c>
      <c r="AF54" s="118">
        <f t="shared" si="11"/>
        <v>63000</v>
      </c>
      <c r="AG54" s="118">
        <f t="shared" si="11"/>
        <v>48000</v>
      </c>
      <c r="AH54" s="118">
        <f t="shared" si="11"/>
        <v>48000</v>
      </c>
      <c r="AI54" s="118">
        <f t="shared" si="11"/>
        <v>48000</v>
      </c>
      <c r="AJ54" s="118">
        <f t="shared" si="11"/>
        <v>32000</v>
      </c>
      <c r="AK54" s="118">
        <f t="shared" si="11"/>
        <v>32000</v>
      </c>
      <c r="AL54" s="118">
        <f t="shared" si="11"/>
        <v>32000</v>
      </c>
      <c r="AM54" s="118">
        <f t="shared" si="11"/>
        <v>32000</v>
      </c>
      <c r="AN54" s="118">
        <f t="shared" si="11"/>
        <v>28000</v>
      </c>
      <c r="AO54" s="118">
        <f t="shared" si="11"/>
        <v>28000</v>
      </c>
      <c r="AP54" s="118">
        <f t="shared" si="11"/>
        <v>28000</v>
      </c>
      <c r="AQ54" s="118">
        <f t="shared" si="11"/>
        <v>28000</v>
      </c>
      <c r="AR54" s="118">
        <f t="shared" si="11"/>
        <v>28000</v>
      </c>
      <c r="AS54" s="118">
        <f t="shared" si="11"/>
        <v>28000</v>
      </c>
      <c r="AT54" s="2"/>
      <c r="AU54" s="2"/>
      <c r="AV54" s="8"/>
      <c r="AW54" s="21"/>
      <c r="AX54" s="8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"/>
      <c r="BJ54" s="2"/>
      <c r="BK54" s="2"/>
      <c r="BL54" s="2"/>
      <c r="BM54" s="2"/>
      <c r="BN54" s="2"/>
      <c r="BO54" s="2"/>
    </row>
    <row r="55" spans="1:67" ht="15.75" customHeight="1" x14ac:dyDescent="0.25">
      <c r="A55" s="2"/>
      <c r="B55" s="16"/>
      <c r="C55" s="11"/>
      <c r="D55" s="29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8"/>
      <c r="AW55" s="8"/>
      <c r="AX55" s="8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"/>
      <c r="BJ55" s="2"/>
      <c r="BK55" s="2"/>
      <c r="BL55" s="2"/>
      <c r="BM55" s="2"/>
      <c r="BN55" s="2"/>
      <c r="BO55" s="2"/>
    </row>
    <row r="56" spans="1:67" ht="15.75" customHeight="1" x14ac:dyDescent="0.25">
      <c r="A56" s="2"/>
      <c r="B56" s="16"/>
      <c r="C56" s="11"/>
      <c r="D56" s="29" t="s">
        <v>246</v>
      </c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8"/>
      <c r="AW56" s="8"/>
      <c r="AX56" s="8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"/>
      <c r="BJ56" s="2"/>
      <c r="BK56" s="2"/>
      <c r="BL56" s="2"/>
      <c r="BM56" s="2"/>
      <c r="BN56" s="2"/>
      <c r="BO56" s="2"/>
    </row>
    <row r="57" spans="1:67" ht="15.75" customHeight="1" x14ac:dyDescent="0.25">
      <c r="A57" s="2"/>
      <c r="B57" s="16"/>
      <c r="C57" s="11"/>
      <c r="D57" s="80" t="str">
        <f t="shared" ref="D57:D59" si="12">D51</f>
        <v xml:space="preserve">  Product A</v>
      </c>
      <c r="E57" s="77"/>
      <c r="F57" s="77">
        <f>'Product A'!F$17</f>
        <v>1050000</v>
      </c>
      <c r="G57" s="77">
        <f>'Product A'!G$17</f>
        <v>1050000</v>
      </c>
      <c r="H57" s="77">
        <f>'Product A'!H$17</f>
        <v>1050000</v>
      </c>
      <c r="I57" s="77">
        <f>'Product A'!I$17</f>
        <v>2450000</v>
      </c>
      <c r="J57" s="77">
        <f>'Product A'!J$17</f>
        <v>4900000</v>
      </c>
      <c r="K57" s="77">
        <f>'Product A'!K$17</f>
        <v>4900000</v>
      </c>
      <c r="L57" s="77">
        <f>'Product A'!L$17</f>
        <v>16800000</v>
      </c>
      <c r="M57" s="77">
        <f>'Product A'!M$17</f>
        <v>50400000</v>
      </c>
      <c r="N57" s="77">
        <f>'Product A'!N$17</f>
        <v>63000000</v>
      </c>
      <c r="O57" s="77">
        <f>'Product A'!O$17</f>
        <v>33000000</v>
      </c>
      <c r="P57" s="77">
        <f>'Product A'!P$17</f>
        <v>33000000</v>
      </c>
      <c r="Q57" s="77">
        <f>'Product A'!Q$17</f>
        <v>33000000</v>
      </c>
      <c r="R57" s="77">
        <f>'Product A'!R$17</f>
        <v>33000000</v>
      </c>
      <c r="S57" s="77">
        <f>'Product A'!S$17</f>
        <v>60500000</v>
      </c>
      <c r="T57" s="77">
        <f>'Product A'!T$17</f>
        <v>104500000</v>
      </c>
      <c r="U57" s="77">
        <f>'Product A'!U$17</f>
        <v>104500000</v>
      </c>
      <c r="V57" s="77">
        <f>'Product A'!V$17</f>
        <v>104500000</v>
      </c>
      <c r="W57" s="77">
        <f>'Product A'!W$17</f>
        <v>114000000</v>
      </c>
      <c r="X57" s="77">
        <f>'Product A'!X$17</f>
        <v>120000000</v>
      </c>
      <c r="Y57" s="77">
        <f>'Product A'!Y$17</f>
        <v>120000000</v>
      </c>
      <c r="Z57" s="77">
        <f>'Product A'!Z$17</f>
        <v>120000000</v>
      </c>
      <c r="AA57" s="77">
        <f>'Product A'!AA$17</f>
        <v>120000000</v>
      </c>
      <c r="AB57" s="77">
        <f>'Product A'!AB$17</f>
        <v>120000000</v>
      </c>
      <c r="AC57" s="77">
        <f>'Product A'!AC$17</f>
        <v>120000000</v>
      </c>
      <c r="AD57" s="77">
        <f>'Product A'!AD$17</f>
        <v>120000000</v>
      </c>
      <c r="AE57" s="77">
        <f>'Product A'!AE$17</f>
        <v>120000000</v>
      </c>
      <c r="AF57" s="77">
        <f>'Product A'!AF$17</f>
        <v>132000000</v>
      </c>
      <c r="AG57" s="77">
        <f>'Product A'!AG$17</f>
        <v>99000000</v>
      </c>
      <c r="AH57" s="77">
        <f>'Product A'!AH$17</f>
        <v>90000000</v>
      </c>
      <c r="AI57" s="77">
        <f>'Product A'!AI$17</f>
        <v>90000000</v>
      </c>
      <c r="AJ57" s="77">
        <f>'Product A'!AJ$17</f>
        <v>58000000</v>
      </c>
      <c r="AK57" s="77">
        <f>'Product A'!AK$17</f>
        <v>43500000</v>
      </c>
      <c r="AL57" s="77">
        <f>'Product A'!AL$17</f>
        <v>43500000</v>
      </c>
      <c r="AM57" s="77">
        <f>'Product A'!AM$17</f>
        <v>43500000</v>
      </c>
      <c r="AN57" s="77">
        <f>'Product A'!AN$17</f>
        <v>37500000</v>
      </c>
      <c r="AO57" s="77">
        <f>'Product A'!AO$17</f>
        <v>30000000</v>
      </c>
      <c r="AP57" s="77">
        <f>'Product A'!AP$17</f>
        <v>30000000</v>
      </c>
      <c r="AQ57" s="77">
        <f>'Product A'!AQ$17</f>
        <v>30000000</v>
      </c>
      <c r="AR57" s="77">
        <f>'Product A'!AR$17</f>
        <v>30000000</v>
      </c>
      <c r="AS57" s="77">
        <f>'Product A'!AS$17</f>
        <v>30000000</v>
      </c>
      <c r="AT57" s="2"/>
      <c r="AU57" s="11"/>
      <c r="AV57" s="8"/>
      <c r="AW57" s="21"/>
      <c r="AX57" s="8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11"/>
      <c r="BJ57" s="11"/>
      <c r="BK57" s="11"/>
      <c r="BL57" s="11"/>
      <c r="BM57" s="11"/>
      <c r="BN57" s="11"/>
      <c r="BO57" s="11"/>
    </row>
    <row r="58" spans="1:67" ht="15.75" customHeight="1" x14ac:dyDescent="0.25">
      <c r="A58" s="2"/>
      <c r="B58" s="16"/>
      <c r="C58" s="11"/>
      <c r="D58" s="80" t="str">
        <f t="shared" si="12"/>
        <v xml:space="preserve">  Product B</v>
      </c>
      <c r="E58" s="77"/>
      <c r="F58" s="77">
        <f>'Product B'!F$17</f>
        <v>3000000</v>
      </c>
      <c r="G58" s="77">
        <f>'Product B'!G$17</f>
        <v>3000000</v>
      </c>
      <c r="H58" s="77">
        <f>'Product B'!H$17</f>
        <v>3000000</v>
      </c>
      <c r="I58" s="77">
        <f>'Product B'!I$17</f>
        <v>3000000</v>
      </c>
      <c r="J58" s="77">
        <f>'Product B'!J$17</f>
        <v>3000000</v>
      </c>
      <c r="K58" s="77">
        <f>'Product B'!K$17</f>
        <v>3000000</v>
      </c>
      <c r="L58" s="77">
        <f>'Product B'!L$17</f>
        <v>3000000</v>
      </c>
      <c r="M58" s="77">
        <f>'Product B'!M$17</f>
        <v>3000000</v>
      </c>
      <c r="N58" s="77">
        <f>'Product B'!N$17</f>
        <v>3000000</v>
      </c>
      <c r="O58" s="77">
        <f>'Product B'!O$17</f>
        <v>3000000</v>
      </c>
      <c r="P58" s="77">
        <f>'Product B'!P$17</f>
        <v>3000000</v>
      </c>
      <c r="Q58" s="77">
        <f>'Product B'!Q$17</f>
        <v>3000000</v>
      </c>
      <c r="R58" s="77">
        <f>'Product B'!R$17</f>
        <v>3000000</v>
      </c>
      <c r="S58" s="77">
        <f>'Product B'!S$17</f>
        <v>3000000</v>
      </c>
      <c r="T58" s="77">
        <f>'Product B'!T$17</f>
        <v>3000000</v>
      </c>
      <c r="U58" s="77">
        <f>'Product B'!U$17</f>
        <v>3000000</v>
      </c>
      <c r="V58" s="77">
        <f>'Product B'!V$17</f>
        <v>3000000</v>
      </c>
      <c r="W58" s="77">
        <f>'Product B'!W$17</f>
        <v>3000000</v>
      </c>
      <c r="X58" s="77">
        <f>'Product B'!X$17</f>
        <v>3000000</v>
      </c>
      <c r="Y58" s="77">
        <f>'Product B'!Y$17</f>
        <v>3000000</v>
      </c>
      <c r="Z58" s="77">
        <f>'Product B'!Z$17</f>
        <v>3000000</v>
      </c>
      <c r="AA58" s="77">
        <f>'Product B'!AA$17</f>
        <v>3000000</v>
      </c>
      <c r="AB58" s="77">
        <f>'Product B'!AB$17</f>
        <v>3000000</v>
      </c>
      <c r="AC58" s="77">
        <f>'Product B'!AC$17</f>
        <v>3000000</v>
      </c>
      <c r="AD58" s="77">
        <f>'Product B'!AD$17</f>
        <v>3000000</v>
      </c>
      <c r="AE58" s="77">
        <f>'Product B'!AE$17</f>
        <v>3000000</v>
      </c>
      <c r="AF58" s="77">
        <f>'Product B'!AF$17</f>
        <v>3000000</v>
      </c>
      <c r="AG58" s="77">
        <f>'Product B'!AG$17</f>
        <v>3000000</v>
      </c>
      <c r="AH58" s="77">
        <f>'Product B'!AH$17</f>
        <v>3000000</v>
      </c>
      <c r="AI58" s="77">
        <f>'Product B'!AI$17</f>
        <v>3000000</v>
      </c>
      <c r="AJ58" s="77">
        <f>'Product B'!AJ$17</f>
        <v>3000000</v>
      </c>
      <c r="AK58" s="77">
        <f>'Product B'!AK$17</f>
        <v>3000000</v>
      </c>
      <c r="AL58" s="77">
        <f>'Product B'!AL$17</f>
        <v>3000000</v>
      </c>
      <c r="AM58" s="77">
        <f>'Product B'!AM$17</f>
        <v>3000000</v>
      </c>
      <c r="AN58" s="77">
        <f>'Product B'!AN$17</f>
        <v>3000000</v>
      </c>
      <c r="AO58" s="77">
        <f>'Product B'!AO$17</f>
        <v>3000000</v>
      </c>
      <c r="AP58" s="77">
        <f>'Product B'!AP$17</f>
        <v>3000000</v>
      </c>
      <c r="AQ58" s="77">
        <f>'Product B'!AQ$17</f>
        <v>3000000</v>
      </c>
      <c r="AR58" s="77">
        <f>'Product B'!AR$17</f>
        <v>3000000</v>
      </c>
      <c r="AS58" s="77">
        <f>'Product B'!AS$17</f>
        <v>3000000</v>
      </c>
      <c r="AT58" s="2"/>
      <c r="AU58" s="11"/>
      <c r="AV58" s="8"/>
      <c r="AW58" s="21"/>
      <c r="AX58" s="8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11"/>
      <c r="BJ58" s="11"/>
      <c r="BK58" s="11"/>
      <c r="BL58" s="11"/>
      <c r="BM58" s="11"/>
      <c r="BN58" s="11"/>
      <c r="BO58" s="11"/>
    </row>
    <row r="59" spans="1:67" ht="15.75" customHeight="1" x14ac:dyDescent="0.25">
      <c r="A59" s="2"/>
      <c r="B59" s="16"/>
      <c r="C59" s="11"/>
      <c r="D59" s="80" t="str">
        <f t="shared" si="12"/>
        <v xml:space="preserve">  Product C</v>
      </c>
      <c r="E59" s="77"/>
      <c r="F59" s="77">
        <f>'Product C'!F17</f>
        <v>2000000</v>
      </c>
      <c r="G59" s="77">
        <f>'Product C'!G17</f>
        <v>2000000</v>
      </c>
      <c r="H59" s="77">
        <f>'Product C'!H17</f>
        <v>2000000</v>
      </c>
      <c r="I59" s="77">
        <f>'Product C'!I17</f>
        <v>2000000</v>
      </c>
      <c r="J59" s="77">
        <f>'Product C'!J17</f>
        <v>2000000</v>
      </c>
      <c r="K59" s="77">
        <f>'Product C'!K17</f>
        <v>2000000</v>
      </c>
      <c r="L59" s="77">
        <f>'Product C'!L17</f>
        <v>2000000</v>
      </c>
      <c r="M59" s="77">
        <f>'Product C'!M17</f>
        <v>2000000</v>
      </c>
      <c r="N59" s="77">
        <f>'Product C'!N17</f>
        <v>2000000</v>
      </c>
      <c r="O59" s="77">
        <f>'Product C'!O17</f>
        <v>2000000</v>
      </c>
      <c r="P59" s="77">
        <f>'Product C'!P17</f>
        <v>2000000</v>
      </c>
      <c r="Q59" s="77">
        <f>'Product C'!Q17</f>
        <v>2000000</v>
      </c>
      <c r="R59" s="77">
        <f>'Product C'!R17</f>
        <v>2000000</v>
      </c>
      <c r="S59" s="77">
        <f>'Product C'!S17</f>
        <v>2000000</v>
      </c>
      <c r="T59" s="77">
        <f>'Product C'!T17</f>
        <v>2000000</v>
      </c>
      <c r="U59" s="77">
        <f>'Product C'!U17</f>
        <v>2000000</v>
      </c>
      <c r="V59" s="77">
        <f>'Product C'!V17</f>
        <v>2000000</v>
      </c>
      <c r="W59" s="77">
        <f>'Product C'!W17</f>
        <v>2000000</v>
      </c>
      <c r="X59" s="77">
        <f>'Product C'!X17</f>
        <v>2000000</v>
      </c>
      <c r="Y59" s="77">
        <f>'Product C'!Y17</f>
        <v>2000000</v>
      </c>
      <c r="Z59" s="77">
        <f>'Product C'!Z17</f>
        <v>2000000</v>
      </c>
      <c r="AA59" s="77">
        <f>'Product C'!AA17</f>
        <v>2000000</v>
      </c>
      <c r="AB59" s="77">
        <f>'Product C'!AB17</f>
        <v>2000000</v>
      </c>
      <c r="AC59" s="77">
        <f>'Product C'!AC17</f>
        <v>2000000</v>
      </c>
      <c r="AD59" s="77">
        <f>'Product C'!AD17</f>
        <v>2000000</v>
      </c>
      <c r="AE59" s="77">
        <f>'Product C'!AE17</f>
        <v>2000000</v>
      </c>
      <c r="AF59" s="77">
        <f>'Product C'!AF17</f>
        <v>2000000</v>
      </c>
      <c r="AG59" s="77">
        <f>'Product C'!AG17</f>
        <v>2000000</v>
      </c>
      <c r="AH59" s="77">
        <f>'Product C'!AH17</f>
        <v>2000000</v>
      </c>
      <c r="AI59" s="77">
        <f>'Product C'!AI17</f>
        <v>2000000</v>
      </c>
      <c r="AJ59" s="77">
        <f>'Product C'!AJ17</f>
        <v>2000000</v>
      </c>
      <c r="AK59" s="77">
        <f>'Product C'!AK17</f>
        <v>2000000</v>
      </c>
      <c r="AL59" s="77">
        <f>'Product C'!AL17</f>
        <v>2000000</v>
      </c>
      <c r="AM59" s="77">
        <f>'Product C'!AM17</f>
        <v>2000000</v>
      </c>
      <c r="AN59" s="77">
        <f>'Product C'!AN17</f>
        <v>2000000</v>
      </c>
      <c r="AO59" s="77">
        <f>'Product C'!AO17</f>
        <v>2000000</v>
      </c>
      <c r="AP59" s="77">
        <f>'Product C'!AP17</f>
        <v>2000000</v>
      </c>
      <c r="AQ59" s="77">
        <f>'Product C'!AQ17</f>
        <v>2000000</v>
      </c>
      <c r="AR59" s="77">
        <f>'Product C'!AR17</f>
        <v>2000000</v>
      </c>
      <c r="AS59" s="77">
        <f>'Product C'!AS17</f>
        <v>2000000</v>
      </c>
      <c r="AT59" s="2"/>
      <c r="AU59" s="11"/>
      <c r="AV59" s="8"/>
      <c r="AW59" s="21"/>
      <c r="AX59" s="8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11"/>
      <c r="BJ59" s="11"/>
      <c r="BK59" s="11"/>
      <c r="BL59" s="11"/>
      <c r="BM59" s="11"/>
      <c r="BN59" s="11"/>
      <c r="BO59" s="11"/>
    </row>
    <row r="60" spans="1:67" ht="15.75" customHeight="1" x14ac:dyDescent="0.25">
      <c r="A60" s="2"/>
      <c r="B60" s="16"/>
      <c r="C60" s="11"/>
      <c r="D60" s="119" t="s">
        <v>24</v>
      </c>
      <c r="E60" s="78"/>
      <c r="F60" s="78">
        <f t="shared" ref="F60:AS60" si="13">SUM(F57:F59)</f>
        <v>6050000</v>
      </c>
      <c r="G60" s="78">
        <f t="shared" si="13"/>
        <v>6050000</v>
      </c>
      <c r="H60" s="78">
        <f t="shared" si="13"/>
        <v>6050000</v>
      </c>
      <c r="I60" s="78">
        <f t="shared" si="13"/>
        <v>7450000</v>
      </c>
      <c r="J60" s="78">
        <f t="shared" si="13"/>
        <v>9900000</v>
      </c>
      <c r="K60" s="78">
        <f t="shared" si="13"/>
        <v>9900000</v>
      </c>
      <c r="L60" s="78">
        <f t="shared" si="13"/>
        <v>21800000</v>
      </c>
      <c r="M60" s="78">
        <f t="shared" si="13"/>
        <v>55400000</v>
      </c>
      <c r="N60" s="78">
        <f t="shared" si="13"/>
        <v>68000000</v>
      </c>
      <c r="O60" s="78">
        <f t="shared" si="13"/>
        <v>38000000</v>
      </c>
      <c r="P60" s="78">
        <f t="shared" si="13"/>
        <v>38000000</v>
      </c>
      <c r="Q60" s="78">
        <f t="shared" si="13"/>
        <v>38000000</v>
      </c>
      <c r="R60" s="78">
        <f t="shared" si="13"/>
        <v>38000000</v>
      </c>
      <c r="S60" s="78">
        <f t="shared" si="13"/>
        <v>65500000</v>
      </c>
      <c r="T60" s="78">
        <f t="shared" si="13"/>
        <v>109500000</v>
      </c>
      <c r="U60" s="78">
        <f t="shared" si="13"/>
        <v>109500000</v>
      </c>
      <c r="V60" s="78">
        <f t="shared" si="13"/>
        <v>109500000</v>
      </c>
      <c r="W60" s="78">
        <f t="shared" si="13"/>
        <v>119000000</v>
      </c>
      <c r="X60" s="78">
        <f t="shared" si="13"/>
        <v>125000000</v>
      </c>
      <c r="Y60" s="78">
        <f t="shared" si="13"/>
        <v>125000000</v>
      </c>
      <c r="Z60" s="78">
        <f t="shared" si="13"/>
        <v>125000000</v>
      </c>
      <c r="AA60" s="78">
        <f t="shared" si="13"/>
        <v>125000000</v>
      </c>
      <c r="AB60" s="78">
        <f t="shared" si="13"/>
        <v>125000000</v>
      </c>
      <c r="AC60" s="78">
        <f t="shared" si="13"/>
        <v>125000000</v>
      </c>
      <c r="AD60" s="78">
        <f t="shared" si="13"/>
        <v>125000000</v>
      </c>
      <c r="AE60" s="78">
        <f t="shared" si="13"/>
        <v>125000000</v>
      </c>
      <c r="AF60" s="78">
        <f t="shared" si="13"/>
        <v>137000000</v>
      </c>
      <c r="AG60" s="78">
        <f t="shared" si="13"/>
        <v>104000000</v>
      </c>
      <c r="AH60" s="78">
        <f t="shared" si="13"/>
        <v>95000000</v>
      </c>
      <c r="AI60" s="78">
        <f t="shared" si="13"/>
        <v>95000000</v>
      </c>
      <c r="AJ60" s="78">
        <f t="shared" si="13"/>
        <v>63000000</v>
      </c>
      <c r="AK60" s="78">
        <f t="shared" si="13"/>
        <v>48500000</v>
      </c>
      <c r="AL60" s="78">
        <f t="shared" si="13"/>
        <v>48500000</v>
      </c>
      <c r="AM60" s="78">
        <f t="shared" si="13"/>
        <v>48500000</v>
      </c>
      <c r="AN60" s="78">
        <f t="shared" si="13"/>
        <v>42500000</v>
      </c>
      <c r="AO60" s="78">
        <f t="shared" si="13"/>
        <v>35000000</v>
      </c>
      <c r="AP60" s="78">
        <f t="shared" si="13"/>
        <v>35000000</v>
      </c>
      <c r="AQ60" s="78">
        <f t="shared" si="13"/>
        <v>35000000</v>
      </c>
      <c r="AR60" s="78">
        <f t="shared" si="13"/>
        <v>35000000</v>
      </c>
      <c r="AS60" s="78">
        <f t="shared" si="13"/>
        <v>35000000</v>
      </c>
      <c r="AT60" s="2"/>
      <c r="AU60" s="116"/>
      <c r="AV60" s="8"/>
      <c r="AW60" s="21"/>
      <c r="AX60" s="8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116"/>
      <c r="BJ60" s="116"/>
      <c r="BK60" s="116"/>
      <c r="BL60" s="116"/>
      <c r="BM60" s="116"/>
      <c r="BN60" s="116"/>
      <c r="BO60" s="116"/>
    </row>
    <row r="61" spans="1:67" ht="15.75" customHeight="1" x14ac:dyDescent="0.25">
      <c r="A61" s="2"/>
      <c r="B61" s="16"/>
      <c r="C61" s="11"/>
      <c r="D61" s="20"/>
      <c r="E61" s="77"/>
      <c r="F61" s="77"/>
      <c r="G61" s="77"/>
      <c r="H61" s="77"/>
      <c r="I61" s="77"/>
      <c r="J61" s="77"/>
      <c r="K61" s="77"/>
      <c r="L61" s="77"/>
      <c r="M61" s="77"/>
      <c r="N61" s="47"/>
      <c r="O61" s="47"/>
      <c r="P61" s="47"/>
      <c r="Q61" s="47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2"/>
      <c r="AU61" s="11"/>
      <c r="AV61" s="8"/>
      <c r="AW61" s="8"/>
      <c r="AX61" s="8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11"/>
      <c r="BJ61" s="11"/>
      <c r="BK61" s="11"/>
      <c r="BL61" s="11"/>
      <c r="BM61" s="11"/>
      <c r="BN61" s="11"/>
      <c r="BO61" s="11"/>
    </row>
    <row r="62" spans="1:67" ht="15.75" customHeight="1" x14ac:dyDescent="0.25">
      <c r="A62" s="2"/>
      <c r="B62" s="16"/>
      <c r="C62" s="11"/>
      <c r="D62" s="20" t="s">
        <v>191</v>
      </c>
      <c r="E62" s="77"/>
      <c r="F62" s="77"/>
      <c r="G62" s="77"/>
      <c r="H62" s="77"/>
      <c r="I62" s="77"/>
      <c r="J62" s="77"/>
      <c r="K62" s="77"/>
      <c r="L62" s="77"/>
      <c r="M62" s="77"/>
      <c r="N62" s="47"/>
      <c r="O62" s="47"/>
      <c r="P62" s="47"/>
      <c r="Q62" s="47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2"/>
      <c r="AU62" s="11"/>
      <c r="AV62" s="8"/>
      <c r="AW62" s="8"/>
      <c r="AX62" s="8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11"/>
      <c r="BJ62" s="11"/>
      <c r="BK62" s="11"/>
      <c r="BL62" s="11"/>
      <c r="BM62" s="11"/>
      <c r="BN62" s="11"/>
      <c r="BO62" s="11"/>
    </row>
    <row r="63" spans="1:67" ht="15.75" customHeight="1" x14ac:dyDescent="0.25">
      <c r="A63" s="2"/>
      <c r="B63" s="16"/>
      <c r="C63" s="11"/>
      <c r="D63" s="80" t="str">
        <f t="shared" ref="D63:D65" si="14">D57</f>
        <v xml:space="preserve">  Product A</v>
      </c>
      <c r="E63" s="77"/>
      <c r="F63" s="77">
        <f>'Product A'!F$85+'Product A'!F$92</f>
        <v>982748.625</v>
      </c>
      <c r="G63" s="77">
        <f>'Product A'!G$85+'Product A'!G$92</f>
        <v>982748.625</v>
      </c>
      <c r="H63" s="77">
        <f>'Product A'!H$85+'Product A'!H$92</f>
        <v>982748.625</v>
      </c>
      <c r="I63" s="77">
        <f>'Product A'!I$85+'Product A'!I$92</f>
        <v>2293080.125</v>
      </c>
      <c r="J63" s="77">
        <f>'Product A'!J$85+'Product A'!J$92</f>
        <v>3432630.25</v>
      </c>
      <c r="K63" s="77">
        <f>'Product A'!K$85+'Product A'!K$92</f>
        <v>3432630.25</v>
      </c>
      <c r="L63" s="77">
        <f>'Product A'!L$85+'Product A'!L$92</f>
        <v>11769018</v>
      </c>
      <c r="M63" s="77">
        <f>'Product A'!M$85+'Product A'!M$92</f>
        <v>27074574</v>
      </c>
      <c r="N63" s="77">
        <f>'Product A'!N$85+'Product A'!N$92</f>
        <v>33946033.5</v>
      </c>
      <c r="O63" s="77">
        <f>'Product A'!O$85+'Product A'!O$92</f>
        <v>20280358.5</v>
      </c>
      <c r="P63" s="77">
        <f>'Product A'!P$85+'Product A'!P$92</f>
        <v>20280358.5</v>
      </c>
      <c r="Q63" s="77">
        <f>'Product A'!Q$85+'Product A'!Q$92</f>
        <v>20280358.5</v>
      </c>
      <c r="R63" s="77">
        <f>'Product A'!R$85+'Product A'!R$92</f>
        <v>20385230.82</v>
      </c>
      <c r="S63" s="77">
        <f>'Product A'!S$85+'Product A'!S$92</f>
        <v>37372923.170000002</v>
      </c>
      <c r="T63" s="77">
        <f>'Product A'!T$85+'Product A'!T$92</f>
        <v>57415913.170000002</v>
      </c>
      <c r="U63" s="77">
        <f>'Product A'!U$85+'Product A'!U$92</f>
        <v>57415913.170000002</v>
      </c>
      <c r="V63" s="77">
        <f>'Product A'!V$85+'Product A'!V$92</f>
        <v>57612024.408399999</v>
      </c>
      <c r="W63" s="77">
        <f>'Product A'!W$85+'Product A'!W$92</f>
        <v>62849481.172800004</v>
      </c>
      <c r="X63" s="77">
        <f>'Product A'!X$85+'Product A'!X$92</f>
        <v>65582616.172800004</v>
      </c>
      <c r="Y63" s="77">
        <f>'Product A'!Y$85+'Product A'!Y$92</f>
        <v>65582616.172800004</v>
      </c>
      <c r="Z63" s="77">
        <f>'Product A'!Z$85+'Product A'!Z$92</f>
        <v>65800834.496256001</v>
      </c>
      <c r="AA63" s="77">
        <f>'Product A'!AA$85+'Product A'!AA$92</f>
        <v>65800834.496256001</v>
      </c>
      <c r="AB63" s="77">
        <f>'Product A'!AB$85+'Product A'!AB$92</f>
        <v>65800834.496256001</v>
      </c>
      <c r="AC63" s="77">
        <f>'Product A'!AC$85+'Product A'!AC$92</f>
        <v>65800834.496256001</v>
      </c>
      <c r="AD63" s="77">
        <f>'Product A'!AD$85+'Product A'!AD$92</f>
        <v>66023417.186181121</v>
      </c>
      <c r="AE63" s="77">
        <f>'Product A'!AE$85+'Product A'!AE$92</f>
        <v>66023417.186181121</v>
      </c>
      <c r="AF63" s="77">
        <f>'Product A'!AF$85+'Product A'!AF$92</f>
        <v>71489687.186181128</v>
      </c>
      <c r="AG63" s="77">
        <f>'Product A'!AG$85+'Product A'!AG$92</f>
        <v>53617265.389635846</v>
      </c>
      <c r="AH63" s="77">
        <f>'Product A'!AH$85+'Product A'!AH$92</f>
        <v>49687838.647428557</v>
      </c>
      <c r="AI63" s="77">
        <f>'Product A'!AI$85+'Product A'!AI$92</f>
        <v>49687838.647428557</v>
      </c>
      <c r="AJ63" s="77">
        <f>'Product A'!AJ$85+'Product A'!AJ$92</f>
        <v>32021051.572787292</v>
      </c>
      <c r="AK63" s="77">
        <f>'Product A'!AK$85+'Product A'!AK$92</f>
        <v>25415975.322787292</v>
      </c>
      <c r="AL63" s="77">
        <f>'Product A'!AL$85+'Product A'!AL$92</f>
        <v>25527903.254243039</v>
      </c>
      <c r="AM63" s="77">
        <f>'Product A'!AM$85+'Product A'!AM$92</f>
        <v>25527903.254243039</v>
      </c>
      <c r="AN63" s="77">
        <f>'Product A'!AN$85+'Product A'!AN$92</f>
        <v>22006813.150209516</v>
      </c>
      <c r="AO63" s="77">
        <f>'Product A'!AO$85+'Product A'!AO$92</f>
        <v>18590394.400209516</v>
      </c>
      <c r="AP63" s="77">
        <f>'Product A'!AP$85+'Product A'!AP$92</f>
        <v>18688813.788213708</v>
      </c>
      <c r="AQ63" s="77">
        <f>'Product A'!AQ$85+'Product A'!AQ$92</f>
        <v>18688813.788213708</v>
      </c>
      <c r="AR63" s="77">
        <f>'Product A'!AR$85+'Product A'!AR$92</f>
        <v>18688813.788213708</v>
      </c>
      <c r="AS63" s="77">
        <f>'Product A'!AS$85+'Product A'!AS$92</f>
        <v>18688813.788213708</v>
      </c>
      <c r="AT63" s="2"/>
      <c r="AU63" s="2"/>
      <c r="AV63" s="8"/>
      <c r="AW63" s="21"/>
      <c r="AX63" s="8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"/>
      <c r="BJ63" s="2"/>
      <c r="BK63" s="2"/>
      <c r="BL63" s="2"/>
      <c r="BM63" s="2"/>
      <c r="BN63" s="2"/>
      <c r="BO63" s="2"/>
    </row>
    <row r="64" spans="1:67" ht="15.75" customHeight="1" x14ac:dyDescent="0.25">
      <c r="A64" s="2"/>
      <c r="B64" s="16"/>
      <c r="C64" s="11"/>
      <c r="D64" s="80" t="str">
        <f t="shared" si="14"/>
        <v xml:space="preserve">  Product B</v>
      </c>
      <c r="E64" s="77"/>
      <c r="F64" s="77">
        <f>'Product B'!F$85+'Product B'!F$92</f>
        <v>1480587.5</v>
      </c>
      <c r="G64" s="77">
        <f>'Product B'!G$85+'Product B'!G$92</f>
        <v>1480587.5</v>
      </c>
      <c r="H64" s="77">
        <f>'Product B'!H$85+'Product B'!H$92</f>
        <v>1480587.5</v>
      </c>
      <c r="I64" s="77">
        <f>'Product B'!I$85+'Product B'!I$92</f>
        <v>1480587.5</v>
      </c>
      <c r="J64" s="77">
        <f>'Product B'!J$85+'Product B'!J$92</f>
        <v>1482787.5</v>
      </c>
      <c r="K64" s="77">
        <f>'Product B'!K$85+'Product B'!K$92</f>
        <v>1482787.5</v>
      </c>
      <c r="L64" s="77">
        <f>'Product B'!L$85+'Product B'!L$92</f>
        <v>1482787.5</v>
      </c>
      <c r="M64" s="77">
        <f>'Product B'!M$85+'Product B'!M$92</f>
        <v>1482787.5</v>
      </c>
      <c r="N64" s="77">
        <f>'Product B'!N$85+'Product B'!N$92</f>
        <v>1485031.5</v>
      </c>
      <c r="O64" s="77">
        <f>'Product B'!O$85+'Product B'!O$92</f>
        <v>1485031.5</v>
      </c>
      <c r="P64" s="77">
        <f>'Product B'!P$85+'Product B'!P$92</f>
        <v>1485031.5</v>
      </c>
      <c r="Q64" s="77">
        <f>'Product B'!Q$85+'Product B'!Q$92</f>
        <v>1485031.5</v>
      </c>
      <c r="R64" s="77">
        <f>'Product B'!R$85+'Product B'!R$92</f>
        <v>1487320.38</v>
      </c>
      <c r="S64" s="77">
        <f>'Product B'!S$85+'Product B'!S$92</f>
        <v>1487320.38</v>
      </c>
      <c r="T64" s="77">
        <f>'Product B'!T$85+'Product B'!T$92</f>
        <v>1487320.38</v>
      </c>
      <c r="U64" s="77">
        <f>'Product B'!U$85+'Product B'!U$92</f>
        <v>1487320.38</v>
      </c>
      <c r="V64" s="77">
        <f>'Product B'!V$85+'Product B'!V$92</f>
        <v>1489655.0375999999</v>
      </c>
      <c r="W64" s="77">
        <f>'Product B'!W$85+'Product B'!W$92</f>
        <v>1489655.0375999999</v>
      </c>
      <c r="X64" s="77">
        <f>'Product B'!X$85+'Product B'!X$92</f>
        <v>1489655.0375999999</v>
      </c>
      <c r="Y64" s="77">
        <f>'Product B'!Y$85+'Product B'!Y$92</f>
        <v>1489655.0375999999</v>
      </c>
      <c r="Z64" s="77">
        <f>'Product B'!Z$85+'Product B'!Z$92</f>
        <v>1492036.3883519999</v>
      </c>
      <c r="AA64" s="77">
        <f>'Product B'!AA$85+'Product B'!AA$92</f>
        <v>1492036.3883519999</v>
      </c>
      <c r="AB64" s="77">
        <f>'Product B'!AB$85+'Product B'!AB$92</f>
        <v>1492036.3883519999</v>
      </c>
      <c r="AC64" s="77">
        <f>'Product B'!AC$85+'Product B'!AC$92</f>
        <v>1492036.3883519999</v>
      </c>
      <c r="AD64" s="77">
        <f>'Product B'!AD$85+'Product B'!AD$92</f>
        <v>1494465.3661190399</v>
      </c>
      <c r="AE64" s="77">
        <f>'Product B'!AE$85+'Product B'!AE$92</f>
        <v>1494465.3661190399</v>
      </c>
      <c r="AF64" s="77">
        <f>'Product B'!AF$85+'Product B'!AF$92</f>
        <v>1494465.3661190399</v>
      </c>
      <c r="AG64" s="77">
        <f>'Product B'!AG$85+'Product B'!AG$92</f>
        <v>1494465.3661190399</v>
      </c>
      <c r="AH64" s="77">
        <f>'Product B'!AH$85+'Product B'!AH$92</f>
        <v>1496942.9234414208</v>
      </c>
      <c r="AI64" s="77">
        <f>'Product B'!AI$85+'Product B'!AI$92</f>
        <v>1496942.9234414208</v>
      </c>
      <c r="AJ64" s="77">
        <f>'Product B'!AJ$85+'Product B'!AJ$92</f>
        <v>1496942.9234414208</v>
      </c>
      <c r="AK64" s="77">
        <f>'Product B'!AK$85+'Product B'!AK$92</f>
        <v>1496942.9234414208</v>
      </c>
      <c r="AL64" s="77">
        <f>'Product B'!AL$85+'Product B'!AL$92</f>
        <v>1499470.0319102493</v>
      </c>
      <c r="AM64" s="77">
        <f>'Product B'!AM$85+'Product B'!AM$92</f>
        <v>1499470.0319102493</v>
      </c>
      <c r="AN64" s="77">
        <f>'Product B'!AN$85+'Product B'!AN$92</f>
        <v>1499470.0319102493</v>
      </c>
      <c r="AO64" s="77">
        <f>'Product B'!AO$85+'Product B'!AO$92</f>
        <v>1499470.0319102493</v>
      </c>
      <c r="AP64" s="77">
        <f>'Product B'!AP$85+'Product B'!AP$92</f>
        <v>1502047.6825484543</v>
      </c>
      <c r="AQ64" s="77">
        <f>'Product B'!AQ$85+'Product B'!AQ$92</f>
        <v>1502047.6825484543</v>
      </c>
      <c r="AR64" s="77">
        <f>'Product B'!AR$85+'Product B'!AR$92</f>
        <v>1502047.6825484543</v>
      </c>
      <c r="AS64" s="77">
        <f>'Product B'!AS$85+'Product B'!AS$92</f>
        <v>1502047.6825484543</v>
      </c>
      <c r="AT64" s="2"/>
      <c r="AU64" s="2"/>
      <c r="AV64" s="8"/>
      <c r="AW64" s="21"/>
      <c r="AX64" s="8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"/>
      <c r="BJ64" s="2"/>
      <c r="BK64" s="2"/>
      <c r="BL64" s="2"/>
      <c r="BM64" s="2"/>
      <c r="BN64" s="2"/>
      <c r="BO64" s="2"/>
    </row>
    <row r="65" spans="1:67" ht="15.75" customHeight="1" x14ac:dyDescent="0.25">
      <c r="A65" s="2"/>
      <c r="B65" s="16"/>
      <c r="C65" s="11"/>
      <c r="D65" s="80" t="str">
        <f t="shared" si="14"/>
        <v xml:space="preserve">  Product C</v>
      </c>
      <c r="E65" s="77"/>
      <c r="F65" s="77">
        <f>'Product C'!F$85+'Product C'!F$92</f>
        <v>969270</v>
      </c>
      <c r="G65" s="77">
        <f>'Product C'!G$85+'Product C'!G$92</f>
        <v>969270</v>
      </c>
      <c r="H65" s="77">
        <f>'Product C'!H$85+'Product C'!H$92</f>
        <v>969270</v>
      </c>
      <c r="I65" s="77">
        <f>'Product C'!I$85+'Product C'!I$92</f>
        <v>969270</v>
      </c>
      <c r="J65" s="77">
        <f>'Product C'!J$85+'Product C'!J$92</f>
        <v>970370</v>
      </c>
      <c r="K65" s="77">
        <f>'Product C'!K$85+'Product C'!K$92</f>
        <v>970370</v>
      </c>
      <c r="L65" s="77">
        <f>'Product C'!L$85+'Product C'!L$92</f>
        <v>970370</v>
      </c>
      <c r="M65" s="77">
        <f>'Product C'!M$85+'Product C'!M$92</f>
        <v>970370</v>
      </c>
      <c r="N65" s="77">
        <f>'Product C'!N$85+'Product C'!N$92</f>
        <v>971492</v>
      </c>
      <c r="O65" s="77">
        <f>'Product C'!O$85+'Product C'!O$92</f>
        <v>971492</v>
      </c>
      <c r="P65" s="77">
        <f>'Product C'!P$85+'Product C'!P$92</f>
        <v>971492</v>
      </c>
      <c r="Q65" s="77">
        <f>'Product C'!Q$85+'Product C'!Q$92</f>
        <v>971492</v>
      </c>
      <c r="R65" s="77">
        <f>'Product C'!R$85+'Product C'!R$92</f>
        <v>972636.44</v>
      </c>
      <c r="S65" s="77">
        <f>'Product C'!S$85+'Product C'!S$92</f>
        <v>972636.44</v>
      </c>
      <c r="T65" s="77">
        <f>'Product C'!T$85+'Product C'!T$92</f>
        <v>972636.44</v>
      </c>
      <c r="U65" s="77">
        <f>'Product C'!U$85+'Product C'!U$92</f>
        <v>972636.44</v>
      </c>
      <c r="V65" s="77">
        <f>'Product C'!V$85+'Product C'!V$92</f>
        <v>973803.76879999996</v>
      </c>
      <c r="W65" s="77">
        <f>'Product C'!W$85+'Product C'!W$92</f>
        <v>973803.76879999996</v>
      </c>
      <c r="X65" s="77">
        <f>'Product C'!X$85+'Product C'!X$92</f>
        <v>973803.76879999996</v>
      </c>
      <c r="Y65" s="77">
        <f>'Product C'!Y$85+'Product C'!Y$92</f>
        <v>973803.76879999996</v>
      </c>
      <c r="Z65" s="77">
        <f>'Product C'!Z$85+'Product C'!Z$92</f>
        <v>974994.44417599996</v>
      </c>
      <c r="AA65" s="77">
        <f>'Product C'!AA$85+'Product C'!AA$92</f>
        <v>974994.44417599996</v>
      </c>
      <c r="AB65" s="77">
        <f>'Product C'!AB$85+'Product C'!AB$92</f>
        <v>974994.44417599996</v>
      </c>
      <c r="AC65" s="77">
        <f>'Product C'!AC$85+'Product C'!AC$92</f>
        <v>974994.44417599996</v>
      </c>
      <c r="AD65" s="77">
        <f>'Product C'!AD$85+'Product C'!AD$92</f>
        <v>976208.93305951997</v>
      </c>
      <c r="AE65" s="77">
        <f>'Product C'!AE$85+'Product C'!AE$92</f>
        <v>976208.93305951997</v>
      </c>
      <c r="AF65" s="77">
        <f>'Product C'!AF$85+'Product C'!AF$92</f>
        <v>976208.93305951997</v>
      </c>
      <c r="AG65" s="77">
        <f>'Product C'!AG$85+'Product C'!AG$92</f>
        <v>976208.93305951997</v>
      </c>
      <c r="AH65" s="77">
        <f>'Product C'!AH$85+'Product C'!AH$92</f>
        <v>977447.71172071039</v>
      </c>
      <c r="AI65" s="77">
        <f>'Product C'!AI$85+'Product C'!AI$92</f>
        <v>977447.71172071039</v>
      </c>
      <c r="AJ65" s="77">
        <f>'Product C'!AJ$85+'Product C'!AJ$92</f>
        <v>977447.71172071039</v>
      </c>
      <c r="AK65" s="77">
        <f>'Product C'!AK$85+'Product C'!AK$92</f>
        <v>977447.71172071039</v>
      </c>
      <c r="AL65" s="77">
        <f>'Product C'!AL$85+'Product C'!AL$92</f>
        <v>978711.26595512463</v>
      </c>
      <c r="AM65" s="77">
        <f>'Product C'!AM$85+'Product C'!AM$92</f>
        <v>978711.26595512463</v>
      </c>
      <c r="AN65" s="77">
        <f>'Product C'!AN$85+'Product C'!AN$92</f>
        <v>978711.26595512463</v>
      </c>
      <c r="AO65" s="77">
        <f>'Product C'!AO$85+'Product C'!AO$92</f>
        <v>978711.26595512463</v>
      </c>
      <c r="AP65" s="77">
        <f>'Product C'!AP$85+'Product C'!AP$92</f>
        <v>980000.09127422713</v>
      </c>
      <c r="AQ65" s="77">
        <f>'Product C'!AQ$85+'Product C'!AQ$92</f>
        <v>980000.09127422713</v>
      </c>
      <c r="AR65" s="77">
        <f>'Product C'!AR$85+'Product C'!AR$92</f>
        <v>980000.09127422713</v>
      </c>
      <c r="AS65" s="77">
        <f>'Product C'!AS$85+'Product C'!AS$92</f>
        <v>980000.09127422713</v>
      </c>
      <c r="AT65" s="2"/>
      <c r="AU65" s="11"/>
      <c r="AV65" s="8"/>
      <c r="AW65" s="21"/>
      <c r="AX65" s="8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11"/>
      <c r="BJ65" s="11"/>
      <c r="BK65" s="11"/>
      <c r="BL65" s="11"/>
      <c r="BM65" s="11"/>
      <c r="BN65" s="11"/>
      <c r="BO65" s="11"/>
    </row>
    <row r="66" spans="1:67" ht="15.75" customHeight="1" x14ac:dyDescent="0.25">
      <c r="A66" s="2"/>
      <c r="B66" s="16"/>
      <c r="C66" s="11"/>
      <c r="D66" s="119" t="s">
        <v>24</v>
      </c>
      <c r="E66" s="78"/>
      <c r="F66" s="78">
        <f t="shared" ref="F66:AS66" si="15">SUM(F63:F65)</f>
        <v>3432606.125</v>
      </c>
      <c r="G66" s="78">
        <f t="shared" si="15"/>
        <v>3432606.125</v>
      </c>
      <c r="H66" s="78">
        <f t="shared" si="15"/>
        <v>3432606.125</v>
      </c>
      <c r="I66" s="78">
        <f t="shared" si="15"/>
        <v>4742937.625</v>
      </c>
      <c r="J66" s="78">
        <f t="shared" si="15"/>
        <v>5885787.75</v>
      </c>
      <c r="K66" s="78">
        <f t="shared" si="15"/>
        <v>5885787.75</v>
      </c>
      <c r="L66" s="78">
        <f t="shared" si="15"/>
        <v>14222175.5</v>
      </c>
      <c r="M66" s="78">
        <f t="shared" si="15"/>
        <v>29527731.5</v>
      </c>
      <c r="N66" s="78">
        <f t="shared" si="15"/>
        <v>36402557</v>
      </c>
      <c r="O66" s="78">
        <f t="shared" si="15"/>
        <v>22736882</v>
      </c>
      <c r="P66" s="78">
        <f t="shared" si="15"/>
        <v>22736882</v>
      </c>
      <c r="Q66" s="78">
        <f t="shared" si="15"/>
        <v>22736882</v>
      </c>
      <c r="R66" s="78">
        <f t="shared" si="15"/>
        <v>22845187.640000001</v>
      </c>
      <c r="S66" s="78">
        <f t="shared" si="15"/>
        <v>39832879.990000002</v>
      </c>
      <c r="T66" s="78">
        <f t="shared" si="15"/>
        <v>59875869.990000002</v>
      </c>
      <c r="U66" s="78">
        <f t="shared" si="15"/>
        <v>59875869.990000002</v>
      </c>
      <c r="V66" s="78">
        <f t="shared" si="15"/>
        <v>60075483.2148</v>
      </c>
      <c r="W66" s="78">
        <f t="shared" si="15"/>
        <v>65312939.979200006</v>
      </c>
      <c r="X66" s="78">
        <f t="shared" si="15"/>
        <v>68046074.979200006</v>
      </c>
      <c r="Y66" s="78">
        <f t="shared" si="15"/>
        <v>68046074.979200006</v>
      </c>
      <c r="Z66" s="78">
        <f t="shared" si="15"/>
        <v>68267865.328784004</v>
      </c>
      <c r="AA66" s="78">
        <f t="shared" si="15"/>
        <v>68267865.328784004</v>
      </c>
      <c r="AB66" s="78">
        <f t="shared" si="15"/>
        <v>68267865.328784004</v>
      </c>
      <c r="AC66" s="78">
        <f t="shared" si="15"/>
        <v>68267865.328784004</v>
      </c>
      <c r="AD66" s="78">
        <f t="shared" si="15"/>
        <v>68494091.485359669</v>
      </c>
      <c r="AE66" s="78">
        <f t="shared" si="15"/>
        <v>68494091.485359669</v>
      </c>
      <c r="AF66" s="78">
        <f t="shared" si="15"/>
        <v>73960361.485359684</v>
      </c>
      <c r="AG66" s="78">
        <f t="shared" si="15"/>
        <v>56087939.688814409</v>
      </c>
      <c r="AH66" s="78">
        <f t="shared" si="15"/>
        <v>52162229.282590687</v>
      </c>
      <c r="AI66" s="78">
        <f t="shared" si="15"/>
        <v>52162229.282590687</v>
      </c>
      <c r="AJ66" s="78">
        <f t="shared" si="15"/>
        <v>34495442.207949422</v>
      </c>
      <c r="AK66" s="78">
        <f t="shared" si="15"/>
        <v>27890365.957949422</v>
      </c>
      <c r="AL66" s="78">
        <f t="shared" si="15"/>
        <v>28006084.552108411</v>
      </c>
      <c r="AM66" s="78">
        <f t="shared" si="15"/>
        <v>28006084.552108411</v>
      </c>
      <c r="AN66" s="78">
        <f t="shared" si="15"/>
        <v>24484994.448074888</v>
      </c>
      <c r="AO66" s="78">
        <f t="shared" si="15"/>
        <v>21068575.698074888</v>
      </c>
      <c r="AP66" s="78">
        <f t="shared" si="15"/>
        <v>21170861.562036391</v>
      </c>
      <c r="AQ66" s="78">
        <f t="shared" si="15"/>
        <v>21170861.562036391</v>
      </c>
      <c r="AR66" s="78">
        <f t="shared" si="15"/>
        <v>21170861.562036391</v>
      </c>
      <c r="AS66" s="78">
        <f t="shared" si="15"/>
        <v>21170861.562036391</v>
      </c>
      <c r="AT66" s="2"/>
      <c r="AU66" s="68"/>
      <c r="AV66" s="8"/>
      <c r="AW66" s="21"/>
      <c r="AX66" s="8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68"/>
      <c r="BJ66" s="68"/>
      <c r="BK66" s="68"/>
      <c r="BL66" s="68"/>
      <c r="BM66" s="68"/>
      <c r="BN66" s="68"/>
      <c r="BO66" s="68"/>
    </row>
    <row r="67" spans="1:67" ht="15.75" customHeight="1" x14ac:dyDescent="0.25">
      <c r="A67" s="2"/>
      <c r="B67" s="122"/>
      <c r="C67" s="11"/>
      <c r="D67" s="32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2"/>
      <c r="AU67" s="11"/>
      <c r="AV67" s="8"/>
      <c r="AW67" s="8"/>
      <c r="AX67" s="8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11"/>
      <c r="BJ67" s="11"/>
      <c r="BK67" s="11"/>
      <c r="BL67" s="11"/>
      <c r="BM67" s="11"/>
      <c r="BN67" s="11"/>
      <c r="BO67" s="11"/>
    </row>
    <row r="68" spans="1:67" ht="15.75" customHeight="1" x14ac:dyDescent="0.25">
      <c r="A68" s="2"/>
      <c r="B68" s="122"/>
      <c r="C68" s="11"/>
      <c r="D68" s="32" t="str">
        <f>'Product A'!D88</f>
        <v>RETURNS</v>
      </c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2"/>
      <c r="AU68" s="11"/>
      <c r="AV68" s="8"/>
      <c r="AW68" s="8"/>
      <c r="AX68" s="8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11"/>
      <c r="BJ68" s="11"/>
      <c r="BK68" s="11"/>
      <c r="BL68" s="11"/>
      <c r="BM68" s="11"/>
      <c r="BN68" s="11"/>
      <c r="BO68" s="11"/>
    </row>
    <row r="69" spans="1:67" ht="15.75" customHeight="1" x14ac:dyDescent="0.25">
      <c r="A69" s="2"/>
      <c r="B69" s="122"/>
      <c r="C69" s="11"/>
      <c r="D69" s="80" t="str">
        <f t="shared" ref="D69:D71" si="16">D63</f>
        <v xml:space="preserve">  Product A</v>
      </c>
      <c r="E69" s="77"/>
      <c r="F69" s="77">
        <f>'Product A'!F92</f>
        <v>3600</v>
      </c>
      <c r="G69" s="77">
        <f>'Product A'!G92</f>
        <v>3600</v>
      </c>
      <c r="H69" s="77">
        <f>'Product A'!H92</f>
        <v>3600</v>
      </c>
      <c r="I69" s="77">
        <f>'Product A'!I92</f>
        <v>8400</v>
      </c>
      <c r="J69" s="77">
        <f>'Product A'!J92</f>
        <v>15750</v>
      </c>
      <c r="K69" s="77">
        <f>'Product A'!K92</f>
        <v>15750</v>
      </c>
      <c r="L69" s="77">
        <f>'Product A'!L92</f>
        <v>54000</v>
      </c>
      <c r="M69" s="77">
        <f>'Product A'!M92</f>
        <v>154800</v>
      </c>
      <c r="N69" s="77">
        <f>'Product A'!N92</f>
        <v>193500</v>
      </c>
      <c r="O69" s="77">
        <f>'Product A'!O92</f>
        <v>103500</v>
      </c>
      <c r="P69" s="77">
        <f>'Product A'!P92</f>
        <v>103500</v>
      </c>
      <c r="Q69" s="77">
        <f>'Product A'!Q92</f>
        <v>103500</v>
      </c>
      <c r="R69" s="77">
        <f>'Product A'!R92</f>
        <v>103500</v>
      </c>
      <c r="S69" s="77">
        <f>'Product A'!S92</f>
        <v>189750</v>
      </c>
      <c r="T69" s="77">
        <f>'Product A'!T92</f>
        <v>321750</v>
      </c>
      <c r="U69" s="77">
        <f>'Product A'!U92</f>
        <v>321750</v>
      </c>
      <c r="V69" s="77">
        <f>'Product A'!V92</f>
        <v>321750</v>
      </c>
      <c r="W69" s="77">
        <f>'Product A'!W92</f>
        <v>351000</v>
      </c>
      <c r="X69" s="77">
        <f>'Product A'!X92</f>
        <v>369000</v>
      </c>
      <c r="Y69" s="77">
        <f>'Product A'!Y92</f>
        <v>369000</v>
      </c>
      <c r="Z69" s="77">
        <f>'Product A'!Z92</f>
        <v>369000</v>
      </c>
      <c r="AA69" s="77">
        <f>'Product A'!AA92</f>
        <v>369000</v>
      </c>
      <c r="AB69" s="77">
        <f>'Product A'!AB92</f>
        <v>369000</v>
      </c>
      <c r="AC69" s="77">
        <f>'Product A'!AC92</f>
        <v>369000</v>
      </c>
      <c r="AD69" s="77">
        <f>'Product A'!AD92</f>
        <v>369000</v>
      </c>
      <c r="AE69" s="77">
        <f>'Product A'!AE92</f>
        <v>369000</v>
      </c>
      <c r="AF69" s="77">
        <f>'Product A'!AF92</f>
        <v>405000</v>
      </c>
      <c r="AG69" s="77">
        <f>'Product A'!AG92</f>
        <v>303750</v>
      </c>
      <c r="AH69" s="77">
        <f>'Product A'!AH92</f>
        <v>276750</v>
      </c>
      <c r="AI69" s="77">
        <f>'Product A'!AI92</f>
        <v>276750</v>
      </c>
      <c r="AJ69" s="77">
        <f>'Product A'!AJ92</f>
        <v>178350</v>
      </c>
      <c r="AK69" s="77">
        <f>'Product A'!AK92</f>
        <v>134850</v>
      </c>
      <c r="AL69" s="77">
        <f>'Product A'!AL92</f>
        <v>134850</v>
      </c>
      <c r="AM69" s="77">
        <f>'Product A'!AM92</f>
        <v>134850</v>
      </c>
      <c r="AN69" s="77">
        <f>'Product A'!AN92</f>
        <v>116250</v>
      </c>
      <c r="AO69" s="77">
        <f>'Product A'!AO92</f>
        <v>93750</v>
      </c>
      <c r="AP69" s="77">
        <f>'Product A'!AP92</f>
        <v>93750</v>
      </c>
      <c r="AQ69" s="77">
        <f>'Product A'!AQ92</f>
        <v>93750</v>
      </c>
      <c r="AR69" s="77">
        <f>'Product A'!AR92</f>
        <v>93750</v>
      </c>
      <c r="AS69" s="77">
        <f>'Product A'!AS92</f>
        <v>93750</v>
      </c>
      <c r="AT69" s="2"/>
      <c r="AU69" s="11"/>
      <c r="AV69" s="8"/>
      <c r="AW69" s="21"/>
      <c r="AX69" s="8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11"/>
      <c r="BJ69" s="11"/>
      <c r="BK69" s="11"/>
      <c r="BL69" s="11"/>
      <c r="BM69" s="11"/>
      <c r="BN69" s="11"/>
      <c r="BO69" s="11"/>
    </row>
    <row r="70" spans="1:67" ht="15.75" customHeight="1" x14ac:dyDescent="0.25">
      <c r="A70" s="2"/>
      <c r="B70" s="122"/>
      <c r="C70" s="11"/>
      <c r="D70" s="80" t="str">
        <f t="shared" si="16"/>
        <v xml:space="preserve">  Product B</v>
      </c>
      <c r="E70" s="77"/>
      <c r="F70" s="77">
        <f>'Product B'!F92</f>
        <v>13020</v>
      </c>
      <c r="G70" s="77">
        <f>'Product B'!G92</f>
        <v>13020</v>
      </c>
      <c r="H70" s="77">
        <f>'Product B'!H92</f>
        <v>13020</v>
      </c>
      <c r="I70" s="77">
        <f>'Product B'!I92</f>
        <v>13020</v>
      </c>
      <c r="J70" s="77">
        <f>'Product B'!J92</f>
        <v>13020</v>
      </c>
      <c r="K70" s="77">
        <f>'Product B'!K92</f>
        <v>13020</v>
      </c>
      <c r="L70" s="77">
        <f>'Product B'!L92</f>
        <v>13020</v>
      </c>
      <c r="M70" s="77">
        <f>'Product B'!M92</f>
        <v>13020</v>
      </c>
      <c r="N70" s="77">
        <f>'Product B'!N92</f>
        <v>13020</v>
      </c>
      <c r="O70" s="77">
        <f>'Product B'!O92</f>
        <v>13020</v>
      </c>
      <c r="P70" s="77">
        <f>'Product B'!P92</f>
        <v>13020</v>
      </c>
      <c r="Q70" s="77">
        <f>'Product B'!Q92</f>
        <v>13020</v>
      </c>
      <c r="R70" s="77">
        <f>'Product B'!R92</f>
        <v>13020</v>
      </c>
      <c r="S70" s="77">
        <f>'Product B'!S92</f>
        <v>13020</v>
      </c>
      <c r="T70" s="77">
        <f>'Product B'!T92</f>
        <v>13020</v>
      </c>
      <c r="U70" s="77">
        <f>'Product B'!U92</f>
        <v>13020</v>
      </c>
      <c r="V70" s="77">
        <f>'Product B'!V92</f>
        <v>13020</v>
      </c>
      <c r="W70" s="77">
        <f>'Product B'!W92</f>
        <v>13020</v>
      </c>
      <c r="X70" s="77">
        <f>'Product B'!X92</f>
        <v>13020</v>
      </c>
      <c r="Y70" s="77">
        <f>'Product B'!Y92</f>
        <v>13020</v>
      </c>
      <c r="Z70" s="77">
        <f>'Product B'!Z92</f>
        <v>13020</v>
      </c>
      <c r="AA70" s="77">
        <f>'Product B'!AA92</f>
        <v>13020</v>
      </c>
      <c r="AB70" s="77">
        <f>'Product B'!AB92</f>
        <v>13020</v>
      </c>
      <c r="AC70" s="77">
        <f>'Product B'!AC92</f>
        <v>13020</v>
      </c>
      <c r="AD70" s="77">
        <f>'Product B'!AD92</f>
        <v>13020</v>
      </c>
      <c r="AE70" s="77">
        <f>'Product B'!AE92</f>
        <v>13020</v>
      </c>
      <c r="AF70" s="77">
        <f>'Product B'!AF92</f>
        <v>13020</v>
      </c>
      <c r="AG70" s="77">
        <f>'Product B'!AG92</f>
        <v>13020</v>
      </c>
      <c r="AH70" s="77">
        <f>'Product B'!AH92</f>
        <v>13020</v>
      </c>
      <c r="AI70" s="77">
        <f>'Product B'!AI92</f>
        <v>13020</v>
      </c>
      <c r="AJ70" s="77">
        <f>'Product B'!AJ92</f>
        <v>13020</v>
      </c>
      <c r="AK70" s="77">
        <f>'Product B'!AK92</f>
        <v>13020</v>
      </c>
      <c r="AL70" s="77">
        <f>'Product B'!AL92</f>
        <v>13020</v>
      </c>
      <c r="AM70" s="77">
        <f>'Product B'!AM92</f>
        <v>13020</v>
      </c>
      <c r="AN70" s="77">
        <f>'Product B'!AN92</f>
        <v>13020</v>
      </c>
      <c r="AO70" s="77">
        <f>'Product B'!AO92</f>
        <v>13020</v>
      </c>
      <c r="AP70" s="77">
        <f>'Product B'!AP92</f>
        <v>13020</v>
      </c>
      <c r="AQ70" s="77">
        <f>'Product B'!AQ92</f>
        <v>13020</v>
      </c>
      <c r="AR70" s="77">
        <f>'Product B'!AR92</f>
        <v>13020</v>
      </c>
      <c r="AS70" s="77">
        <f>'Product B'!AS92</f>
        <v>13020</v>
      </c>
      <c r="AT70" s="2"/>
      <c r="AU70" s="11"/>
      <c r="AV70" s="8"/>
      <c r="AW70" s="21"/>
      <c r="AX70" s="8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11"/>
      <c r="BJ70" s="11"/>
      <c r="BK70" s="11"/>
      <c r="BL70" s="11"/>
      <c r="BM70" s="11"/>
      <c r="BN70" s="11"/>
      <c r="BO70" s="11"/>
    </row>
    <row r="71" spans="1:67" ht="15.75" customHeight="1" x14ac:dyDescent="0.25">
      <c r="A71" s="2"/>
      <c r="B71" s="122"/>
      <c r="C71" s="11"/>
      <c r="D71" s="80" t="str">
        <f t="shared" si="16"/>
        <v xml:space="preserve">  Product C</v>
      </c>
      <c r="E71" s="77"/>
      <c r="F71" s="77">
        <f>'Product C'!F92</f>
        <v>9225</v>
      </c>
      <c r="G71" s="77">
        <f>'Product C'!G92</f>
        <v>9225</v>
      </c>
      <c r="H71" s="77">
        <f>'Product C'!H92</f>
        <v>9225</v>
      </c>
      <c r="I71" s="77">
        <f>'Product C'!I92</f>
        <v>9225</v>
      </c>
      <c r="J71" s="77">
        <f>'Product C'!J92</f>
        <v>9225</v>
      </c>
      <c r="K71" s="77">
        <f>'Product C'!K92</f>
        <v>9225</v>
      </c>
      <c r="L71" s="77">
        <f>'Product C'!L92</f>
        <v>9225</v>
      </c>
      <c r="M71" s="77">
        <f>'Product C'!M92</f>
        <v>9225</v>
      </c>
      <c r="N71" s="77">
        <f>'Product C'!N92</f>
        <v>9225</v>
      </c>
      <c r="O71" s="77">
        <f>'Product C'!O92</f>
        <v>9225</v>
      </c>
      <c r="P71" s="77">
        <f>'Product C'!P92</f>
        <v>9225</v>
      </c>
      <c r="Q71" s="77">
        <f>'Product C'!Q92</f>
        <v>9225</v>
      </c>
      <c r="R71" s="77">
        <f>'Product C'!R92</f>
        <v>9225</v>
      </c>
      <c r="S71" s="77">
        <f>'Product C'!S92</f>
        <v>9225</v>
      </c>
      <c r="T71" s="77">
        <f>'Product C'!T92</f>
        <v>9225</v>
      </c>
      <c r="U71" s="77">
        <f>'Product C'!U92</f>
        <v>9225</v>
      </c>
      <c r="V71" s="77">
        <f>'Product C'!V92</f>
        <v>9225</v>
      </c>
      <c r="W71" s="77">
        <f>'Product C'!W92</f>
        <v>9225</v>
      </c>
      <c r="X71" s="77">
        <f>'Product C'!X92</f>
        <v>9225</v>
      </c>
      <c r="Y71" s="77">
        <f>'Product C'!Y92</f>
        <v>9225</v>
      </c>
      <c r="Z71" s="77">
        <f>'Product C'!Z92</f>
        <v>9225</v>
      </c>
      <c r="AA71" s="77">
        <f>'Product C'!AA92</f>
        <v>9225</v>
      </c>
      <c r="AB71" s="77">
        <f>'Product C'!AB92</f>
        <v>9225</v>
      </c>
      <c r="AC71" s="77">
        <f>'Product C'!AC92</f>
        <v>9225</v>
      </c>
      <c r="AD71" s="77">
        <f>'Product C'!AD92</f>
        <v>9225</v>
      </c>
      <c r="AE71" s="77">
        <f>'Product C'!AE92</f>
        <v>9225</v>
      </c>
      <c r="AF71" s="77">
        <f>'Product C'!AF92</f>
        <v>9225</v>
      </c>
      <c r="AG71" s="77">
        <f>'Product C'!AG92</f>
        <v>9225</v>
      </c>
      <c r="AH71" s="77">
        <f>'Product C'!AH92</f>
        <v>9225</v>
      </c>
      <c r="AI71" s="77">
        <f>'Product C'!AI92</f>
        <v>9225</v>
      </c>
      <c r="AJ71" s="77">
        <f>'Product C'!AJ92</f>
        <v>9225</v>
      </c>
      <c r="AK71" s="77">
        <f>'Product C'!AK92</f>
        <v>9225</v>
      </c>
      <c r="AL71" s="77">
        <f>'Product C'!AL92</f>
        <v>9225</v>
      </c>
      <c r="AM71" s="77">
        <f>'Product C'!AM92</f>
        <v>9225</v>
      </c>
      <c r="AN71" s="77">
        <f>'Product C'!AN92</f>
        <v>9225</v>
      </c>
      <c r="AO71" s="77">
        <f>'Product C'!AO92</f>
        <v>9225</v>
      </c>
      <c r="AP71" s="77">
        <f>'Product C'!AP92</f>
        <v>9225</v>
      </c>
      <c r="AQ71" s="77">
        <f>'Product C'!AQ92</f>
        <v>9225</v>
      </c>
      <c r="AR71" s="77">
        <f>'Product C'!AR92</f>
        <v>9225</v>
      </c>
      <c r="AS71" s="77">
        <f>'Product C'!AS92</f>
        <v>9225</v>
      </c>
      <c r="AT71" s="2"/>
      <c r="AU71" s="11"/>
      <c r="AV71" s="8"/>
      <c r="AW71" s="21"/>
      <c r="AX71" s="8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11"/>
      <c r="BJ71" s="11"/>
      <c r="BK71" s="11"/>
      <c r="BL71" s="11"/>
      <c r="BM71" s="11"/>
      <c r="BN71" s="11"/>
      <c r="BO71" s="11"/>
    </row>
    <row r="72" spans="1:67" ht="15.75" customHeight="1" x14ac:dyDescent="0.25">
      <c r="A72" s="2"/>
      <c r="B72" s="122"/>
      <c r="C72" s="11"/>
      <c r="D72" s="116" t="s">
        <v>24</v>
      </c>
      <c r="E72" s="78"/>
      <c r="F72" s="78">
        <f t="shared" ref="F72:AS72" si="17">SUM(F69:F71)</f>
        <v>25845</v>
      </c>
      <c r="G72" s="78">
        <f t="shared" si="17"/>
        <v>25845</v>
      </c>
      <c r="H72" s="78">
        <f t="shared" si="17"/>
        <v>25845</v>
      </c>
      <c r="I72" s="78">
        <f t="shared" si="17"/>
        <v>30645</v>
      </c>
      <c r="J72" s="78">
        <f t="shared" si="17"/>
        <v>37995</v>
      </c>
      <c r="K72" s="78">
        <f t="shared" si="17"/>
        <v>37995</v>
      </c>
      <c r="L72" s="78">
        <f t="shared" si="17"/>
        <v>76245</v>
      </c>
      <c r="M72" s="78">
        <f t="shared" si="17"/>
        <v>177045</v>
      </c>
      <c r="N72" s="78">
        <f t="shared" si="17"/>
        <v>215745</v>
      </c>
      <c r="O72" s="78">
        <f t="shared" si="17"/>
        <v>125745</v>
      </c>
      <c r="P72" s="78">
        <f t="shared" si="17"/>
        <v>125745</v>
      </c>
      <c r="Q72" s="78">
        <f t="shared" si="17"/>
        <v>125745</v>
      </c>
      <c r="R72" s="78">
        <f t="shared" si="17"/>
        <v>125745</v>
      </c>
      <c r="S72" s="78">
        <f t="shared" si="17"/>
        <v>211995</v>
      </c>
      <c r="T72" s="78">
        <f t="shared" si="17"/>
        <v>343995</v>
      </c>
      <c r="U72" s="78">
        <f t="shared" si="17"/>
        <v>343995</v>
      </c>
      <c r="V72" s="78">
        <f t="shared" si="17"/>
        <v>343995</v>
      </c>
      <c r="W72" s="78">
        <f t="shared" si="17"/>
        <v>373245</v>
      </c>
      <c r="X72" s="78">
        <f t="shared" si="17"/>
        <v>391245</v>
      </c>
      <c r="Y72" s="78">
        <f t="shared" si="17"/>
        <v>391245</v>
      </c>
      <c r="Z72" s="78">
        <f t="shared" si="17"/>
        <v>391245</v>
      </c>
      <c r="AA72" s="78">
        <f t="shared" si="17"/>
        <v>391245</v>
      </c>
      <c r="AB72" s="78">
        <f t="shared" si="17"/>
        <v>391245</v>
      </c>
      <c r="AC72" s="78">
        <f t="shared" si="17"/>
        <v>391245</v>
      </c>
      <c r="AD72" s="78">
        <f t="shared" si="17"/>
        <v>391245</v>
      </c>
      <c r="AE72" s="78">
        <f t="shared" si="17"/>
        <v>391245</v>
      </c>
      <c r="AF72" s="78">
        <f t="shared" si="17"/>
        <v>427245</v>
      </c>
      <c r="AG72" s="78">
        <f t="shared" si="17"/>
        <v>325995</v>
      </c>
      <c r="AH72" s="78">
        <f t="shared" si="17"/>
        <v>298995</v>
      </c>
      <c r="AI72" s="78">
        <f t="shared" si="17"/>
        <v>298995</v>
      </c>
      <c r="AJ72" s="78">
        <f t="shared" si="17"/>
        <v>200595</v>
      </c>
      <c r="AK72" s="78">
        <f t="shared" si="17"/>
        <v>157095</v>
      </c>
      <c r="AL72" s="78">
        <f t="shared" si="17"/>
        <v>157095</v>
      </c>
      <c r="AM72" s="78">
        <f t="shared" si="17"/>
        <v>157095</v>
      </c>
      <c r="AN72" s="78">
        <f t="shared" si="17"/>
        <v>138495</v>
      </c>
      <c r="AO72" s="78">
        <f t="shared" si="17"/>
        <v>115995</v>
      </c>
      <c r="AP72" s="78">
        <f t="shared" si="17"/>
        <v>115995</v>
      </c>
      <c r="AQ72" s="78">
        <f t="shared" si="17"/>
        <v>115995</v>
      </c>
      <c r="AR72" s="78">
        <f t="shared" si="17"/>
        <v>115995</v>
      </c>
      <c r="AS72" s="78">
        <f t="shared" si="17"/>
        <v>115995</v>
      </c>
      <c r="AT72" s="2"/>
      <c r="AU72" s="11"/>
      <c r="AV72" s="8"/>
      <c r="AW72" s="21"/>
      <c r="AX72" s="8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11"/>
      <c r="BJ72" s="11"/>
      <c r="BK72" s="11"/>
      <c r="BL72" s="11"/>
      <c r="BM72" s="11"/>
      <c r="BN72" s="11"/>
      <c r="BO72" s="11"/>
    </row>
    <row r="73" spans="1:67" ht="15.75" customHeight="1" x14ac:dyDescent="0.25">
      <c r="A73" s="2"/>
      <c r="B73" s="122"/>
      <c r="C73" s="11"/>
      <c r="D73" s="116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2"/>
      <c r="AU73" s="11"/>
      <c r="AV73" s="8"/>
      <c r="AW73" s="8"/>
      <c r="AX73" s="8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11"/>
      <c r="BJ73" s="11"/>
      <c r="BK73" s="11"/>
      <c r="BL73" s="11"/>
      <c r="BM73" s="11"/>
      <c r="BN73" s="11"/>
      <c r="BO73" s="11"/>
    </row>
    <row r="74" spans="1:67" ht="15.75" customHeight="1" x14ac:dyDescent="0.25">
      <c r="A74" s="2"/>
      <c r="B74" s="16"/>
      <c r="C74" s="11"/>
      <c r="D74" s="20" t="s">
        <v>129</v>
      </c>
      <c r="E74" s="77"/>
      <c r="F74" s="77"/>
      <c r="G74" s="77"/>
      <c r="H74" s="77"/>
      <c r="I74" s="77"/>
      <c r="J74" s="77"/>
      <c r="K74" s="77"/>
      <c r="L74" s="77"/>
      <c r="M74" s="77"/>
      <c r="N74" s="47"/>
      <c r="O74" s="47"/>
      <c r="P74" s="47"/>
      <c r="Q74" s="47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2"/>
      <c r="AU74" s="11"/>
      <c r="AV74" s="8"/>
      <c r="AW74" s="8"/>
      <c r="AX74" s="8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11"/>
      <c r="BJ74" s="11"/>
      <c r="BK74" s="11"/>
      <c r="BL74" s="11"/>
      <c r="BM74" s="11"/>
      <c r="BN74" s="11"/>
      <c r="BO74" s="11"/>
    </row>
    <row r="75" spans="1:67" ht="15.75" customHeight="1" x14ac:dyDescent="0.25">
      <c r="A75" s="2"/>
      <c r="B75" s="16"/>
      <c r="C75" s="11"/>
      <c r="D75" s="80" t="str">
        <f t="shared" ref="D75:D77" si="18">D69</f>
        <v xml:space="preserve">  Product A</v>
      </c>
      <c r="E75" s="77"/>
      <c r="F75" s="77">
        <f>'Product A'!F95</f>
        <v>67251.375</v>
      </c>
      <c r="G75" s="77">
        <f>'Product A'!G95</f>
        <v>67251.375</v>
      </c>
      <c r="H75" s="77">
        <f>'Product A'!H95</f>
        <v>67251.375</v>
      </c>
      <c r="I75" s="77">
        <f>'Product A'!I95</f>
        <v>156919.875</v>
      </c>
      <c r="J75" s="77">
        <f>'Product A'!J95</f>
        <v>1467369.75</v>
      </c>
      <c r="K75" s="77">
        <f>'Product A'!K95</f>
        <v>1467369.75</v>
      </c>
      <c r="L75" s="77">
        <f>'Product A'!L95</f>
        <v>5030982</v>
      </c>
      <c r="M75" s="77">
        <f>'Product A'!M95</f>
        <v>23325426</v>
      </c>
      <c r="N75" s="77">
        <f>'Product A'!N95</f>
        <v>29053966.5</v>
      </c>
      <c r="O75" s="77">
        <f>'Product A'!O95</f>
        <v>12719641.5</v>
      </c>
      <c r="P75" s="77">
        <f>'Product A'!P95</f>
        <v>12719641.5</v>
      </c>
      <c r="Q75" s="77">
        <f>'Product A'!Q95</f>
        <v>12719641.5</v>
      </c>
      <c r="R75" s="77">
        <f>'Product A'!R95</f>
        <v>12614769.18</v>
      </c>
      <c r="S75" s="77">
        <f>'Product A'!S95</f>
        <v>23127076.829999998</v>
      </c>
      <c r="T75" s="77">
        <f>'Product A'!T95</f>
        <v>47084086.829999998</v>
      </c>
      <c r="U75" s="77">
        <f>'Product A'!U95</f>
        <v>47084086.829999998</v>
      </c>
      <c r="V75" s="77">
        <f>'Product A'!V95</f>
        <v>46887975.591600001</v>
      </c>
      <c r="W75" s="77">
        <f>'Product A'!W95</f>
        <v>51150518.827199996</v>
      </c>
      <c r="X75" s="77">
        <f>'Product A'!X95</f>
        <v>54417383.827199996</v>
      </c>
      <c r="Y75" s="77">
        <f>'Product A'!Y95</f>
        <v>54417383.827199996</v>
      </c>
      <c r="Z75" s="77">
        <f>'Product A'!Z95</f>
        <v>54199165.503743999</v>
      </c>
      <c r="AA75" s="77">
        <f>'Product A'!AA95</f>
        <v>54199165.503743999</v>
      </c>
      <c r="AB75" s="77">
        <f>'Product A'!AB95</f>
        <v>54199165.503743999</v>
      </c>
      <c r="AC75" s="77">
        <f>'Product A'!AC95</f>
        <v>54199165.503743999</v>
      </c>
      <c r="AD75" s="77">
        <f>'Product A'!AD95</f>
        <v>53976582.813818879</v>
      </c>
      <c r="AE75" s="77">
        <f>'Product A'!AE95</f>
        <v>53976582.813818879</v>
      </c>
      <c r="AF75" s="77">
        <f>'Product A'!AF95</f>
        <v>60510312.813818872</v>
      </c>
      <c r="AG75" s="77">
        <f>'Product A'!AG95</f>
        <v>45382734.610364154</v>
      </c>
      <c r="AH75" s="77">
        <f>'Product A'!AH95</f>
        <v>40312161.352571443</v>
      </c>
      <c r="AI75" s="77">
        <f>'Product A'!AI95</f>
        <v>40312161.352571443</v>
      </c>
      <c r="AJ75" s="77">
        <f>'Product A'!AJ95</f>
        <v>25978948.427212708</v>
      </c>
      <c r="AK75" s="77">
        <f>'Product A'!AK95</f>
        <v>18084024.677212708</v>
      </c>
      <c r="AL75" s="77">
        <f>'Product A'!AL95</f>
        <v>17972096.745756961</v>
      </c>
      <c r="AM75" s="77">
        <f>'Product A'!AM95</f>
        <v>17972096.745756961</v>
      </c>
      <c r="AN75" s="77">
        <f>'Product A'!AN95</f>
        <v>15493186.849790484</v>
      </c>
      <c r="AO75" s="77">
        <f>'Product A'!AO95</f>
        <v>11409605.599790484</v>
      </c>
      <c r="AP75" s="77">
        <f>'Product A'!AP95</f>
        <v>11311186.211786292</v>
      </c>
      <c r="AQ75" s="77">
        <f>'Product A'!AQ95</f>
        <v>11311186.211786292</v>
      </c>
      <c r="AR75" s="77">
        <f>'Product A'!AR95</f>
        <v>11311186.211786292</v>
      </c>
      <c r="AS75" s="77">
        <f>'Product A'!AS95</f>
        <v>11311186.211786292</v>
      </c>
      <c r="AT75" s="2"/>
      <c r="AU75" s="11"/>
      <c r="AV75" s="8"/>
      <c r="AW75" s="21"/>
      <c r="AX75" s="8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11"/>
      <c r="BJ75" s="11"/>
      <c r="BK75" s="11"/>
      <c r="BL75" s="11"/>
      <c r="BM75" s="11"/>
      <c r="BN75" s="11"/>
      <c r="BO75" s="11"/>
    </row>
    <row r="76" spans="1:67" ht="15.75" customHeight="1" x14ac:dyDescent="0.25">
      <c r="A76" s="2"/>
      <c r="B76" s="16"/>
      <c r="C76" s="11"/>
      <c r="D76" s="80" t="str">
        <f t="shared" si="18"/>
        <v xml:space="preserve">  Product B</v>
      </c>
      <c r="E76" s="77"/>
      <c r="F76" s="77">
        <f>'Product B'!F95</f>
        <v>1519412.5</v>
      </c>
      <c r="G76" s="77">
        <f>'Product B'!G95</f>
        <v>1519412.5</v>
      </c>
      <c r="H76" s="77">
        <f>'Product B'!H95</f>
        <v>1519412.5</v>
      </c>
      <c r="I76" s="77">
        <f>'Product B'!I95</f>
        <v>1519412.5</v>
      </c>
      <c r="J76" s="77">
        <f>'Product B'!J95</f>
        <v>1517212.5</v>
      </c>
      <c r="K76" s="77">
        <f>'Product B'!K95</f>
        <v>1517212.5</v>
      </c>
      <c r="L76" s="77">
        <f>'Product B'!L95</f>
        <v>1517212.5</v>
      </c>
      <c r="M76" s="77">
        <f>'Product B'!M95</f>
        <v>1517212.5</v>
      </c>
      <c r="N76" s="77">
        <f>'Product B'!N95</f>
        <v>1514968.5</v>
      </c>
      <c r="O76" s="77">
        <f>'Product B'!O95</f>
        <v>1514968.5</v>
      </c>
      <c r="P76" s="77">
        <f>'Product B'!P95</f>
        <v>1514968.5</v>
      </c>
      <c r="Q76" s="77">
        <f>'Product B'!Q95</f>
        <v>1514968.5</v>
      </c>
      <c r="R76" s="77">
        <f>'Product B'!R95</f>
        <v>1512679.62</v>
      </c>
      <c r="S76" s="77">
        <f>'Product B'!S95</f>
        <v>1512679.62</v>
      </c>
      <c r="T76" s="77">
        <f>'Product B'!T95</f>
        <v>1512679.62</v>
      </c>
      <c r="U76" s="77">
        <f>'Product B'!U95</f>
        <v>1512679.62</v>
      </c>
      <c r="V76" s="77">
        <f>'Product B'!V95</f>
        <v>1510344.9624000001</v>
      </c>
      <c r="W76" s="77">
        <f>'Product B'!W95</f>
        <v>1510344.9624000001</v>
      </c>
      <c r="X76" s="77">
        <f>'Product B'!X95</f>
        <v>1510344.9624000001</v>
      </c>
      <c r="Y76" s="77">
        <f>'Product B'!Y95</f>
        <v>1510344.9624000001</v>
      </c>
      <c r="Z76" s="77">
        <f>'Product B'!Z95</f>
        <v>1507963.6116480001</v>
      </c>
      <c r="AA76" s="77">
        <f>'Product B'!AA95</f>
        <v>1507963.6116480001</v>
      </c>
      <c r="AB76" s="77">
        <f>'Product B'!AB95</f>
        <v>1507963.6116480001</v>
      </c>
      <c r="AC76" s="77">
        <f>'Product B'!AC95</f>
        <v>1507963.6116480001</v>
      </c>
      <c r="AD76" s="77">
        <f>'Product B'!AD95</f>
        <v>1505534.6338809601</v>
      </c>
      <c r="AE76" s="77">
        <f>'Product B'!AE95</f>
        <v>1505534.6338809601</v>
      </c>
      <c r="AF76" s="77">
        <f>'Product B'!AF95</f>
        <v>1505534.6338809601</v>
      </c>
      <c r="AG76" s="77">
        <f>'Product B'!AG95</f>
        <v>1505534.6338809601</v>
      </c>
      <c r="AH76" s="77">
        <f>'Product B'!AH95</f>
        <v>1503057.0765585792</v>
      </c>
      <c r="AI76" s="77">
        <f>'Product B'!AI95</f>
        <v>1503057.0765585792</v>
      </c>
      <c r="AJ76" s="77">
        <f>'Product B'!AJ95</f>
        <v>1503057.0765585792</v>
      </c>
      <c r="AK76" s="77">
        <f>'Product B'!AK95</f>
        <v>1503057.0765585792</v>
      </c>
      <c r="AL76" s="77">
        <f>'Product B'!AL95</f>
        <v>1500529.9680897507</v>
      </c>
      <c r="AM76" s="77">
        <f>'Product B'!AM95</f>
        <v>1500529.9680897507</v>
      </c>
      <c r="AN76" s="77">
        <f>'Product B'!AN95</f>
        <v>1500529.9680897507</v>
      </c>
      <c r="AO76" s="77">
        <f>'Product B'!AO95</f>
        <v>1500529.9680897507</v>
      </c>
      <c r="AP76" s="77">
        <f>'Product B'!AP95</f>
        <v>1497952.3174515457</v>
      </c>
      <c r="AQ76" s="77">
        <f>'Product B'!AQ95</f>
        <v>1497952.3174515457</v>
      </c>
      <c r="AR76" s="77">
        <f>'Product B'!AR95</f>
        <v>1497952.3174515457</v>
      </c>
      <c r="AS76" s="77">
        <f>'Product B'!AS95</f>
        <v>1497952.3174515457</v>
      </c>
      <c r="AT76" s="2"/>
      <c r="AU76" s="11"/>
      <c r="AV76" s="8"/>
      <c r="AW76" s="21"/>
      <c r="AX76" s="8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11"/>
      <c r="BJ76" s="11"/>
      <c r="BK76" s="11"/>
      <c r="BL76" s="11"/>
      <c r="BM76" s="11"/>
      <c r="BN76" s="11"/>
      <c r="BO76" s="11"/>
    </row>
    <row r="77" spans="1:67" ht="15.75" customHeight="1" x14ac:dyDescent="0.25">
      <c r="A77" s="2"/>
      <c r="B77" s="16"/>
      <c r="C77" s="11"/>
      <c r="D77" s="80" t="str">
        <f t="shared" si="18"/>
        <v xml:space="preserve">  Product C</v>
      </c>
      <c r="E77" s="77"/>
      <c r="F77" s="77">
        <f>'Product C'!F95</f>
        <v>1030730</v>
      </c>
      <c r="G77" s="77">
        <f>'Product C'!G95</f>
        <v>1030730</v>
      </c>
      <c r="H77" s="77">
        <f>'Product C'!H95</f>
        <v>1030730</v>
      </c>
      <c r="I77" s="77">
        <f>'Product C'!I95</f>
        <v>1030730</v>
      </c>
      <c r="J77" s="77">
        <f>'Product C'!J95</f>
        <v>1029630</v>
      </c>
      <c r="K77" s="77">
        <f>'Product C'!K95</f>
        <v>1029630</v>
      </c>
      <c r="L77" s="77">
        <f>'Product C'!L95</f>
        <v>1029630</v>
      </c>
      <c r="M77" s="77">
        <f>'Product C'!M95</f>
        <v>1029630</v>
      </c>
      <c r="N77" s="77">
        <f>'Product C'!N95</f>
        <v>1028508</v>
      </c>
      <c r="O77" s="77">
        <f>'Product C'!O95</f>
        <v>1028508</v>
      </c>
      <c r="P77" s="77">
        <f>'Product C'!P95</f>
        <v>1028508</v>
      </c>
      <c r="Q77" s="77">
        <f>'Product C'!Q95</f>
        <v>1028508</v>
      </c>
      <c r="R77" s="77">
        <f>'Product C'!R95</f>
        <v>1027363.56</v>
      </c>
      <c r="S77" s="77">
        <f>'Product C'!S95</f>
        <v>1027363.56</v>
      </c>
      <c r="T77" s="77">
        <f>'Product C'!T95</f>
        <v>1027363.56</v>
      </c>
      <c r="U77" s="77">
        <f>'Product C'!U95</f>
        <v>1027363.56</v>
      </c>
      <c r="V77" s="77">
        <f>'Product C'!V95</f>
        <v>1026196.2312</v>
      </c>
      <c r="W77" s="77">
        <f>'Product C'!W95</f>
        <v>1026196.2312</v>
      </c>
      <c r="X77" s="77">
        <f>'Product C'!X95</f>
        <v>1026196.2312</v>
      </c>
      <c r="Y77" s="77">
        <f>'Product C'!Y95</f>
        <v>1026196.2312</v>
      </c>
      <c r="Z77" s="77">
        <f>'Product C'!Z95</f>
        <v>1025005.555824</v>
      </c>
      <c r="AA77" s="77">
        <f>'Product C'!AA95</f>
        <v>1025005.555824</v>
      </c>
      <c r="AB77" s="77">
        <f>'Product C'!AB95</f>
        <v>1025005.555824</v>
      </c>
      <c r="AC77" s="77">
        <f>'Product C'!AC95</f>
        <v>1025005.555824</v>
      </c>
      <c r="AD77" s="77">
        <f>'Product C'!AD95</f>
        <v>1023791.06694048</v>
      </c>
      <c r="AE77" s="77">
        <f>'Product C'!AE95</f>
        <v>1023791.06694048</v>
      </c>
      <c r="AF77" s="77">
        <f>'Product C'!AF95</f>
        <v>1023791.06694048</v>
      </c>
      <c r="AG77" s="77">
        <f>'Product C'!AG95</f>
        <v>1023791.06694048</v>
      </c>
      <c r="AH77" s="77">
        <f>'Product C'!AH95</f>
        <v>1022552.2882792896</v>
      </c>
      <c r="AI77" s="77">
        <f>'Product C'!AI95</f>
        <v>1022552.2882792896</v>
      </c>
      <c r="AJ77" s="77">
        <f>'Product C'!AJ95</f>
        <v>1022552.2882792896</v>
      </c>
      <c r="AK77" s="77">
        <f>'Product C'!AK95</f>
        <v>1022552.2882792896</v>
      </c>
      <c r="AL77" s="77">
        <f>'Product C'!AL95</f>
        <v>1021288.7340448754</v>
      </c>
      <c r="AM77" s="77">
        <f>'Product C'!AM95</f>
        <v>1021288.7340448754</v>
      </c>
      <c r="AN77" s="77">
        <f>'Product C'!AN95</f>
        <v>1021288.7340448754</v>
      </c>
      <c r="AO77" s="77">
        <f>'Product C'!AO95</f>
        <v>1021288.7340448754</v>
      </c>
      <c r="AP77" s="77">
        <f>'Product C'!AP95</f>
        <v>1019999.9087257729</v>
      </c>
      <c r="AQ77" s="77">
        <f>'Product C'!AQ95</f>
        <v>1019999.9087257729</v>
      </c>
      <c r="AR77" s="77">
        <f>'Product C'!AR95</f>
        <v>1019999.9087257729</v>
      </c>
      <c r="AS77" s="77">
        <f>'Product C'!AS95</f>
        <v>1019999.9087257729</v>
      </c>
      <c r="AT77" s="2"/>
      <c r="AU77" s="11"/>
      <c r="AV77" s="8"/>
      <c r="AW77" s="21"/>
      <c r="AX77" s="8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11"/>
      <c r="BJ77" s="11"/>
      <c r="BK77" s="11"/>
      <c r="BL77" s="11"/>
      <c r="BM77" s="11"/>
      <c r="BN77" s="11"/>
      <c r="BO77" s="11"/>
    </row>
    <row r="78" spans="1:67" ht="15.75" customHeight="1" x14ac:dyDescent="0.25">
      <c r="A78" s="2"/>
      <c r="B78" s="16"/>
      <c r="C78" s="11"/>
      <c r="D78" s="119" t="s">
        <v>24</v>
      </c>
      <c r="E78" s="78"/>
      <c r="F78" s="78">
        <f t="shared" ref="F78:AS78" si="19">SUM(F75:F77)</f>
        <v>2617393.875</v>
      </c>
      <c r="G78" s="78">
        <f t="shared" si="19"/>
        <v>2617393.875</v>
      </c>
      <c r="H78" s="78">
        <f t="shared" si="19"/>
        <v>2617393.875</v>
      </c>
      <c r="I78" s="78">
        <f t="shared" si="19"/>
        <v>2707062.375</v>
      </c>
      <c r="J78" s="78">
        <f t="shared" si="19"/>
        <v>4014212.25</v>
      </c>
      <c r="K78" s="78">
        <f t="shared" si="19"/>
        <v>4014212.25</v>
      </c>
      <c r="L78" s="78">
        <f t="shared" si="19"/>
        <v>7577824.5</v>
      </c>
      <c r="M78" s="78">
        <f t="shared" si="19"/>
        <v>25872268.5</v>
      </c>
      <c r="N78" s="78">
        <f t="shared" si="19"/>
        <v>31597443</v>
      </c>
      <c r="O78" s="78">
        <f t="shared" si="19"/>
        <v>15263118</v>
      </c>
      <c r="P78" s="78">
        <f t="shared" si="19"/>
        <v>15263118</v>
      </c>
      <c r="Q78" s="78">
        <f t="shared" si="19"/>
        <v>15263118</v>
      </c>
      <c r="R78" s="78">
        <f t="shared" si="19"/>
        <v>15154812.360000001</v>
      </c>
      <c r="S78" s="78">
        <f t="shared" si="19"/>
        <v>25667120.009999998</v>
      </c>
      <c r="T78" s="78">
        <f t="shared" si="19"/>
        <v>49624130.009999998</v>
      </c>
      <c r="U78" s="78">
        <f t="shared" si="19"/>
        <v>49624130.009999998</v>
      </c>
      <c r="V78" s="78">
        <f t="shared" si="19"/>
        <v>49424516.7852</v>
      </c>
      <c r="W78" s="78">
        <f t="shared" si="19"/>
        <v>53687060.020799994</v>
      </c>
      <c r="X78" s="78">
        <f t="shared" si="19"/>
        <v>56953925.020799994</v>
      </c>
      <c r="Y78" s="78">
        <f t="shared" si="19"/>
        <v>56953925.020799994</v>
      </c>
      <c r="Z78" s="78">
        <f t="shared" si="19"/>
        <v>56732134.671215996</v>
      </c>
      <c r="AA78" s="78">
        <f t="shared" si="19"/>
        <v>56732134.671215996</v>
      </c>
      <c r="AB78" s="78">
        <f t="shared" si="19"/>
        <v>56732134.671215996</v>
      </c>
      <c r="AC78" s="78">
        <f t="shared" si="19"/>
        <v>56732134.671215996</v>
      </c>
      <c r="AD78" s="78">
        <f t="shared" si="19"/>
        <v>56505908.514640316</v>
      </c>
      <c r="AE78" s="78">
        <f t="shared" si="19"/>
        <v>56505908.514640316</v>
      </c>
      <c r="AF78" s="78">
        <f t="shared" si="19"/>
        <v>63039638.514640309</v>
      </c>
      <c r="AG78" s="78">
        <f t="shared" si="19"/>
        <v>47912060.311185591</v>
      </c>
      <c r="AH78" s="78">
        <f t="shared" si="19"/>
        <v>42837770.717409313</v>
      </c>
      <c r="AI78" s="78">
        <f t="shared" si="19"/>
        <v>42837770.717409313</v>
      </c>
      <c r="AJ78" s="78">
        <f t="shared" si="19"/>
        <v>28504557.792050578</v>
      </c>
      <c r="AK78" s="78">
        <f t="shared" si="19"/>
        <v>20609634.042050578</v>
      </c>
      <c r="AL78" s="78">
        <f t="shared" si="19"/>
        <v>20493915.447891589</v>
      </c>
      <c r="AM78" s="78">
        <f t="shared" si="19"/>
        <v>20493915.447891589</v>
      </c>
      <c r="AN78" s="78">
        <f t="shared" si="19"/>
        <v>18015005.551925112</v>
      </c>
      <c r="AO78" s="78">
        <f t="shared" si="19"/>
        <v>13931424.30192511</v>
      </c>
      <c r="AP78" s="78">
        <f t="shared" si="19"/>
        <v>13829138.437963611</v>
      </c>
      <c r="AQ78" s="78">
        <f t="shared" si="19"/>
        <v>13829138.437963611</v>
      </c>
      <c r="AR78" s="78">
        <f t="shared" si="19"/>
        <v>13829138.437963611</v>
      </c>
      <c r="AS78" s="78">
        <f t="shared" si="19"/>
        <v>13829138.437963611</v>
      </c>
      <c r="AT78" s="2"/>
      <c r="AU78" s="68"/>
      <c r="AV78" s="8"/>
      <c r="AW78" s="21"/>
      <c r="AX78" s="8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68"/>
      <c r="BJ78" s="68"/>
      <c r="BK78" s="68"/>
      <c r="BL78" s="68"/>
      <c r="BM78" s="68"/>
      <c r="BN78" s="68"/>
      <c r="BO78" s="68"/>
    </row>
    <row r="79" spans="1:67" ht="15.75" customHeight="1" x14ac:dyDescent="0.25">
      <c r="A79" s="2"/>
      <c r="B79" s="16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8"/>
      <c r="AW79" s="8"/>
      <c r="AX79" s="8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"/>
      <c r="BJ79" s="2"/>
      <c r="BK79" s="2"/>
      <c r="BL79" s="2"/>
      <c r="BM79" s="2"/>
      <c r="BN79" s="2"/>
      <c r="BO79" s="2"/>
    </row>
    <row r="80" spans="1:67" ht="15.75" customHeight="1" x14ac:dyDescent="0.25">
      <c r="A80" s="2"/>
      <c r="B80" s="16"/>
      <c r="C80" s="2"/>
      <c r="D80" s="20" t="s">
        <v>132</v>
      </c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8"/>
      <c r="AW80" s="8"/>
      <c r="AX80" s="8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"/>
      <c r="BJ80" s="2"/>
      <c r="BK80" s="2"/>
      <c r="BL80" s="2"/>
      <c r="BM80" s="2"/>
      <c r="BN80" s="2"/>
      <c r="BO80" s="2"/>
    </row>
    <row r="81" spans="1:67" ht="15.75" customHeight="1" x14ac:dyDescent="0.25">
      <c r="A81" s="2"/>
      <c r="B81" s="16"/>
      <c r="C81" s="2"/>
      <c r="D81" s="80" t="str">
        <f t="shared" ref="D81:D83" si="20">D75</f>
        <v xml:space="preserve">  Product A</v>
      </c>
      <c r="E81" s="12"/>
      <c r="F81" s="77">
        <f>'Product A'!G109</f>
        <v>21000000</v>
      </c>
      <c r="G81" s="77">
        <f>'Product A'!H109</f>
        <v>0</v>
      </c>
      <c r="H81" s="77">
        <f>'Product A'!I109</f>
        <v>0</v>
      </c>
      <c r="I81" s="77">
        <f>'Product A'!J109</f>
        <v>0</v>
      </c>
      <c r="J81" s="77">
        <f>'Product A'!K109</f>
        <v>0</v>
      </c>
      <c r="K81" s="77">
        <f>'Product A'!L109</f>
        <v>0</v>
      </c>
      <c r="L81" s="77">
        <f>'Product A'!M109</f>
        <v>0</v>
      </c>
      <c r="M81" s="77">
        <f>'Product A'!N109</f>
        <v>0</v>
      </c>
      <c r="N81" s="77">
        <f>'Product A'!O109</f>
        <v>0</v>
      </c>
      <c r="O81" s="77">
        <f>'Product A'!P109</f>
        <v>0</v>
      </c>
      <c r="P81" s="77">
        <f>'Product A'!Q109</f>
        <v>0</v>
      </c>
      <c r="Q81" s="77">
        <f>'Product A'!R109</f>
        <v>0</v>
      </c>
      <c r="R81" s="77">
        <f>'Product A'!S109</f>
        <v>0</v>
      </c>
      <c r="S81" s="77">
        <f>'Product A'!T109</f>
        <v>0</v>
      </c>
      <c r="T81" s="77">
        <f>'Product A'!U109</f>
        <v>0</v>
      </c>
      <c r="U81" s="77">
        <f>'Product A'!V109</f>
        <v>0</v>
      </c>
      <c r="V81" s="77">
        <f>'Product A'!W109</f>
        <v>0</v>
      </c>
      <c r="W81" s="77">
        <f>'Product A'!X109</f>
        <v>0</v>
      </c>
      <c r="X81" s="77">
        <f>'Product A'!Y109</f>
        <v>0</v>
      </c>
      <c r="Y81" s="77">
        <f>'Product A'!Z109</f>
        <v>0</v>
      </c>
      <c r="Z81" s="77">
        <f>'Product A'!AA109</f>
        <v>21000000</v>
      </c>
      <c r="AA81" s="77">
        <f>'Product A'!AB109</f>
        <v>0</v>
      </c>
      <c r="AB81" s="77">
        <f>'Product A'!AC109</f>
        <v>0</v>
      </c>
      <c r="AC81" s="77">
        <f>'Product A'!AD109</f>
        <v>0</v>
      </c>
      <c r="AD81" s="77">
        <f>'Product A'!AE109</f>
        <v>0</v>
      </c>
      <c r="AE81" s="77">
        <f>'Product A'!AF109</f>
        <v>0</v>
      </c>
      <c r="AF81" s="77">
        <f>'Product A'!AG109</f>
        <v>0</v>
      </c>
      <c r="AG81" s="77">
        <f>'Product A'!AH109</f>
        <v>0</v>
      </c>
      <c r="AH81" s="77">
        <f>'Product A'!AI109</f>
        <v>0</v>
      </c>
      <c r="AI81" s="77">
        <f>'Product A'!AJ109</f>
        <v>0</v>
      </c>
      <c r="AJ81" s="77">
        <f>'Product A'!AK109</f>
        <v>0</v>
      </c>
      <c r="AK81" s="77">
        <f>'Product A'!AL109</f>
        <v>0</v>
      </c>
      <c r="AL81" s="77">
        <f>'Product A'!AM109</f>
        <v>0</v>
      </c>
      <c r="AM81" s="77">
        <f>'Product A'!AN109</f>
        <v>0</v>
      </c>
      <c r="AN81" s="77">
        <f>'Product A'!AO109</f>
        <v>0</v>
      </c>
      <c r="AO81" s="77">
        <f>'Product A'!AP109</f>
        <v>0</v>
      </c>
      <c r="AP81" s="77">
        <f>'Product A'!AQ109</f>
        <v>0</v>
      </c>
      <c r="AQ81" s="77">
        <f>'Product A'!AR109</f>
        <v>0</v>
      </c>
      <c r="AR81" s="77">
        <f>'Product A'!AS109</f>
        <v>0</v>
      </c>
      <c r="AS81" s="77">
        <f>'Product A'!AT109</f>
        <v>0</v>
      </c>
      <c r="AT81" s="2"/>
      <c r="AU81" s="2"/>
      <c r="AV81" s="8"/>
      <c r="AW81" s="21"/>
      <c r="AX81" s="8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"/>
      <c r="BJ81" s="2"/>
      <c r="BK81" s="2"/>
      <c r="BL81" s="2"/>
      <c r="BM81" s="2"/>
      <c r="BN81" s="2"/>
      <c r="BO81" s="2"/>
    </row>
    <row r="82" spans="1:67" ht="15.75" customHeight="1" x14ac:dyDescent="0.25">
      <c r="A82" s="2"/>
      <c r="B82" s="16"/>
      <c r="C82" s="2"/>
      <c r="D82" s="80" t="str">
        <f t="shared" si="20"/>
        <v xml:space="preserve">  Product B</v>
      </c>
      <c r="E82" s="12"/>
      <c r="F82" s="77">
        <f>'Product B'!G109</f>
        <v>25500000</v>
      </c>
      <c r="G82" s="77">
        <f>'Product B'!H109</f>
        <v>0</v>
      </c>
      <c r="H82" s="77">
        <f>'Product B'!I109</f>
        <v>0</v>
      </c>
      <c r="I82" s="77">
        <f>'Product B'!J109</f>
        <v>0</v>
      </c>
      <c r="J82" s="77">
        <f>'Product B'!K109</f>
        <v>0</v>
      </c>
      <c r="K82" s="77">
        <f>'Product B'!L109</f>
        <v>0</v>
      </c>
      <c r="L82" s="77">
        <f>'Product B'!M109</f>
        <v>0</v>
      </c>
      <c r="M82" s="77">
        <f>'Product B'!N109</f>
        <v>0</v>
      </c>
      <c r="N82" s="77">
        <f>'Product B'!O109</f>
        <v>0</v>
      </c>
      <c r="O82" s="77">
        <f>'Product B'!P109</f>
        <v>0</v>
      </c>
      <c r="P82" s="77">
        <f>'Product B'!Q109</f>
        <v>0</v>
      </c>
      <c r="Q82" s="77">
        <f>'Product B'!R109</f>
        <v>0</v>
      </c>
      <c r="R82" s="77">
        <f>'Product B'!S109</f>
        <v>0</v>
      </c>
      <c r="S82" s="77">
        <f>'Product B'!T109</f>
        <v>0</v>
      </c>
      <c r="T82" s="77">
        <f>'Product B'!U109</f>
        <v>0</v>
      </c>
      <c r="U82" s="77">
        <f>'Product B'!V109</f>
        <v>0</v>
      </c>
      <c r="V82" s="77">
        <f>'Product B'!W109</f>
        <v>0</v>
      </c>
      <c r="W82" s="77">
        <f>'Product B'!X109</f>
        <v>0</v>
      </c>
      <c r="X82" s="77">
        <f>'Product B'!Y109</f>
        <v>0</v>
      </c>
      <c r="Y82" s="77">
        <f>'Product B'!Z109</f>
        <v>0</v>
      </c>
      <c r="Z82" s="77">
        <f>'Product B'!AA109</f>
        <v>25500000</v>
      </c>
      <c r="AA82" s="77">
        <f>'Product B'!AB109</f>
        <v>0</v>
      </c>
      <c r="AB82" s="77">
        <f>'Product B'!AC109</f>
        <v>0</v>
      </c>
      <c r="AC82" s="77">
        <f>'Product B'!AD109</f>
        <v>0</v>
      </c>
      <c r="AD82" s="77">
        <f>'Product B'!AE109</f>
        <v>0</v>
      </c>
      <c r="AE82" s="77">
        <f>'Product B'!AF109</f>
        <v>0</v>
      </c>
      <c r="AF82" s="77">
        <f>'Product B'!AG109</f>
        <v>0</v>
      </c>
      <c r="AG82" s="77">
        <f>'Product B'!AH109</f>
        <v>0</v>
      </c>
      <c r="AH82" s="77">
        <f>'Product B'!AI109</f>
        <v>0</v>
      </c>
      <c r="AI82" s="77">
        <f>'Product B'!AJ109</f>
        <v>0</v>
      </c>
      <c r="AJ82" s="77">
        <f>'Product B'!AK109</f>
        <v>0</v>
      </c>
      <c r="AK82" s="77">
        <f>'Product B'!AL109</f>
        <v>0</v>
      </c>
      <c r="AL82" s="77">
        <f>'Product B'!AM109</f>
        <v>0</v>
      </c>
      <c r="AM82" s="77">
        <f>'Product B'!AN109</f>
        <v>0</v>
      </c>
      <c r="AN82" s="77">
        <f>'Product B'!AO109</f>
        <v>0</v>
      </c>
      <c r="AO82" s="77">
        <f>'Product B'!AP109</f>
        <v>0</v>
      </c>
      <c r="AP82" s="77">
        <f>'Product B'!AQ109</f>
        <v>0</v>
      </c>
      <c r="AQ82" s="77">
        <f>'Product B'!AR109</f>
        <v>0</v>
      </c>
      <c r="AR82" s="77">
        <f>'Product B'!AS109</f>
        <v>0</v>
      </c>
      <c r="AS82" s="77">
        <f>'Product B'!AT109</f>
        <v>0</v>
      </c>
      <c r="AT82" s="2"/>
      <c r="AU82" s="2"/>
      <c r="AV82" s="8"/>
      <c r="AW82" s="21"/>
      <c r="AX82" s="8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"/>
      <c r="BJ82" s="2"/>
      <c r="BK82" s="2"/>
      <c r="BL82" s="2"/>
      <c r="BM82" s="2"/>
      <c r="BN82" s="2"/>
      <c r="BO82" s="2"/>
    </row>
    <row r="83" spans="1:67" ht="15.75" customHeight="1" x14ac:dyDescent="0.25">
      <c r="A83" s="2"/>
      <c r="B83" s="16"/>
      <c r="C83" s="2"/>
      <c r="D83" s="80" t="str">
        <f t="shared" si="20"/>
        <v xml:space="preserve">  Product C</v>
      </c>
      <c r="E83" s="12"/>
      <c r="F83" s="77">
        <f>'Product C'!G109</f>
        <v>80500000</v>
      </c>
      <c r="G83" s="77">
        <f>'Product C'!H109</f>
        <v>0</v>
      </c>
      <c r="H83" s="77">
        <f>'Product C'!I109</f>
        <v>0</v>
      </c>
      <c r="I83" s="77">
        <f>'Product C'!J109</f>
        <v>0</v>
      </c>
      <c r="J83" s="77">
        <f>'Product C'!K109</f>
        <v>0</v>
      </c>
      <c r="K83" s="77">
        <f>'Product C'!L109</f>
        <v>0</v>
      </c>
      <c r="L83" s="77">
        <f>'Product C'!M109</f>
        <v>0</v>
      </c>
      <c r="M83" s="77">
        <f>'Product C'!N109</f>
        <v>0</v>
      </c>
      <c r="N83" s="77">
        <f>'Product C'!O109</f>
        <v>0</v>
      </c>
      <c r="O83" s="77">
        <f>'Product C'!P109</f>
        <v>0</v>
      </c>
      <c r="P83" s="77">
        <f>'Product C'!Q109</f>
        <v>0</v>
      </c>
      <c r="Q83" s="77">
        <f>'Product C'!R109</f>
        <v>0</v>
      </c>
      <c r="R83" s="77">
        <f>'Product C'!S109</f>
        <v>0</v>
      </c>
      <c r="S83" s="77">
        <f>'Product C'!T109</f>
        <v>0</v>
      </c>
      <c r="T83" s="77">
        <f>'Product C'!U109</f>
        <v>0</v>
      </c>
      <c r="U83" s="77">
        <f>'Product C'!V109</f>
        <v>0</v>
      </c>
      <c r="V83" s="77">
        <f>'Product C'!W109</f>
        <v>0</v>
      </c>
      <c r="W83" s="77">
        <f>'Product C'!X109</f>
        <v>0</v>
      </c>
      <c r="X83" s="77">
        <f>'Product C'!Y109</f>
        <v>0</v>
      </c>
      <c r="Y83" s="77">
        <f>'Product C'!Z109</f>
        <v>0</v>
      </c>
      <c r="Z83" s="77">
        <f>'Product C'!AA109</f>
        <v>80500000</v>
      </c>
      <c r="AA83" s="77">
        <f>'Product C'!AB109</f>
        <v>0</v>
      </c>
      <c r="AB83" s="77">
        <f>'Product C'!AC109</f>
        <v>0</v>
      </c>
      <c r="AC83" s="77">
        <f>'Product C'!AD109</f>
        <v>0</v>
      </c>
      <c r="AD83" s="77">
        <f>'Product C'!AE109</f>
        <v>0</v>
      </c>
      <c r="AE83" s="77">
        <f>'Product C'!AF109</f>
        <v>0</v>
      </c>
      <c r="AF83" s="77">
        <f>'Product C'!AG109</f>
        <v>0</v>
      </c>
      <c r="AG83" s="77">
        <f>'Product C'!AH109</f>
        <v>0</v>
      </c>
      <c r="AH83" s="77">
        <f>'Product C'!AI109</f>
        <v>0</v>
      </c>
      <c r="AI83" s="77">
        <f>'Product C'!AJ109</f>
        <v>0</v>
      </c>
      <c r="AJ83" s="77">
        <f>'Product C'!AK109</f>
        <v>0</v>
      </c>
      <c r="AK83" s="77">
        <f>'Product C'!AL109</f>
        <v>0</v>
      </c>
      <c r="AL83" s="77">
        <f>'Product C'!AM109</f>
        <v>0</v>
      </c>
      <c r="AM83" s="77">
        <f>'Product C'!AN109</f>
        <v>0</v>
      </c>
      <c r="AN83" s="77">
        <f>'Product C'!AO109</f>
        <v>0</v>
      </c>
      <c r="AO83" s="77">
        <f>'Product C'!AP109</f>
        <v>0</v>
      </c>
      <c r="AP83" s="77">
        <f>'Product C'!AQ109</f>
        <v>0</v>
      </c>
      <c r="AQ83" s="77">
        <f>'Product C'!AR109</f>
        <v>0</v>
      </c>
      <c r="AR83" s="77">
        <f>'Product C'!AS109</f>
        <v>0</v>
      </c>
      <c r="AS83" s="77">
        <f>'Product C'!AT109</f>
        <v>0</v>
      </c>
      <c r="AT83" s="2"/>
      <c r="AU83" s="2"/>
      <c r="AV83" s="8"/>
      <c r="AW83" s="21"/>
      <c r="AX83" s="8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"/>
      <c r="BJ83" s="2"/>
      <c r="BK83" s="2"/>
      <c r="BL83" s="2"/>
      <c r="BM83" s="2"/>
      <c r="BN83" s="2"/>
      <c r="BO83" s="2"/>
    </row>
    <row r="84" spans="1:67" ht="15.75" customHeight="1" x14ac:dyDescent="0.25">
      <c r="A84" s="2"/>
      <c r="B84" s="16"/>
      <c r="C84" s="2"/>
      <c r="D84" s="119" t="s">
        <v>24</v>
      </c>
      <c r="E84" s="34"/>
      <c r="F84" s="78">
        <f t="shared" ref="F84:AS84" si="21">SUM(F81:F83)</f>
        <v>127000000</v>
      </c>
      <c r="G84" s="78">
        <f t="shared" si="21"/>
        <v>0</v>
      </c>
      <c r="H84" s="78">
        <f t="shared" si="21"/>
        <v>0</v>
      </c>
      <c r="I84" s="78">
        <f t="shared" si="21"/>
        <v>0</v>
      </c>
      <c r="J84" s="78">
        <f t="shared" si="21"/>
        <v>0</v>
      </c>
      <c r="K84" s="78">
        <f t="shared" si="21"/>
        <v>0</v>
      </c>
      <c r="L84" s="78">
        <f t="shared" si="21"/>
        <v>0</v>
      </c>
      <c r="M84" s="78">
        <f t="shared" si="21"/>
        <v>0</v>
      </c>
      <c r="N84" s="78">
        <f t="shared" si="21"/>
        <v>0</v>
      </c>
      <c r="O84" s="78">
        <f t="shared" si="21"/>
        <v>0</v>
      </c>
      <c r="P84" s="78">
        <f t="shared" si="21"/>
        <v>0</v>
      </c>
      <c r="Q84" s="78">
        <f t="shared" si="21"/>
        <v>0</v>
      </c>
      <c r="R84" s="78">
        <f t="shared" si="21"/>
        <v>0</v>
      </c>
      <c r="S84" s="78">
        <f t="shared" si="21"/>
        <v>0</v>
      </c>
      <c r="T84" s="78">
        <f t="shared" si="21"/>
        <v>0</v>
      </c>
      <c r="U84" s="78">
        <f t="shared" si="21"/>
        <v>0</v>
      </c>
      <c r="V84" s="78">
        <f t="shared" si="21"/>
        <v>0</v>
      </c>
      <c r="W84" s="78">
        <f t="shared" si="21"/>
        <v>0</v>
      </c>
      <c r="X84" s="78">
        <f t="shared" si="21"/>
        <v>0</v>
      </c>
      <c r="Y84" s="78">
        <f t="shared" si="21"/>
        <v>0</v>
      </c>
      <c r="Z84" s="78">
        <f t="shared" si="21"/>
        <v>127000000</v>
      </c>
      <c r="AA84" s="78">
        <f t="shared" si="21"/>
        <v>0</v>
      </c>
      <c r="AB84" s="78">
        <f t="shared" si="21"/>
        <v>0</v>
      </c>
      <c r="AC84" s="78">
        <f t="shared" si="21"/>
        <v>0</v>
      </c>
      <c r="AD84" s="78">
        <f t="shared" si="21"/>
        <v>0</v>
      </c>
      <c r="AE84" s="78">
        <f t="shared" si="21"/>
        <v>0</v>
      </c>
      <c r="AF84" s="78">
        <f t="shared" si="21"/>
        <v>0</v>
      </c>
      <c r="AG84" s="78">
        <f t="shared" si="21"/>
        <v>0</v>
      </c>
      <c r="AH84" s="78">
        <f t="shared" si="21"/>
        <v>0</v>
      </c>
      <c r="AI84" s="78">
        <f t="shared" si="21"/>
        <v>0</v>
      </c>
      <c r="AJ84" s="78">
        <f t="shared" si="21"/>
        <v>0</v>
      </c>
      <c r="AK84" s="78">
        <f t="shared" si="21"/>
        <v>0</v>
      </c>
      <c r="AL84" s="78">
        <f t="shared" si="21"/>
        <v>0</v>
      </c>
      <c r="AM84" s="78">
        <f t="shared" si="21"/>
        <v>0</v>
      </c>
      <c r="AN84" s="78">
        <f t="shared" si="21"/>
        <v>0</v>
      </c>
      <c r="AO84" s="78">
        <f t="shared" si="21"/>
        <v>0</v>
      </c>
      <c r="AP84" s="78">
        <f t="shared" si="21"/>
        <v>0</v>
      </c>
      <c r="AQ84" s="78">
        <f t="shared" si="21"/>
        <v>0</v>
      </c>
      <c r="AR84" s="78">
        <f t="shared" si="21"/>
        <v>0</v>
      </c>
      <c r="AS84" s="78">
        <f t="shared" si="21"/>
        <v>0</v>
      </c>
      <c r="AT84" s="2"/>
      <c r="AU84" s="2"/>
      <c r="AV84" s="8"/>
      <c r="AW84" s="21"/>
      <c r="AX84" s="8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"/>
      <c r="BJ84" s="2"/>
      <c r="BK84" s="2"/>
      <c r="BL84" s="2"/>
      <c r="BM84" s="2"/>
      <c r="BN84" s="2"/>
      <c r="BO84" s="2"/>
    </row>
    <row r="85" spans="1:67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8"/>
      <c r="AW85" s="8"/>
      <c r="AX85" s="8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"/>
      <c r="BJ85" s="2"/>
      <c r="BK85" s="2"/>
      <c r="BL85" s="2"/>
      <c r="BM85" s="2"/>
      <c r="BN85" s="2"/>
      <c r="BO85" s="2"/>
    </row>
    <row r="86" spans="1:67" ht="15.75" customHeight="1" x14ac:dyDescent="0.25">
      <c r="A86" s="2"/>
      <c r="B86" s="1"/>
      <c r="C86" s="2"/>
      <c r="D86" s="2"/>
      <c r="E86" s="2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8"/>
      <c r="AW86" s="8"/>
      <c r="AX86" s="8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1"/>
      <c r="BJ86" s="1"/>
      <c r="BK86" s="1"/>
      <c r="BL86" s="1"/>
      <c r="BM86" s="1"/>
      <c r="BN86" s="1"/>
      <c r="BO86" s="1"/>
    </row>
    <row r="87" spans="1:67" ht="15.75" customHeight="1" x14ac:dyDescent="0.25">
      <c r="A87" s="2"/>
      <c r="B87" s="1"/>
      <c r="C87" s="2"/>
      <c r="D87" s="2"/>
      <c r="E87" s="2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8"/>
      <c r="AW87" s="8"/>
      <c r="AX87" s="8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1"/>
      <c r="BJ87" s="1"/>
      <c r="BK87" s="1"/>
      <c r="BL87" s="1"/>
      <c r="BM87" s="1"/>
      <c r="BN87" s="1"/>
      <c r="BO87" s="1"/>
    </row>
    <row r="88" spans="1:67" ht="15.75" customHeight="1" x14ac:dyDescent="0.25">
      <c r="A88" s="2"/>
      <c r="B88" s="1"/>
      <c r="C88" s="2"/>
      <c r="D88" s="2"/>
      <c r="E88" s="2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8"/>
      <c r="AW88" s="8"/>
      <c r="AX88" s="8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1"/>
      <c r="BJ88" s="1"/>
      <c r="BK88" s="1"/>
      <c r="BL88" s="1"/>
      <c r="BM88" s="1"/>
      <c r="BN88" s="1"/>
      <c r="BO88" s="1"/>
    </row>
    <row r="89" spans="1:67" ht="15.75" customHeight="1" x14ac:dyDescent="0.25">
      <c r="A89" s="2"/>
      <c r="B89" s="1"/>
      <c r="C89" s="88" t="s">
        <v>249</v>
      </c>
      <c r="D89" s="2"/>
      <c r="E89" s="2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8"/>
      <c r="AW89" s="8"/>
      <c r="AX89" s="8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1"/>
      <c r="BJ89" s="1"/>
      <c r="BK89" s="1"/>
      <c r="BL89" s="1"/>
      <c r="BM89" s="1"/>
      <c r="BN89" s="1"/>
      <c r="BO89" s="1"/>
    </row>
    <row r="90" spans="1:67" ht="15.75" customHeight="1" x14ac:dyDescent="0.25">
      <c r="A90" s="2"/>
      <c r="B90" s="1"/>
      <c r="C90" s="2"/>
      <c r="D90" s="2"/>
      <c r="E90" s="2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8"/>
      <c r="AW90" s="8"/>
      <c r="AX90" s="8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1"/>
      <c r="BJ90" s="1"/>
      <c r="BK90" s="1"/>
      <c r="BL90" s="1"/>
      <c r="BM90" s="1"/>
      <c r="BN90" s="1"/>
      <c r="BO90" s="1"/>
    </row>
    <row r="91" spans="1:67" ht="15.75" customHeight="1" x14ac:dyDescent="0.25">
      <c r="A91" s="2"/>
      <c r="B91" s="16"/>
      <c r="C91" s="11"/>
      <c r="D91" s="20" t="s">
        <v>250</v>
      </c>
      <c r="E91" s="77"/>
      <c r="F91" s="77"/>
      <c r="G91" s="77"/>
      <c r="H91" s="77"/>
      <c r="I91" s="77"/>
      <c r="J91" s="77"/>
      <c r="K91" s="77"/>
      <c r="L91" s="77"/>
      <c r="M91" s="77"/>
      <c r="N91" s="47"/>
      <c r="O91" s="47"/>
      <c r="P91" s="47"/>
      <c r="Q91" s="47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2"/>
      <c r="AU91" s="11"/>
      <c r="AV91" s="8"/>
      <c r="AW91" s="117" t="s">
        <v>8</v>
      </c>
      <c r="AX91" s="8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11"/>
      <c r="BJ91" s="11"/>
      <c r="BK91" s="11"/>
      <c r="BL91" s="11"/>
      <c r="BM91" s="11"/>
      <c r="BN91" s="11"/>
      <c r="BO91" s="11"/>
    </row>
    <row r="92" spans="1:67" ht="15.75" customHeight="1" x14ac:dyDescent="0.25">
      <c r="A92" s="2"/>
      <c r="B92" s="16"/>
      <c r="C92" s="2"/>
      <c r="D92" s="26" t="s">
        <v>251</v>
      </c>
      <c r="E92" s="77"/>
      <c r="F92" s="77">
        <f>Overhead!G79</f>
        <v>260238.75</v>
      </c>
      <c r="G92" s="77">
        <f>Overhead!H79</f>
        <v>260238.75</v>
      </c>
      <c r="H92" s="77">
        <f>Overhead!I79</f>
        <v>260238.75</v>
      </c>
      <c r="I92" s="77">
        <f>Overhead!J79</f>
        <v>260238.75</v>
      </c>
      <c r="J92" s="77">
        <f>Overhead!K79</f>
        <v>261732.65000000002</v>
      </c>
      <c r="K92" s="77">
        <f>Overhead!L79</f>
        <v>261732.65000000002</v>
      </c>
      <c r="L92" s="77">
        <f>Overhead!M79</f>
        <v>261732.65000000002</v>
      </c>
      <c r="M92" s="77">
        <f>Overhead!N79</f>
        <v>261732.65000000002</v>
      </c>
      <c r="N92" s="77">
        <f>Overhead!O79</f>
        <v>263256.42800000001</v>
      </c>
      <c r="O92" s="77">
        <f>Overhead!P79</f>
        <v>263256.42800000001</v>
      </c>
      <c r="P92" s="77">
        <f>Overhead!Q79</f>
        <v>263256.42800000001</v>
      </c>
      <c r="Q92" s="77">
        <f>Overhead!R79</f>
        <v>263256.42800000001</v>
      </c>
      <c r="R92" s="77">
        <f>Overhead!S79</f>
        <v>264810.68156</v>
      </c>
      <c r="S92" s="77">
        <f>Overhead!T79</f>
        <v>264810.68156</v>
      </c>
      <c r="T92" s="77">
        <f>Overhead!U79</f>
        <v>264810.68156</v>
      </c>
      <c r="U92" s="77">
        <f>Overhead!V79</f>
        <v>264810.68156</v>
      </c>
      <c r="V92" s="77">
        <f>Overhead!W79</f>
        <v>266396.02019119996</v>
      </c>
      <c r="W92" s="77">
        <f>Overhead!X79</f>
        <v>266396.02019119996</v>
      </c>
      <c r="X92" s="77">
        <f>Overhead!Y79</f>
        <v>266396.02019119996</v>
      </c>
      <c r="Y92" s="77">
        <f>Overhead!Z79</f>
        <v>266396.02019119996</v>
      </c>
      <c r="Z92" s="77">
        <f>Overhead!AA79</f>
        <v>268013.06559502403</v>
      </c>
      <c r="AA92" s="77">
        <f>Overhead!AB79</f>
        <v>268013.06559502403</v>
      </c>
      <c r="AB92" s="77">
        <f>Overhead!AC79</f>
        <v>268013.06559502403</v>
      </c>
      <c r="AC92" s="77">
        <f>Overhead!AD79</f>
        <v>268013.06559502403</v>
      </c>
      <c r="AD92" s="77">
        <f>Overhead!AE79</f>
        <v>269662.45190692449</v>
      </c>
      <c r="AE92" s="77">
        <f>Overhead!AF79</f>
        <v>269662.45190692449</v>
      </c>
      <c r="AF92" s="77">
        <f>Overhead!AG79</f>
        <v>269662.45190692449</v>
      </c>
      <c r="AG92" s="77">
        <f>Overhead!AH79</f>
        <v>269662.45190692449</v>
      </c>
      <c r="AH92" s="77">
        <f>Overhead!AI79</f>
        <v>271344.82594506297</v>
      </c>
      <c r="AI92" s="77">
        <f>Overhead!AJ79</f>
        <v>271344.82594506297</v>
      </c>
      <c r="AJ92" s="77">
        <f>Overhead!AK79</f>
        <v>271344.82594506297</v>
      </c>
      <c r="AK92" s="77">
        <f>Overhead!AL79</f>
        <v>271344.82594506297</v>
      </c>
      <c r="AL92" s="77">
        <f>Overhead!AM79</f>
        <v>273060.84746396425</v>
      </c>
      <c r="AM92" s="77">
        <f>Overhead!AN79</f>
        <v>273060.84746396425</v>
      </c>
      <c r="AN92" s="77">
        <f>Overhead!AO79</f>
        <v>273060.84746396425</v>
      </c>
      <c r="AO92" s="77">
        <f>Overhead!AP79</f>
        <v>273060.84746396425</v>
      </c>
      <c r="AP92" s="77">
        <f>Overhead!AQ79</f>
        <v>274811.18941324356</v>
      </c>
      <c r="AQ92" s="77">
        <f>Overhead!AR79</f>
        <v>274811.18941324356</v>
      </c>
      <c r="AR92" s="77">
        <f>Overhead!AS79</f>
        <v>274811.18941324356</v>
      </c>
      <c r="AS92" s="77">
        <f>Overhead!AT79</f>
        <v>274811.18941324356</v>
      </c>
      <c r="AT92" s="2"/>
      <c r="AU92" s="2"/>
      <c r="AV92" s="8"/>
      <c r="AW92" s="8"/>
      <c r="AX92" s="8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"/>
      <c r="BJ92" s="2"/>
      <c r="BK92" s="2"/>
      <c r="BL92" s="2"/>
      <c r="BM92" s="2"/>
      <c r="BN92" s="2"/>
      <c r="BO92" s="2"/>
    </row>
    <row r="93" spans="1:67" ht="15.75" customHeight="1" x14ac:dyDescent="0.25">
      <c r="A93" s="2"/>
      <c r="B93" s="16"/>
      <c r="C93" s="2"/>
      <c r="D93" s="26" t="s">
        <v>252</v>
      </c>
      <c r="E93" s="77"/>
      <c r="F93" s="77">
        <f>Overhead!G93</f>
        <v>27500</v>
      </c>
      <c r="G93" s="77">
        <f>Overhead!H93</f>
        <v>27500</v>
      </c>
      <c r="H93" s="77">
        <f>Overhead!I93</f>
        <v>27500</v>
      </c>
      <c r="I93" s="77">
        <f>Overhead!J93</f>
        <v>27500</v>
      </c>
      <c r="J93" s="77">
        <f>Overhead!K93</f>
        <v>28050</v>
      </c>
      <c r="K93" s="77">
        <f>Overhead!L93</f>
        <v>28050</v>
      </c>
      <c r="L93" s="77">
        <f>Overhead!M93</f>
        <v>28050</v>
      </c>
      <c r="M93" s="77">
        <f>Overhead!N93</f>
        <v>28050</v>
      </c>
      <c r="N93" s="77">
        <f>Overhead!O93</f>
        <v>28611</v>
      </c>
      <c r="O93" s="77">
        <f>Overhead!P93</f>
        <v>28611</v>
      </c>
      <c r="P93" s="77">
        <f>Overhead!Q93</f>
        <v>28611</v>
      </c>
      <c r="Q93" s="77">
        <f>Overhead!R93</f>
        <v>28611</v>
      </c>
      <c r="R93" s="77">
        <f>Overhead!S93</f>
        <v>29183.22</v>
      </c>
      <c r="S93" s="77">
        <f>Overhead!T93</f>
        <v>29183.22</v>
      </c>
      <c r="T93" s="77">
        <f>Overhead!U93</f>
        <v>29183.22</v>
      </c>
      <c r="U93" s="77">
        <f>Overhead!V93</f>
        <v>29183.22</v>
      </c>
      <c r="V93" s="77">
        <f>Overhead!W93</f>
        <v>29766.884399999995</v>
      </c>
      <c r="W93" s="77">
        <f>Overhead!X93</f>
        <v>29766.884399999995</v>
      </c>
      <c r="X93" s="77">
        <f>Overhead!Y93</f>
        <v>29766.884399999995</v>
      </c>
      <c r="Y93" s="77">
        <f>Overhead!Z93</f>
        <v>29766.884399999995</v>
      </c>
      <c r="Z93" s="77">
        <f>Overhead!AA93</f>
        <v>30362.222088000002</v>
      </c>
      <c r="AA93" s="77">
        <f>Overhead!AB93</f>
        <v>30362.222088000002</v>
      </c>
      <c r="AB93" s="77">
        <f>Overhead!AC93</f>
        <v>30362.222088000002</v>
      </c>
      <c r="AC93" s="77">
        <f>Overhead!AD93</f>
        <v>30362.222088000002</v>
      </c>
      <c r="AD93" s="77">
        <f>Overhead!AE93</f>
        <v>30969.46652976</v>
      </c>
      <c r="AE93" s="77">
        <f>Overhead!AF93</f>
        <v>30969.46652976</v>
      </c>
      <c r="AF93" s="77">
        <f>Overhead!AG93</f>
        <v>30969.46652976</v>
      </c>
      <c r="AG93" s="77">
        <f>Overhead!AH93</f>
        <v>30969.46652976</v>
      </c>
      <c r="AH93" s="77">
        <f>Overhead!AI93</f>
        <v>31588.855860355201</v>
      </c>
      <c r="AI93" s="77">
        <f>Overhead!AJ93</f>
        <v>31588.855860355201</v>
      </c>
      <c r="AJ93" s="77">
        <f>Overhead!AK93</f>
        <v>31588.855860355201</v>
      </c>
      <c r="AK93" s="77">
        <f>Overhead!AL93</f>
        <v>31588.855860355201</v>
      </c>
      <c r="AL93" s="77">
        <f>Overhead!AM93</f>
        <v>32220.632977562305</v>
      </c>
      <c r="AM93" s="77">
        <f>Overhead!AN93</f>
        <v>32220.632977562305</v>
      </c>
      <c r="AN93" s="77">
        <f>Overhead!AO93</f>
        <v>32220.632977562305</v>
      </c>
      <c r="AO93" s="77">
        <f>Overhead!AP93</f>
        <v>32220.632977562305</v>
      </c>
      <c r="AP93" s="77">
        <f>Overhead!AQ93</f>
        <v>32865.045637113551</v>
      </c>
      <c r="AQ93" s="77">
        <f>Overhead!AR93</f>
        <v>32865.045637113551</v>
      </c>
      <c r="AR93" s="77">
        <f>Overhead!AS93</f>
        <v>32865.045637113551</v>
      </c>
      <c r="AS93" s="77">
        <f>Overhead!AT93</f>
        <v>32865.045637113551</v>
      </c>
      <c r="AT93" s="2"/>
      <c r="AU93" s="2"/>
      <c r="AV93" s="8"/>
      <c r="AW93" s="8"/>
      <c r="AX93" s="8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"/>
      <c r="BJ93" s="2"/>
      <c r="BK93" s="2"/>
      <c r="BL93" s="2"/>
      <c r="BM93" s="2"/>
      <c r="BN93" s="2"/>
      <c r="BO93" s="2"/>
    </row>
    <row r="94" spans="1:67" ht="15.75" customHeight="1" x14ac:dyDescent="0.25">
      <c r="A94" s="1"/>
      <c r="B94" s="16"/>
      <c r="C94" s="2"/>
      <c r="D94" s="26" t="s">
        <v>253</v>
      </c>
      <c r="E94" s="77"/>
      <c r="F94" s="77">
        <f>Overhead!G111</f>
        <v>44787.5</v>
      </c>
      <c r="G94" s="77">
        <f>Overhead!H111</f>
        <v>44787.5</v>
      </c>
      <c r="H94" s="77">
        <f>Overhead!I111</f>
        <v>44787.5</v>
      </c>
      <c r="I94" s="77">
        <f>Overhead!J111</f>
        <v>44787.5</v>
      </c>
      <c r="J94" s="77">
        <f>Overhead!K111</f>
        <v>46120.75</v>
      </c>
      <c r="K94" s="77">
        <f>Overhead!L111</f>
        <v>46120.75</v>
      </c>
      <c r="L94" s="77">
        <f>Overhead!M111</f>
        <v>46120.75</v>
      </c>
      <c r="M94" s="77">
        <f>Overhead!N111</f>
        <v>46120.75</v>
      </c>
      <c r="N94" s="77">
        <f>Overhead!O111</f>
        <v>47493.789999999994</v>
      </c>
      <c r="O94" s="77">
        <f>Overhead!P111</f>
        <v>47493.789999999994</v>
      </c>
      <c r="P94" s="77">
        <f>Overhead!Q111</f>
        <v>47493.789999999994</v>
      </c>
      <c r="Q94" s="77">
        <f>Overhead!R111</f>
        <v>47493.789999999994</v>
      </c>
      <c r="R94" s="77">
        <f>Overhead!S111</f>
        <v>48907.809550000005</v>
      </c>
      <c r="S94" s="77">
        <f>Overhead!T111</f>
        <v>48907.809550000005</v>
      </c>
      <c r="T94" s="77">
        <f>Overhead!U111</f>
        <v>48907.809550000005</v>
      </c>
      <c r="U94" s="77">
        <f>Overhead!V111</f>
        <v>48907.809550000005</v>
      </c>
      <c r="V94" s="77">
        <f>Overhead!W111</f>
        <v>50364.033803500002</v>
      </c>
      <c r="W94" s="77">
        <f>Overhead!X111</f>
        <v>50364.033803500002</v>
      </c>
      <c r="X94" s="77">
        <f>Overhead!Y111</f>
        <v>50364.033803500002</v>
      </c>
      <c r="Y94" s="77">
        <f>Overhead!Z111</f>
        <v>50364.033803500002</v>
      </c>
      <c r="Z94" s="77">
        <f>Overhead!AA111</f>
        <v>51863.724583944997</v>
      </c>
      <c r="AA94" s="77">
        <f>Overhead!AB111</f>
        <v>51863.724583944997</v>
      </c>
      <c r="AB94" s="77">
        <f>Overhead!AC111</f>
        <v>51863.724583944997</v>
      </c>
      <c r="AC94" s="77">
        <f>Overhead!AD111</f>
        <v>51863.724583944997</v>
      </c>
      <c r="AD94" s="77">
        <f>Overhead!AE111</f>
        <v>53408.181483130145</v>
      </c>
      <c r="AE94" s="77">
        <f>Overhead!AF111</f>
        <v>53408.181483130145</v>
      </c>
      <c r="AF94" s="77">
        <f>Overhead!AG111</f>
        <v>53408.181483130145</v>
      </c>
      <c r="AG94" s="77">
        <f>Overhead!AH111</f>
        <v>53408.181483130145</v>
      </c>
      <c r="AH94" s="77">
        <f>Overhead!AI111</f>
        <v>54998.742992524196</v>
      </c>
      <c r="AI94" s="77">
        <f>Overhead!AJ111</f>
        <v>54998.742992524196</v>
      </c>
      <c r="AJ94" s="77">
        <f>Overhead!AK111</f>
        <v>54998.742992524196</v>
      </c>
      <c r="AK94" s="77">
        <f>Overhead!AL111</f>
        <v>54998.742992524196</v>
      </c>
      <c r="AL94" s="77">
        <f>Overhead!AM111</f>
        <v>56636.787668498058</v>
      </c>
      <c r="AM94" s="77">
        <f>Overhead!AN111</f>
        <v>56636.787668498058</v>
      </c>
      <c r="AN94" s="77">
        <f>Overhead!AO111</f>
        <v>56636.787668498058</v>
      </c>
      <c r="AO94" s="77">
        <f>Overhead!AP111</f>
        <v>56636.787668498058</v>
      </c>
      <c r="AP94" s="77">
        <f>Overhead!AQ111</f>
        <v>58323.735332475109</v>
      </c>
      <c r="AQ94" s="77">
        <f>Overhead!AR111</f>
        <v>58323.735332475109</v>
      </c>
      <c r="AR94" s="77">
        <f>Overhead!AS111</f>
        <v>58323.735332475109</v>
      </c>
      <c r="AS94" s="77">
        <f>Overhead!AT111</f>
        <v>58323.735332475109</v>
      </c>
      <c r="AT94" s="2"/>
      <c r="AU94" s="2"/>
      <c r="AV94" s="8"/>
      <c r="AW94" s="8"/>
      <c r="AX94" s="8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"/>
      <c r="BJ94" s="2"/>
      <c r="BK94" s="2"/>
      <c r="BL94" s="2"/>
      <c r="BM94" s="2"/>
      <c r="BN94" s="2"/>
      <c r="BO94" s="2"/>
    </row>
    <row r="95" spans="1:67" ht="15.75" customHeight="1" x14ac:dyDescent="0.25">
      <c r="A95" s="1"/>
      <c r="B95" s="16"/>
      <c r="C95" s="2"/>
      <c r="D95" s="26" t="s">
        <v>254</v>
      </c>
      <c r="E95" s="77"/>
      <c r="F95" s="77">
        <f>Overhead!G120</f>
        <v>2125</v>
      </c>
      <c r="G95" s="77">
        <f>Overhead!H120</f>
        <v>2125</v>
      </c>
      <c r="H95" s="77">
        <f>Overhead!I120</f>
        <v>2125</v>
      </c>
      <c r="I95" s="77">
        <f>Overhead!J120</f>
        <v>2125</v>
      </c>
      <c r="J95" s="77">
        <f>Overhead!K120</f>
        <v>2125</v>
      </c>
      <c r="K95" s="77">
        <f>Overhead!L120</f>
        <v>2125</v>
      </c>
      <c r="L95" s="77">
        <f>Overhead!M120</f>
        <v>2125</v>
      </c>
      <c r="M95" s="77">
        <f>Overhead!N120</f>
        <v>2125</v>
      </c>
      <c r="N95" s="77">
        <f>Overhead!O120</f>
        <v>2125</v>
      </c>
      <c r="O95" s="77">
        <f>Overhead!P120</f>
        <v>2125</v>
      </c>
      <c r="P95" s="77">
        <f>Overhead!Q120</f>
        <v>2125</v>
      </c>
      <c r="Q95" s="77">
        <f>Overhead!R120</f>
        <v>2125</v>
      </c>
      <c r="R95" s="77">
        <f>Overhead!S120</f>
        <v>2125</v>
      </c>
      <c r="S95" s="77">
        <f>Overhead!T120</f>
        <v>2125</v>
      </c>
      <c r="T95" s="77">
        <f>Overhead!U120</f>
        <v>2125</v>
      </c>
      <c r="U95" s="77">
        <f>Overhead!V120</f>
        <v>2125</v>
      </c>
      <c r="V95" s="77">
        <f>Overhead!W120</f>
        <v>2125</v>
      </c>
      <c r="W95" s="77">
        <f>Overhead!X120</f>
        <v>2125</v>
      </c>
      <c r="X95" s="77">
        <f>Overhead!Y120</f>
        <v>2125</v>
      </c>
      <c r="Y95" s="77">
        <f>Overhead!Z120</f>
        <v>2125</v>
      </c>
      <c r="Z95" s="77">
        <f>Overhead!AA120</f>
        <v>2125</v>
      </c>
      <c r="AA95" s="77">
        <f>Overhead!AB120</f>
        <v>2125</v>
      </c>
      <c r="AB95" s="77">
        <f>Overhead!AC120</f>
        <v>2125</v>
      </c>
      <c r="AC95" s="77">
        <f>Overhead!AD120</f>
        <v>2125</v>
      </c>
      <c r="AD95" s="77">
        <f>Overhead!AE120</f>
        <v>2125</v>
      </c>
      <c r="AE95" s="77">
        <f>Overhead!AF120</f>
        <v>2125</v>
      </c>
      <c r="AF95" s="77">
        <f>Overhead!AG120</f>
        <v>2125</v>
      </c>
      <c r="AG95" s="77">
        <f>Overhead!AH120</f>
        <v>2125</v>
      </c>
      <c r="AH95" s="77">
        <f>Overhead!AI120</f>
        <v>2125</v>
      </c>
      <c r="AI95" s="77">
        <f>Overhead!AJ120</f>
        <v>2125</v>
      </c>
      <c r="AJ95" s="77">
        <f>Overhead!AK120</f>
        <v>2125</v>
      </c>
      <c r="AK95" s="77">
        <f>Overhead!AL120</f>
        <v>2125</v>
      </c>
      <c r="AL95" s="77">
        <f>Overhead!AM120</f>
        <v>2125</v>
      </c>
      <c r="AM95" s="77">
        <f>Overhead!AN120</f>
        <v>2125</v>
      </c>
      <c r="AN95" s="77">
        <f>Overhead!AO120</f>
        <v>2125</v>
      </c>
      <c r="AO95" s="77">
        <f>Overhead!AP120</f>
        <v>2125</v>
      </c>
      <c r="AP95" s="77">
        <f>Overhead!AQ120</f>
        <v>2125</v>
      </c>
      <c r="AQ95" s="77">
        <f>Overhead!AR120</f>
        <v>2125</v>
      </c>
      <c r="AR95" s="77">
        <f>Overhead!AS120</f>
        <v>2125</v>
      </c>
      <c r="AS95" s="77">
        <f>Overhead!AT120</f>
        <v>2125</v>
      </c>
      <c r="AT95" s="2"/>
      <c r="AU95" s="2"/>
      <c r="AV95" s="8"/>
      <c r="AW95" s="21"/>
      <c r="AX95" s="8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"/>
      <c r="BJ95" s="2"/>
      <c r="BK95" s="2"/>
      <c r="BL95" s="2"/>
      <c r="BM95" s="2"/>
      <c r="BN95" s="2"/>
      <c r="BO95" s="2"/>
    </row>
    <row r="96" spans="1:67" ht="15.75" customHeight="1" x14ac:dyDescent="0.25">
      <c r="A96" s="1"/>
      <c r="B96" s="16"/>
      <c r="C96" s="29"/>
      <c r="D96" s="119" t="s">
        <v>24</v>
      </c>
      <c r="E96" s="78"/>
      <c r="F96" s="78">
        <f t="shared" ref="F96:AS96" si="22">SUM(F92:F95)</f>
        <v>334651.25</v>
      </c>
      <c r="G96" s="78">
        <f t="shared" si="22"/>
        <v>334651.25</v>
      </c>
      <c r="H96" s="78">
        <f t="shared" si="22"/>
        <v>334651.25</v>
      </c>
      <c r="I96" s="78">
        <f t="shared" si="22"/>
        <v>334651.25</v>
      </c>
      <c r="J96" s="78">
        <f t="shared" si="22"/>
        <v>338028.4</v>
      </c>
      <c r="K96" s="78">
        <f t="shared" si="22"/>
        <v>338028.4</v>
      </c>
      <c r="L96" s="78">
        <f t="shared" si="22"/>
        <v>338028.4</v>
      </c>
      <c r="M96" s="78">
        <f t="shared" si="22"/>
        <v>338028.4</v>
      </c>
      <c r="N96" s="78">
        <f t="shared" si="22"/>
        <v>341486.21799999999</v>
      </c>
      <c r="O96" s="78">
        <f t="shared" si="22"/>
        <v>341486.21799999999</v>
      </c>
      <c r="P96" s="78">
        <f t="shared" si="22"/>
        <v>341486.21799999999</v>
      </c>
      <c r="Q96" s="78">
        <f t="shared" si="22"/>
        <v>341486.21799999999</v>
      </c>
      <c r="R96" s="78">
        <f t="shared" si="22"/>
        <v>345026.71111000003</v>
      </c>
      <c r="S96" s="78">
        <f t="shared" si="22"/>
        <v>345026.71111000003</v>
      </c>
      <c r="T96" s="78">
        <f t="shared" si="22"/>
        <v>345026.71111000003</v>
      </c>
      <c r="U96" s="78">
        <f t="shared" si="22"/>
        <v>345026.71111000003</v>
      </c>
      <c r="V96" s="78">
        <f t="shared" si="22"/>
        <v>348651.93839469994</v>
      </c>
      <c r="W96" s="78">
        <f t="shared" si="22"/>
        <v>348651.93839469994</v>
      </c>
      <c r="X96" s="78">
        <f t="shared" si="22"/>
        <v>348651.93839469994</v>
      </c>
      <c r="Y96" s="78">
        <f t="shared" si="22"/>
        <v>348651.93839469994</v>
      </c>
      <c r="Z96" s="78">
        <f t="shared" si="22"/>
        <v>352364.01226696902</v>
      </c>
      <c r="AA96" s="78">
        <f t="shared" si="22"/>
        <v>352364.01226696902</v>
      </c>
      <c r="AB96" s="78">
        <f t="shared" si="22"/>
        <v>352364.01226696902</v>
      </c>
      <c r="AC96" s="78">
        <f t="shared" si="22"/>
        <v>352364.01226696902</v>
      </c>
      <c r="AD96" s="78">
        <f t="shared" si="22"/>
        <v>356165.09991981462</v>
      </c>
      <c r="AE96" s="78">
        <f t="shared" si="22"/>
        <v>356165.09991981462</v>
      </c>
      <c r="AF96" s="78">
        <f t="shared" si="22"/>
        <v>356165.09991981462</v>
      </c>
      <c r="AG96" s="78">
        <f t="shared" si="22"/>
        <v>356165.09991981462</v>
      </c>
      <c r="AH96" s="78">
        <f t="shared" si="22"/>
        <v>360057.42479794234</v>
      </c>
      <c r="AI96" s="78">
        <f t="shared" si="22"/>
        <v>360057.42479794234</v>
      </c>
      <c r="AJ96" s="78">
        <f t="shared" si="22"/>
        <v>360057.42479794234</v>
      </c>
      <c r="AK96" s="78">
        <f t="shared" si="22"/>
        <v>360057.42479794234</v>
      </c>
      <c r="AL96" s="78">
        <f t="shared" si="22"/>
        <v>364043.26811002463</v>
      </c>
      <c r="AM96" s="78">
        <f t="shared" si="22"/>
        <v>364043.26811002463</v>
      </c>
      <c r="AN96" s="78">
        <f t="shared" si="22"/>
        <v>364043.26811002463</v>
      </c>
      <c r="AO96" s="78">
        <f t="shared" si="22"/>
        <v>364043.26811002463</v>
      </c>
      <c r="AP96" s="78">
        <f t="shared" si="22"/>
        <v>368124.97038283222</v>
      </c>
      <c r="AQ96" s="78">
        <f t="shared" si="22"/>
        <v>368124.97038283222</v>
      </c>
      <c r="AR96" s="78">
        <f t="shared" si="22"/>
        <v>368124.97038283222</v>
      </c>
      <c r="AS96" s="78">
        <f t="shared" si="22"/>
        <v>368124.97038283222</v>
      </c>
      <c r="AT96" s="123"/>
      <c r="AU96" s="29"/>
      <c r="AV96" s="8"/>
      <c r="AW96" s="8"/>
      <c r="AX96" s="8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9"/>
      <c r="BJ96" s="29"/>
      <c r="BK96" s="29"/>
      <c r="BL96" s="29"/>
      <c r="BM96" s="29"/>
      <c r="BN96" s="29"/>
      <c r="BO96" s="29"/>
    </row>
    <row r="97" spans="1:67" ht="15.75" customHeight="1" x14ac:dyDescent="0.25">
      <c r="A97" s="1"/>
      <c r="B97" s="2"/>
      <c r="C97" s="2"/>
      <c r="D97" s="26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8"/>
      <c r="AW97" s="8"/>
      <c r="AX97" s="8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"/>
      <c r="BJ97" s="2"/>
      <c r="BK97" s="2"/>
      <c r="BL97" s="2"/>
      <c r="BM97" s="2"/>
      <c r="BN97" s="2"/>
      <c r="BO97" s="2"/>
    </row>
    <row r="98" spans="1:67" ht="15.75" customHeight="1" x14ac:dyDescent="0.25">
      <c r="A98" s="1"/>
      <c r="B98" s="2"/>
      <c r="C98" s="2"/>
      <c r="D98" s="26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8"/>
      <c r="AW98" s="8"/>
      <c r="AX98" s="8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"/>
      <c r="BJ98" s="2"/>
      <c r="BK98" s="2"/>
      <c r="BL98" s="2"/>
      <c r="BM98" s="2"/>
      <c r="BN98" s="2"/>
      <c r="BO98" s="2"/>
    </row>
    <row r="99" spans="1:67" ht="15.75" customHeight="1" x14ac:dyDescent="0.25">
      <c r="A99" s="1"/>
      <c r="B99" s="16"/>
      <c r="C99" s="2"/>
      <c r="D99" s="20" t="s">
        <v>255</v>
      </c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8"/>
      <c r="AW99" s="117" t="s">
        <v>8</v>
      </c>
      <c r="AX99" s="8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"/>
      <c r="BJ99" s="2"/>
      <c r="BK99" s="2"/>
      <c r="BL99" s="2"/>
      <c r="BM99" s="2"/>
      <c r="BN99" s="2"/>
      <c r="BO99" s="2"/>
    </row>
    <row r="100" spans="1:67" ht="15.75" customHeight="1" x14ac:dyDescent="0.25">
      <c r="A100" s="1"/>
      <c r="B100" s="16"/>
      <c r="C100" s="2"/>
      <c r="D100" s="29" t="s">
        <v>145</v>
      </c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2"/>
      <c r="AU100" s="2"/>
      <c r="AV100" s="8"/>
      <c r="AW100" s="8"/>
      <c r="AX100" s="8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"/>
      <c r="BJ100" s="2"/>
      <c r="BK100" s="2"/>
      <c r="BL100" s="2"/>
      <c r="BM100" s="2"/>
      <c r="BN100" s="2"/>
      <c r="BO100" s="2"/>
    </row>
    <row r="101" spans="1:67" ht="15.75" customHeight="1" x14ac:dyDescent="0.25">
      <c r="A101" s="1"/>
      <c r="B101" s="16"/>
      <c r="C101" s="2"/>
      <c r="D101" s="2" t="s">
        <v>256</v>
      </c>
      <c r="E101" s="12"/>
      <c r="F101" s="77">
        <f t="shared" ref="F101:AS101" si="23">F37</f>
        <v>8049.5625</v>
      </c>
      <c r="G101" s="77">
        <f t="shared" si="23"/>
        <v>70099.125</v>
      </c>
      <c r="H101" s="77">
        <f t="shared" si="23"/>
        <v>132148.6875</v>
      </c>
      <c r="I101" s="77">
        <f t="shared" si="23"/>
        <v>210093.75</v>
      </c>
      <c r="J101" s="77">
        <f t="shared" si="23"/>
        <v>367327.16250000009</v>
      </c>
      <c r="K101" s="77">
        <f t="shared" si="23"/>
        <v>430049.41875000007</v>
      </c>
      <c r="L101" s="77">
        <f t="shared" si="23"/>
        <v>430049.41875000007</v>
      </c>
      <c r="M101" s="77">
        <f t="shared" si="23"/>
        <v>433015.28437500005</v>
      </c>
      <c r="N101" s="77">
        <f t="shared" si="23"/>
        <v>449646.98999999987</v>
      </c>
      <c r="O101" s="77">
        <f t="shared" si="23"/>
        <v>533381.22749999992</v>
      </c>
      <c r="P101" s="77">
        <f t="shared" si="23"/>
        <v>533381.22749999992</v>
      </c>
      <c r="Q101" s="77">
        <f t="shared" si="23"/>
        <v>533381.22749999992</v>
      </c>
      <c r="R101" s="77">
        <f t="shared" si="23"/>
        <v>506293.37310000008</v>
      </c>
      <c r="S101" s="77">
        <f t="shared" si="23"/>
        <v>514687.82069999992</v>
      </c>
      <c r="T101" s="77">
        <f t="shared" si="23"/>
        <v>620973.72194999992</v>
      </c>
      <c r="U101" s="77">
        <f t="shared" si="23"/>
        <v>748018.7719500002</v>
      </c>
      <c r="V101" s="77">
        <f t="shared" si="23"/>
        <v>729431.32330559997</v>
      </c>
      <c r="W101" s="77">
        <f t="shared" si="23"/>
        <v>883444.57255559997</v>
      </c>
      <c r="X101" s="77">
        <f t="shared" si="23"/>
        <v>883444.57255559997</v>
      </c>
      <c r="Y101" s="77">
        <f t="shared" si="23"/>
        <v>883444.57255559997</v>
      </c>
      <c r="Z101" s="77">
        <f t="shared" si="23"/>
        <v>852620.36842171184</v>
      </c>
      <c r="AA101" s="77">
        <f t="shared" si="23"/>
        <v>852620.36842171184</v>
      </c>
      <c r="AB101" s="77">
        <f t="shared" si="23"/>
        <v>867802.55753851181</v>
      </c>
      <c r="AC101" s="77">
        <f t="shared" si="23"/>
        <v>886609.22857016372</v>
      </c>
      <c r="AD101" s="77">
        <f t="shared" si="23"/>
        <v>1094097.343515317</v>
      </c>
      <c r="AE101" s="77">
        <f t="shared" si="23"/>
        <v>1094097.343515317</v>
      </c>
      <c r="AF101" s="77">
        <f t="shared" si="23"/>
        <v>1094097.343515317</v>
      </c>
      <c r="AG101" s="77">
        <f t="shared" si="23"/>
        <v>1094097.343515317</v>
      </c>
      <c r="AH101" s="77">
        <f t="shared" si="23"/>
        <v>1087637.2112669223</v>
      </c>
      <c r="AI101" s="77">
        <f t="shared" si="23"/>
        <v>1361624.6834947197</v>
      </c>
      <c r="AJ101" s="77">
        <f t="shared" si="23"/>
        <v>1633039.1084947197</v>
      </c>
      <c r="AK101" s="77">
        <f t="shared" si="23"/>
        <v>1633039.1084947197</v>
      </c>
      <c r="AL101" s="77">
        <f t="shared" si="23"/>
        <v>1743788.4208182823</v>
      </c>
      <c r="AM101" s="77">
        <f t="shared" si="23"/>
        <v>2352786.9526782823</v>
      </c>
      <c r="AN101" s="77">
        <f t="shared" si="23"/>
        <v>2352786.9526782823</v>
      </c>
      <c r="AO101" s="77">
        <f t="shared" si="23"/>
        <v>2352786.9526782823</v>
      </c>
      <c r="AP101" s="77">
        <f t="shared" si="23"/>
        <v>2538480.9817253882</v>
      </c>
      <c r="AQ101" s="77">
        <f t="shared" si="23"/>
        <v>3403253.5379753886</v>
      </c>
      <c r="AR101" s="77">
        <f t="shared" si="23"/>
        <v>3433656.5955020254</v>
      </c>
      <c r="AS101" s="77">
        <f t="shared" si="23"/>
        <v>3567631.3755020248</v>
      </c>
      <c r="AT101" s="2"/>
      <c r="AU101" s="2"/>
      <c r="AV101" s="8"/>
      <c r="AW101" s="8"/>
      <c r="AX101" s="8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"/>
      <c r="BJ101" s="2"/>
      <c r="BK101" s="2"/>
      <c r="BL101" s="2"/>
      <c r="BM101" s="2"/>
      <c r="BN101" s="2"/>
      <c r="BO101" s="2"/>
    </row>
    <row r="102" spans="1:67" ht="15.75" customHeight="1" x14ac:dyDescent="0.25">
      <c r="A102" s="1"/>
      <c r="B102" s="16"/>
      <c r="C102" s="2"/>
      <c r="D102" s="2" t="s">
        <v>257</v>
      </c>
      <c r="E102" s="12"/>
      <c r="F102" s="77">
        <f t="shared" ref="F102:AS102" si="24">F78</f>
        <v>2617393.875</v>
      </c>
      <c r="G102" s="77">
        <f t="shared" si="24"/>
        <v>2617393.875</v>
      </c>
      <c r="H102" s="77">
        <f t="shared" si="24"/>
        <v>2617393.875</v>
      </c>
      <c r="I102" s="77">
        <f t="shared" si="24"/>
        <v>2707062.375</v>
      </c>
      <c r="J102" s="77">
        <f t="shared" si="24"/>
        <v>4014212.25</v>
      </c>
      <c r="K102" s="77">
        <f t="shared" si="24"/>
        <v>4014212.25</v>
      </c>
      <c r="L102" s="77">
        <f t="shared" si="24"/>
        <v>7577824.5</v>
      </c>
      <c r="M102" s="77">
        <f t="shared" si="24"/>
        <v>25872268.5</v>
      </c>
      <c r="N102" s="77">
        <f t="shared" si="24"/>
        <v>31597443</v>
      </c>
      <c r="O102" s="77">
        <f t="shared" si="24"/>
        <v>15263118</v>
      </c>
      <c r="P102" s="77">
        <f t="shared" si="24"/>
        <v>15263118</v>
      </c>
      <c r="Q102" s="77">
        <f t="shared" si="24"/>
        <v>15263118</v>
      </c>
      <c r="R102" s="77">
        <f t="shared" si="24"/>
        <v>15154812.360000001</v>
      </c>
      <c r="S102" s="77">
        <f t="shared" si="24"/>
        <v>25667120.009999998</v>
      </c>
      <c r="T102" s="77">
        <f t="shared" si="24"/>
        <v>49624130.009999998</v>
      </c>
      <c r="U102" s="77">
        <f t="shared" si="24"/>
        <v>49624130.009999998</v>
      </c>
      <c r="V102" s="77">
        <f t="shared" si="24"/>
        <v>49424516.7852</v>
      </c>
      <c r="W102" s="77">
        <f t="shared" si="24"/>
        <v>53687060.020799994</v>
      </c>
      <c r="X102" s="77">
        <f t="shared" si="24"/>
        <v>56953925.020799994</v>
      </c>
      <c r="Y102" s="77">
        <f t="shared" si="24"/>
        <v>56953925.020799994</v>
      </c>
      <c r="Z102" s="77">
        <f t="shared" si="24"/>
        <v>56732134.671215996</v>
      </c>
      <c r="AA102" s="77">
        <f t="shared" si="24"/>
        <v>56732134.671215996</v>
      </c>
      <c r="AB102" s="77">
        <f t="shared" si="24"/>
        <v>56732134.671215996</v>
      </c>
      <c r="AC102" s="77">
        <f t="shared" si="24"/>
        <v>56732134.671215996</v>
      </c>
      <c r="AD102" s="77">
        <f t="shared" si="24"/>
        <v>56505908.514640316</v>
      </c>
      <c r="AE102" s="77">
        <f t="shared" si="24"/>
        <v>56505908.514640316</v>
      </c>
      <c r="AF102" s="77">
        <f t="shared" si="24"/>
        <v>63039638.514640309</v>
      </c>
      <c r="AG102" s="77">
        <f t="shared" si="24"/>
        <v>47912060.311185591</v>
      </c>
      <c r="AH102" s="77">
        <f t="shared" si="24"/>
        <v>42837770.717409313</v>
      </c>
      <c r="AI102" s="77">
        <f t="shared" si="24"/>
        <v>42837770.717409313</v>
      </c>
      <c r="AJ102" s="77">
        <f t="shared" si="24"/>
        <v>28504557.792050578</v>
      </c>
      <c r="AK102" s="77">
        <f t="shared" si="24"/>
        <v>20609634.042050578</v>
      </c>
      <c r="AL102" s="77">
        <f t="shared" si="24"/>
        <v>20493915.447891589</v>
      </c>
      <c r="AM102" s="77">
        <f t="shared" si="24"/>
        <v>20493915.447891589</v>
      </c>
      <c r="AN102" s="77">
        <f t="shared" si="24"/>
        <v>18015005.551925112</v>
      </c>
      <c r="AO102" s="77">
        <f t="shared" si="24"/>
        <v>13931424.30192511</v>
      </c>
      <c r="AP102" s="77">
        <f t="shared" si="24"/>
        <v>13829138.437963611</v>
      </c>
      <c r="AQ102" s="77">
        <f t="shared" si="24"/>
        <v>13829138.437963611</v>
      </c>
      <c r="AR102" s="77">
        <f t="shared" si="24"/>
        <v>13829138.437963611</v>
      </c>
      <c r="AS102" s="77">
        <f t="shared" si="24"/>
        <v>13829138.437963611</v>
      </c>
      <c r="AT102" s="2"/>
      <c r="AU102" s="2"/>
      <c r="AV102" s="8"/>
      <c r="AW102" s="8"/>
      <c r="AX102" s="8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"/>
      <c r="BJ102" s="2"/>
      <c r="BK102" s="2"/>
      <c r="BL102" s="2"/>
      <c r="BM102" s="2"/>
      <c r="BN102" s="2"/>
      <c r="BO102" s="2"/>
    </row>
    <row r="103" spans="1:67" ht="15.75" customHeight="1" x14ac:dyDescent="0.25">
      <c r="A103" s="1"/>
      <c r="B103" s="16"/>
      <c r="C103" s="29"/>
      <c r="D103" s="29" t="s">
        <v>258</v>
      </c>
      <c r="E103" s="34"/>
      <c r="F103" s="78">
        <f t="shared" ref="F103:AS103" si="25">SUM(F$101:F$102)</f>
        <v>2625443.4375</v>
      </c>
      <c r="G103" s="78">
        <f t="shared" si="25"/>
        <v>2687493</v>
      </c>
      <c r="H103" s="78">
        <f t="shared" si="25"/>
        <v>2749542.5625</v>
      </c>
      <c r="I103" s="78">
        <f t="shared" si="25"/>
        <v>2917156.125</v>
      </c>
      <c r="J103" s="78">
        <f t="shared" si="25"/>
        <v>4381539.4124999996</v>
      </c>
      <c r="K103" s="78">
        <f t="shared" si="25"/>
        <v>4444261.6687500002</v>
      </c>
      <c r="L103" s="78">
        <f t="shared" si="25"/>
        <v>8007873.9187500002</v>
      </c>
      <c r="M103" s="78">
        <f t="shared" si="25"/>
        <v>26305283.784375001</v>
      </c>
      <c r="N103" s="78">
        <f t="shared" si="25"/>
        <v>32047089.989999998</v>
      </c>
      <c r="O103" s="78">
        <f t="shared" si="25"/>
        <v>15796499.227499999</v>
      </c>
      <c r="P103" s="78">
        <f t="shared" si="25"/>
        <v>15796499.227499999</v>
      </c>
      <c r="Q103" s="78">
        <f t="shared" si="25"/>
        <v>15796499.227499999</v>
      </c>
      <c r="R103" s="78">
        <f t="shared" si="25"/>
        <v>15661105.733100001</v>
      </c>
      <c r="S103" s="78">
        <f t="shared" si="25"/>
        <v>26181807.830699999</v>
      </c>
      <c r="T103" s="78">
        <f t="shared" si="25"/>
        <v>50245103.73195</v>
      </c>
      <c r="U103" s="78">
        <f t="shared" si="25"/>
        <v>50372148.781949997</v>
      </c>
      <c r="V103" s="78">
        <f t="shared" si="25"/>
        <v>50153948.108505599</v>
      </c>
      <c r="W103" s="78">
        <f t="shared" si="25"/>
        <v>54570504.593355596</v>
      </c>
      <c r="X103" s="78">
        <f t="shared" si="25"/>
        <v>57837369.593355596</v>
      </c>
      <c r="Y103" s="78">
        <f t="shared" si="25"/>
        <v>57837369.593355596</v>
      </c>
      <c r="Z103" s="78">
        <f t="shared" si="25"/>
        <v>57584755.039637707</v>
      </c>
      <c r="AA103" s="78">
        <f t="shared" si="25"/>
        <v>57584755.039637707</v>
      </c>
      <c r="AB103" s="78">
        <f t="shared" si="25"/>
        <v>57599937.228754506</v>
      </c>
      <c r="AC103" s="78">
        <f t="shared" si="25"/>
        <v>57618743.899786159</v>
      </c>
      <c r="AD103" s="78">
        <f t="shared" si="25"/>
        <v>57600005.858155631</v>
      </c>
      <c r="AE103" s="78">
        <f t="shared" si="25"/>
        <v>57600005.858155631</v>
      </c>
      <c r="AF103" s="78">
        <f t="shared" si="25"/>
        <v>64133735.858155623</v>
      </c>
      <c r="AG103" s="78">
        <f t="shared" si="25"/>
        <v>49006157.654700905</v>
      </c>
      <c r="AH103" s="78">
        <f t="shared" si="25"/>
        <v>43925407.928676233</v>
      </c>
      <c r="AI103" s="78">
        <f t="shared" si="25"/>
        <v>44199395.40090403</v>
      </c>
      <c r="AJ103" s="78">
        <f t="shared" si="25"/>
        <v>30137596.900545299</v>
      </c>
      <c r="AK103" s="78">
        <f t="shared" si="25"/>
        <v>22242673.150545299</v>
      </c>
      <c r="AL103" s="78">
        <f t="shared" si="25"/>
        <v>22237703.86870987</v>
      </c>
      <c r="AM103" s="78">
        <f t="shared" si="25"/>
        <v>22846702.400569871</v>
      </c>
      <c r="AN103" s="78">
        <f t="shared" si="25"/>
        <v>20367792.504603393</v>
      </c>
      <c r="AO103" s="78">
        <f t="shared" si="25"/>
        <v>16284211.254603392</v>
      </c>
      <c r="AP103" s="78">
        <f t="shared" si="25"/>
        <v>16367619.419689</v>
      </c>
      <c r="AQ103" s="78">
        <f t="shared" si="25"/>
        <v>17232391.975938998</v>
      </c>
      <c r="AR103" s="78">
        <f t="shared" si="25"/>
        <v>17262795.033465635</v>
      </c>
      <c r="AS103" s="78">
        <f t="shared" si="25"/>
        <v>17396769.813465636</v>
      </c>
      <c r="AT103" s="29"/>
      <c r="AU103" s="29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29"/>
      <c r="BJ103" s="29"/>
      <c r="BK103" s="29"/>
      <c r="BL103" s="29"/>
      <c r="BM103" s="29"/>
      <c r="BN103" s="29"/>
      <c r="BO103" s="29"/>
    </row>
    <row r="104" spans="1:67" ht="15.75" customHeight="1" x14ac:dyDescent="0.25">
      <c r="A104" s="1"/>
      <c r="B104" s="37"/>
      <c r="C104" s="2"/>
      <c r="D104" s="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2"/>
      <c r="AU104" s="2"/>
      <c r="AV104" s="8"/>
      <c r="AW104" s="8"/>
      <c r="AX104" s="8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"/>
      <c r="BJ104" s="2"/>
      <c r="BK104" s="2"/>
      <c r="BL104" s="2"/>
      <c r="BM104" s="2"/>
      <c r="BN104" s="2"/>
      <c r="BO104" s="2"/>
    </row>
    <row r="105" spans="1:67" ht="15.75" customHeight="1" x14ac:dyDescent="0.25">
      <c r="A105" s="1"/>
      <c r="B105" s="37"/>
      <c r="C105" s="2"/>
      <c r="D105" s="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2"/>
      <c r="AU105" s="2"/>
      <c r="AV105" s="8"/>
      <c r="AW105" s="8"/>
      <c r="AX105" s="8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"/>
      <c r="BJ105" s="2"/>
      <c r="BK105" s="2"/>
      <c r="BL105" s="2"/>
      <c r="BM105" s="2"/>
      <c r="BN105" s="2"/>
      <c r="BO105" s="2"/>
    </row>
    <row r="106" spans="1:67" ht="15.75" customHeight="1" x14ac:dyDescent="0.25">
      <c r="A106" s="1"/>
      <c r="B106" s="16"/>
      <c r="C106" s="2"/>
      <c r="D106" s="29" t="s">
        <v>259</v>
      </c>
      <c r="E106" s="34"/>
      <c r="F106" s="78">
        <f t="shared" ref="F106:AS106" si="26">F$103-F$96</f>
        <v>2290792.1875</v>
      </c>
      <c r="G106" s="78">
        <f t="shared" si="26"/>
        <v>2352841.75</v>
      </c>
      <c r="H106" s="78">
        <f t="shared" si="26"/>
        <v>2414891.3125</v>
      </c>
      <c r="I106" s="78">
        <f t="shared" si="26"/>
        <v>2582504.875</v>
      </c>
      <c r="J106" s="78">
        <f t="shared" si="26"/>
        <v>4043511.0124999997</v>
      </c>
      <c r="K106" s="78">
        <f t="shared" si="26"/>
        <v>4106233.2687500003</v>
      </c>
      <c r="L106" s="78">
        <f t="shared" si="26"/>
        <v>7669845.5187499998</v>
      </c>
      <c r="M106" s="78">
        <f t="shared" si="26"/>
        <v>25967255.384375002</v>
      </c>
      <c r="N106" s="78">
        <f t="shared" si="26"/>
        <v>31705603.772</v>
      </c>
      <c r="O106" s="78">
        <f t="shared" si="26"/>
        <v>15455013.009499999</v>
      </c>
      <c r="P106" s="78">
        <f t="shared" si="26"/>
        <v>15455013.009499999</v>
      </c>
      <c r="Q106" s="78">
        <f t="shared" si="26"/>
        <v>15455013.009499999</v>
      </c>
      <c r="R106" s="78">
        <f t="shared" si="26"/>
        <v>15316079.021990001</v>
      </c>
      <c r="S106" s="78">
        <f t="shared" si="26"/>
        <v>25836781.119589999</v>
      </c>
      <c r="T106" s="78">
        <f t="shared" si="26"/>
        <v>49900077.020839997</v>
      </c>
      <c r="U106" s="78">
        <f t="shared" si="26"/>
        <v>50027122.070839994</v>
      </c>
      <c r="V106" s="78">
        <f t="shared" si="26"/>
        <v>49805296.170110896</v>
      </c>
      <c r="W106" s="78">
        <f t="shared" si="26"/>
        <v>54221852.654960893</v>
      </c>
      <c r="X106" s="78">
        <f t="shared" si="26"/>
        <v>57488717.654960893</v>
      </c>
      <c r="Y106" s="78">
        <f t="shared" si="26"/>
        <v>57488717.654960893</v>
      </c>
      <c r="Z106" s="78">
        <f t="shared" si="26"/>
        <v>57232391.027370736</v>
      </c>
      <c r="AA106" s="78">
        <f t="shared" si="26"/>
        <v>57232391.027370736</v>
      </c>
      <c r="AB106" s="78">
        <f t="shared" si="26"/>
        <v>57247573.216487534</v>
      </c>
      <c r="AC106" s="78">
        <f t="shared" si="26"/>
        <v>57266379.887519188</v>
      </c>
      <c r="AD106" s="78">
        <f t="shared" si="26"/>
        <v>57243840.758235812</v>
      </c>
      <c r="AE106" s="78">
        <f t="shared" si="26"/>
        <v>57243840.758235812</v>
      </c>
      <c r="AF106" s="78">
        <f t="shared" si="26"/>
        <v>63777570.758235812</v>
      </c>
      <c r="AG106" s="78">
        <f t="shared" si="26"/>
        <v>48649992.554781094</v>
      </c>
      <c r="AH106" s="78">
        <f t="shared" si="26"/>
        <v>43565350.503878288</v>
      </c>
      <c r="AI106" s="78">
        <f t="shared" si="26"/>
        <v>43839337.976106085</v>
      </c>
      <c r="AJ106" s="78">
        <f t="shared" si="26"/>
        <v>29777539.475747358</v>
      </c>
      <c r="AK106" s="78">
        <f t="shared" si="26"/>
        <v>21882615.725747358</v>
      </c>
      <c r="AL106" s="78">
        <f t="shared" si="26"/>
        <v>21873660.600599844</v>
      </c>
      <c r="AM106" s="78">
        <f t="shared" si="26"/>
        <v>22482659.132459845</v>
      </c>
      <c r="AN106" s="78">
        <f t="shared" si="26"/>
        <v>20003749.236493368</v>
      </c>
      <c r="AO106" s="78">
        <f t="shared" si="26"/>
        <v>15920167.986493368</v>
      </c>
      <c r="AP106" s="78">
        <f t="shared" si="26"/>
        <v>15999494.449306168</v>
      </c>
      <c r="AQ106" s="78">
        <f t="shared" si="26"/>
        <v>16864267.005556166</v>
      </c>
      <c r="AR106" s="78">
        <f t="shared" si="26"/>
        <v>16894670.063082803</v>
      </c>
      <c r="AS106" s="78">
        <f t="shared" si="26"/>
        <v>17028644.843082804</v>
      </c>
      <c r="AT106" s="2"/>
      <c r="AU106" s="2"/>
      <c r="AV106" s="8"/>
      <c r="AW106" s="8"/>
      <c r="AX106" s="8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"/>
      <c r="BJ106" s="2"/>
      <c r="BK106" s="2"/>
      <c r="BL106" s="2"/>
      <c r="BM106" s="2"/>
      <c r="BN106" s="2"/>
      <c r="BO106" s="2"/>
    </row>
    <row r="107" spans="1:67" ht="15.75" customHeight="1" x14ac:dyDescent="0.25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8"/>
      <c r="AW107" s="8"/>
      <c r="AX107" s="8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"/>
      <c r="BJ107" s="2"/>
      <c r="BK107" s="2"/>
      <c r="BL107" s="2"/>
      <c r="BM107" s="2"/>
      <c r="BN107" s="2"/>
      <c r="BO107" s="2"/>
    </row>
    <row r="108" spans="1:67" ht="15.75" customHeight="1" x14ac:dyDescent="0.25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8"/>
      <c r="AW108" s="8"/>
      <c r="AX108" s="8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"/>
      <c r="BJ108" s="2"/>
      <c r="BK108" s="2"/>
      <c r="BL108" s="2"/>
      <c r="BM108" s="2"/>
      <c r="BN108" s="2"/>
      <c r="BO108" s="2"/>
    </row>
    <row r="109" spans="1:67" ht="15.75" customHeight="1" x14ac:dyDescent="0.25">
      <c r="A109" s="1"/>
      <c r="B109" s="16"/>
      <c r="C109" s="2"/>
      <c r="D109" s="32" t="s">
        <v>260</v>
      </c>
      <c r="E109" s="7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2"/>
      <c r="AU109" s="2"/>
      <c r="AV109" s="8"/>
      <c r="AW109" s="8"/>
      <c r="AX109" s="8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"/>
      <c r="BJ109" s="2"/>
      <c r="BK109" s="2"/>
      <c r="BL109" s="2"/>
      <c r="BM109" s="2"/>
      <c r="BN109" s="2"/>
      <c r="BO109" s="2"/>
    </row>
    <row r="110" spans="1:67" ht="15.75" customHeight="1" x14ac:dyDescent="0.25">
      <c r="A110" s="1"/>
      <c r="B110" s="16"/>
      <c r="C110" s="2"/>
      <c r="D110" s="2" t="s">
        <v>256</v>
      </c>
      <c r="E110" s="12"/>
      <c r="F110" s="77">
        <f t="shared" ref="F110:AS110" si="27">F43</f>
        <v>42500000</v>
      </c>
      <c r="G110" s="77">
        <f t="shared" si="27"/>
        <v>0</v>
      </c>
      <c r="H110" s="77">
        <f t="shared" si="27"/>
        <v>0</v>
      </c>
      <c r="I110" s="77">
        <f t="shared" si="27"/>
        <v>0</v>
      </c>
      <c r="J110" s="77">
        <f t="shared" si="27"/>
        <v>0</v>
      </c>
      <c r="K110" s="77">
        <f t="shared" si="27"/>
        <v>0</v>
      </c>
      <c r="L110" s="77">
        <f t="shared" si="27"/>
        <v>0</v>
      </c>
      <c r="M110" s="77">
        <f t="shared" si="27"/>
        <v>0</v>
      </c>
      <c r="N110" s="77">
        <f t="shared" si="27"/>
        <v>0</v>
      </c>
      <c r="O110" s="77">
        <f t="shared" si="27"/>
        <v>0</v>
      </c>
      <c r="P110" s="77">
        <f t="shared" si="27"/>
        <v>0</v>
      </c>
      <c r="Q110" s="77">
        <f t="shared" si="27"/>
        <v>0</v>
      </c>
      <c r="R110" s="77">
        <f t="shared" si="27"/>
        <v>0</v>
      </c>
      <c r="S110" s="77">
        <f t="shared" si="27"/>
        <v>0</v>
      </c>
      <c r="T110" s="77">
        <f t="shared" si="27"/>
        <v>0</v>
      </c>
      <c r="U110" s="77">
        <f t="shared" si="27"/>
        <v>0</v>
      </c>
      <c r="V110" s="77">
        <f t="shared" si="27"/>
        <v>0</v>
      </c>
      <c r="W110" s="77">
        <f t="shared" si="27"/>
        <v>0</v>
      </c>
      <c r="X110" s="77">
        <f t="shared" si="27"/>
        <v>0</v>
      </c>
      <c r="Y110" s="77">
        <f t="shared" si="27"/>
        <v>0</v>
      </c>
      <c r="Z110" s="77">
        <f t="shared" si="27"/>
        <v>42500000</v>
      </c>
      <c r="AA110" s="77">
        <f t="shared" si="27"/>
        <v>0</v>
      </c>
      <c r="AB110" s="77">
        <f t="shared" si="27"/>
        <v>0</v>
      </c>
      <c r="AC110" s="77">
        <f t="shared" si="27"/>
        <v>0</v>
      </c>
      <c r="AD110" s="77">
        <f t="shared" si="27"/>
        <v>0</v>
      </c>
      <c r="AE110" s="77">
        <f t="shared" si="27"/>
        <v>0</v>
      </c>
      <c r="AF110" s="77">
        <f t="shared" si="27"/>
        <v>0</v>
      </c>
      <c r="AG110" s="77">
        <f t="shared" si="27"/>
        <v>0</v>
      </c>
      <c r="AH110" s="77">
        <f t="shared" si="27"/>
        <v>0</v>
      </c>
      <c r="AI110" s="77">
        <f t="shared" si="27"/>
        <v>0</v>
      </c>
      <c r="AJ110" s="77">
        <f t="shared" si="27"/>
        <v>0</v>
      </c>
      <c r="AK110" s="77">
        <f t="shared" si="27"/>
        <v>0</v>
      </c>
      <c r="AL110" s="77">
        <f t="shared" si="27"/>
        <v>0</v>
      </c>
      <c r="AM110" s="77">
        <f t="shared" si="27"/>
        <v>0</v>
      </c>
      <c r="AN110" s="77">
        <f t="shared" si="27"/>
        <v>0</v>
      </c>
      <c r="AO110" s="77">
        <f t="shared" si="27"/>
        <v>0</v>
      </c>
      <c r="AP110" s="77">
        <f t="shared" si="27"/>
        <v>0</v>
      </c>
      <c r="AQ110" s="77">
        <f t="shared" si="27"/>
        <v>0</v>
      </c>
      <c r="AR110" s="77">
        <f t="shared" si="27"/>
        <v>0</v>
      </c>
      <c r="AS110" s="77">
        <f t="shared" si="27"/>
        <v>0</v>
      </c>
      <c r="AT110" s="2"/>
      <c r="AU110" s="2"/>
      <c r="AV110" s="8"/>
      <c r="AW110" s="8"/>
      <c r="AX110" s="8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"/>
      <c r="BJ110" s="2"/>
      <c r="BK110" s="2"/>
      <c r="BL110" s="2"/>
      <c r="BM110" s="2"/>
      <c r="BN110" s="2"/>
      <c r="BO110" s="2"/>
    </row>
    <row r="111" spans="1:67" ht="15.75" customHeight="1" x14ac:dyDescent="0.25">
      <c r="A111" s="1"/>
      <c r="B111" s="16"/>
      <c r="C111" s="2"/>
      <c r="D111" s="2" t="s">
        <v>257</v>
      </c>
      <c r="E111" s="12"/>
      <c r="F111" s="77">
        <f t="shared" ref="F111:AS111" si="28">F$84</f>
        <v>127000000</v>
      </c>
      <c r="G111" s="77">
        <f t="shared" si="28"/>
        <v>0</v>
      </c>
      <c r="H111" s="77">
        <f t="shared" si="28"/>
        <v>0</v>
      </c>
      <c r="I111" s="77">
        <f t="shared" si="28"/>
        <v>0</v>
      </c>
      <c r="J111" s="77">
        <f t="shared" si="28"/>
        <v>0</v>
      </c>
      <c r="K111" s="77">
        <f t="shared" si="28"/>
        <v>0</v>
      </c>
      <c r="L111" s="77">
        <f t="shared" si="28"/>
        <v>0</v>
      </c>
      <c r="M111" s="77">
        <f t="shared" si="28"/>
        <v>0</v>
      </c>
      <c r="N111" s="77">
        <f t="shared" si="28"/>
        <v>0</v>
      </c>
      <c r="O111" s="77">
        <f t="shared" si="28"/>
        <v>0</v>
      </c>
      <c r="P111" s="77">
        <f t="shared" si="28"/>
        <v>0</v>
      </c>
      <c r="Q111" s="77">
        <f t="shared" si="28"/>
        <v>0</v>
      </c>
      <c r="R111" s="77">
        <f t="shared" si="28"/>
        <v>0</v>
      </c>
      <c r="S111" s="77">
        <f t="shared" si="28"/>
        <v>0</v>
      </c>
      <c r="T111" s="77">
        <f t="shared" si="28"/>
        <v>0</v>
      </c>
      <c r="U111" s="77">
        <f t="shared" si="28"/>
        <v>0</v>
      </c>
      <c r="V111" s="77">
        <f t="shared" si="28"/>
        <v>0</v>
      </c>
      <c r="W111" s="77">
        <f t="shared" si="28"/>
        <v>0</v>
      </c>
      <c r="X111" s="77">
        <f t="shared" si="28"/>
        <v>0</v>
      </c>
      <c r="Y111" s="77">
        <f t="shared" si="28"/>
        <v>0</v>
      </c>
      <c r="Z111" s="77">
        <f t="shared" si="28"/>
        <v>127000000</v>
      </c>
      <c r="AA111" s="77">
        <f t="shared" si="28"/>
        <v>0</v>
      </c>
      <c r="AB111" s="77">
        <f t="shared" si="28"/>
        <v>0</v>
      </c>
      <c r="AC111" s="77">
        <f t="shared" si="28"/>
        <v>0</v>
      </c>
      <c r="AD111" s="77">
        <f t="shared" si="28"/>
        <v>0</v>
      </c>
      <c r="AE111" s="77">
        <f t="shared" si="28"/>
        <v>0</v>
      </c>
      <c r="AF111" s="77">
        <f t="shared" si="28"/>
        <v>0</v>
      </c>
      <c r="AG111" s="77">
        <f t="shared" si="28"/>
        <v>0</v>
      </c>
      <c r="AH111" s="77">
        <f t="shared" si="28"/>
        <v>0</v>
      </c>
      <c r="AI111" s="77">
        <f t="shared" si="28"/>
        <v>0</v>
      </c>
      <c r="AJ111" s="77">
        <f t="shared" si="28"/>
        <v>0</v>
      </c>
      <c r="AK111" s="77">
        <f t="shared" si="28"/>
        <v>0</v>
      </c>
      <c r="AL111" s="77">
        <f t="shared" si="28"/>
        <v>0</v>
      </c>
      <c r="AM111" s="77">
        <f t="shared" si="28"/>
        <v>0</v>
      </c>
      <c r="AN111" s="77">
        <f t="shared" si="28"/>
        <v>0</v>
      </c>
      <c r="AO111" s="77">
        <f t="shared" si="28"/>
        <v>0</v>
      </c>
      <c r="AP111" s="77">
        <f t="shared" si="28"/>
        <v>0</v>
      </c>
      <c r="AQ111" s="77">
        <f t="shared" si="28"/>
        <v>0</v>
      </c>
      <c r="AR111" s="77">
        <f t="shared" si="28"/>
        <v>0</v>
      </c>
      <c r="AS111" s="77">
        <f t="shared" si="28"/>
        <v>0</v>
      </c>
      <c r="AT111" s="2"/>
      <c r="AU111" s="2"/>
      <c r="AV111" s="8"/>
      <c r="AW111" s="8"/>
      <c r="AX111" s="8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"/>
      <c r="BJ111" s="2"/>
      <c r="BK111" s="2"/>
      <c r="BL111" s="2"/>
      <c r="BM111" s="2"/>
      <c r="BN111" s="2"/>
      <c r="BO111" s="2"/>
    </row>
    <row r="112" spans="1:67" ht="15.75" customHeight="1" x14ac:dyDescent="0.25">
      <c r="A112" s="1"/>
      <c r="B112" s="16"/>
      <c r="C112" s="2"/>
      <c r="D112" s="2" t="s">
        <v>261</v>
      </c>
      <c r="E112" s="12"/>
      <c r="F112" s="77">
        <f t="shared" ref="F112:AS112" si="29">SUM(F110:F111)</f>
        <v>169500000</v>
      </c>
      <c r="G112" s="77">
        <f t="shared" si="29"/>
        <v>0</v>
      </c>
      <c r="H112" s="77">
        <f t="shared" si="29"/>
        <v>0</v>
      </c>
      <c r="I112" s="77">
        <f t="shared" si="29"/>
        <v>0</v>
      </c>
      <c r="J112" s="77">
        <f t="shared" si="29"/>
        <v>0</v>
      </c>
      <c r="K112" s="77">
        <f t="shared" si="29"/>
        <v>0</v>
      </c>
      <c r="L112" s="77">
        <f t="shared" si="29"/>
        <v>0</v>
      </c>
      <c r="M112" s="77">
        <f t="shared" si="29"/>
        <v>0</v>
      </c>
      <c r="N112" s="77">
        <f t="shared" si="29"/>
        <v>0</v>
      </c>
      <c r="O112" s="77">
        <f t="shared" si="29"/>
        <v>0</v>
      </c>
      <c r="P112" s="77">
        <f t="shared" si="29"/>
        <v>0</v>
      </c>
      <c r="Q112" s="77">
        <f t="shared" si="29"/>
        <v>0</v>
      </c>
      <c r="R112" s="77">
        <f t="shared" si="29"/>
        <v>0</v>
      </c>
      <c r="S112" s="77">
        <f t="shared" si="29"/>
        <v>0</v>
      </c>
      <c r="T112" s="77">
        <f t="shared" si="29"/>
        <v>0</v>
      </c>
      <c r="U112" s="77">
        <f t="shared" si="29"/>
        <v>0</v>
      </c>
      <c r="V112" s="77">
        <f t="shared" si="29"/>
        <v>0</v>
      </c>
      <c r="W112" s="77">
        <f t="shared" si="29"/>
        <v>0</v>
      </c>
      <c r="X112" s="77">
        <f t="shared" si="29"/>
        <v>0</v>
      </c>
      <c r="Y112" s="77">
        <f t="shared" si="29"/>
        <v>0</v>
      </c>
      <c r="Z112" s="77">
        <f t="shared" si="29"/>
        <v>169500000</v>
      </c>
      <c r="AA112" s="77">
        <f t="shared" si="29"/>
        <v>0</v>
      </c>
      <c r="AB112" s="77">
        <f t="shared" si="29"/>
        <v>0</v>
      </c>
      <c r="AC112" s="77">
        <f t="shared" si="29"/>
        <v>0</v>
      </c>
      <c r="AD112" s="77">
        <f t="shared" si="29"/>
        <v>0</v>
      </c>
      <c r="AE112" s="77">
        <f t="shared" si="29"/>
        <v>0</v>
      </c>
      <c r="AF112" s="77">
        <f t="shared" si="29"/>
        <v>0</v>
      </c>
      <c r="AG112" s="77">
        <f t="shared" si="29"/>
        <v>0</v>
      </c>
      <c r="AH112" s="77">
        <f t="shared" si="29"/>
        <v>0</v>
      </c>
      <c r="AI112" s="77">
        <f t="shared" si="29"/>
        <v>0</v>
      </c>
      <c r="AJ112" s="77">
        <f t="shared" si="29"/>
        <v>0</v>
      </c>
      <c r="AK112" s="77">
        <f t="shared" si="29"/>
        <v>0</v>
      </c>
      <c r="AL112" s="77">
        <f t="shared" si="29"/>
        <v>0</v>
      </c>
      <c r="AM112" s="77">
        <f t="shared" si="29"/>
        <v>0</v>
      </c>
      <c r="AN112" s="77">
        <f t="shared" si="29"/>
        <v>0</v>
      </c>
      <c r="AO112" s="77">
        <f t="shared" si="29"/>
        <v>0</v>
      </c>
      <c r="AP112" s="77">
        <f t="shared" si="29"/>
        <v>0</v>
      </c>
      <c r="AQ112" s="77">
        <f t="shared" si="29"/>
        <v>0</v>
      </c>
      <c r="AR112" s="77">
        <f t="shared" si="29"/>
        <v>0</v>
      </c>
      <c r="AS112" s="77">
        <f t="shared" si="29"/>
        <v>0</v>
      </c>
      <c r="AT112" s="2"/>
      <c r="AU112" s="2"/>
      <c r="AV112" s="8"/>
      <c r="AW112" s="8"/>
      <c r="AX112" s="8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"/>
      <c r="BJ112" s="2"/>
      <c r="BK112" s="2"/>
      <c r="BL112" s="2"/>
      <c r="BM112" s="2"/>
      <c r="BN112" s="2"/>
      <c r="BO112" s="2"/>
    </row>
    <row r="113" spans="1:67" ht="15.75" customHeight="1" x14ac:dyDescent="0.25">
      <c r="A113" s="1"/>
      <c r="B113" s="16"/>
      <c r="C113" s="2"/>
      <c r="D113" s="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2"/>
      <c r="AU113" s="2"/>
      <c r="AV113" s="8"/>
      <c r="AW113" s="8"/>
      <c r="AX113" s="8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"/>
      <c r="BJ113" s="2"/>
      <c r="BK113" s="2"/>
      <c r="BL113" s="2"/>
      <c r="BM113" s="2"/>
      <c r="BN113" s="2"/>
      <c r="BO113" s="2"/>
    </row>
    <row r="114" spans="1:67" ht="15.75" customHeight="1" x14ac:dyDescent="0.25">
      <c r="A114" s="1"/>
      <c r="B114" s="16"/>
      <c r="C114" s="2"/>
      <c r="D114" s="29" t="s">
        <v>262</v>
      </c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8"/>
      <c r="AW114" s="8"/>
      <c r="AX114" s="8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"/>
      <c r="BJ114" s="2"/>
      <c r="BK114" s="2"/>
      <c r="BL114" s="2"/>
      <c r="BM114" s="2"/>
      <c r="BN114" s="2"/>
      <c r="BO114" s="2"/>
    </row>
    <row r="115" spans="1:67" ht="15.75" customHeight="1" x14ac:dyDescent="0.25">
      <c r="A115" s="1"/>
      <c r="B115" s="16"/>
      <c r="C115" s="2"/>
      <c r="D115" s="2" t="s">
        <v>263</v>
      </c>
      <c r="E115" s="44">
        <v>0.1</v>
      </c>
      <c r="F115" s="124">
        <f t="shared" ref="F115:AS115" si="30">E115</f>
        <v>0.1</v>
      </c>
      <c r="G115" s="124">
        <f t="shared" si="30"/>
        <v>0.1</v>
      </c>
      <c r="H115" s="124">
        <f t="shared" si="30"/>
        <v>0.1</v>
      </c>
      <c r="I115" s="124">
        <f t="shared" si="30"/>
        <v>0.1</v>
      </c>
      <c r="J115" s="124">
        <f t="shared" si="30"/>
        <v>0.1</v>
      </c>
      <c r="K115" s="124">
        <f t="shared" si="30"/>
        <v>0.1</v>
      </c>
      <c r="L115" s="124">
        <f t="shared" si="30"/>
        <v>0.1</v>
      </c>
      <c r="M115" s="124">
        <f t="shared" si="30"/>
        <v>0.1</v>
      </c>
      <c r="N115" s="124">
        <f t="shared" si="30"/>
        <v>0.1</v>
      </c>
      <c r="O115" s="124">
        <f t="shared" si="30"/>
        <v>0.1</v>
      </c>
      <c r="P115" s="124">
        <f t="shared" si="30"/>
        <v>0.1</v>
      </c>
      <c r="Q115" s="124">
        <f t="shared" si="30"/>
        <v>0.1</v>
      </c>
      <c r="R115" s="124">
        <f t="shared" si="30"/>
        <v>0.1</v>
      </c>
      <c r="S115" s="124">
        <f t="shared" si="30"/>
        <v>0.1</v>
      </c>
      <c r="T115" s="124">
        <f t="shared" si="30"/>
        <v>0.1</v>
      </c>
      <c r="U115" s="124">
        <f t="shared" si="30"/>
        <v>0.1</v>
      </c>
      <c r="V115" s="124">
        <f t="shared" si="30"/>
        <v>0.1</v>
      </c>
      <c r="W115" s="124">
        <f t="shared" si="30"/>
        <v>0.1</v>
      </c>
      <c r="X115" s="124">
        <f t="shared" si="30"/>
        <v>0.1</v>
      </c>
      <c r="Y115" s="124">
        <f t="shared" si="30"/>
        <v>0.1</v>
      </c>
      <c r="Z115" s="124">
        <f t="shared" si="30"/>
        <v>0.1</v>
      </c>
      <c r="AA115" s="124">
        <f t="shared" si="30"/>
        <v>0.1</v>
      </c>
      <c r="AB115" s="124">
        <f t="shared" si="30"/>
        <v>0.1</v>
      </c>
      <c r="AC115" s="124">
        <f t="shared" si="30"/>
        <v>0.1</v>
      </c>
      <c r="AD115" s="124">
        <f t="shared" si="30"/>
        <v>0.1</v>
      </c>
      <c r="AE115" s="124">
        <f t="shared" si="30"/>
        <v>0.1</v>
      </c>
      <c r="AF115" s="124">
        <f t="shared" si="30"/>
        <v>0.1</v>
      </c>
      <c r="AG115" s="124">
        <f t="shared" si="30"/>
        <v>0.1</v>
      </c>
      <c r="AH115" s="124">
        <f t="shared" si="30"/>
        <v>0.1</v>
      </c>
      <c r="AI115" s="124">
        <f t="shared" si="30"/>
        <v>0.1</v>
      </c>
      <c r="AJ115" s="124">
        <f t="shared" si="30"/>
        <v>0.1</v>
      </c>
      <c r="AK115" s="124">
        <f t="shared" si="30"/>
        <v>0.1</v>
      </c>
      <c r="AL115" s="124">
        <f t="shared" si="30"/>
        <v>0.1</v>
      </c>
      <c r="AM115" s="124">
        <f t="shared" si="30"/>
        <v>0.1</v>
      </c>
      <c r="AN115" s="124">
        <f t="shared" si="30"/>
        <v>0.1</v>
      </c>
      <c r="AO115" s="124">
        <f t="shared" si="30"/>
        <v>0.1</v>
      </c>
      <c r="AP115" s="124">
        <f t="shared" si="30"/>
        <v>0.1</v>
      </c>
      <c r="AQ115" s="124">
        <f t="shared" si="30"/>
        <v>0.1</v>
      </c>
      <c r="AR115" s="124">
        <f t="shared" si="30"/>
        <v>0.1</v>
      </c>
      <c r="AS115" s="124">
        <f t="shared" si="30"/>
        <v>0.1</v>
      </c>
      <c r="AT115" s="2"/>
      <c r="AU115" s="2"/>
      <c r="AV115" s="8"/>
      <c r="AW115" s="8"/>
      <c r="AX115" s="8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"/>
      <c r="BJ115" s="2"/>
      <c r="BK115" s="2"/>
      <c r="BL115" s="2"/>
      <c r="BM115" s="2"/>
      <c r="BN115" s="2"/>
      <c r="BO115" s="2"/>
    </row>
    <row r="116" spans="1:67" ht="15.75" customHeight="1" x14ac:dyDescent="0.25">
      <c r="A116" s="1"/>
      <c r="B116" s="16"/>
      <c r="C116" s="2"/>
      <c r="D116" s="2" t="s">
        <v>264</v>
      </c>
      <c r="E116" s="2"/>
      <c r="F116" s="77">
        <f t="shared" ref="F116:AS116" si="31">F$106*F$115</f>
        <v>229079.21875</v>
      </c>
      <c r="G116" s="77">
        <f t="shared" si="31"/>
        <v>235284.17500000002</v>
      </c>
      <c r="H116" s="77">
        <f t="shared" si="31"/>
        <v>241489.13125000001</v>
      </c>
      <c r="I116" s="77">
        <f t="shared" si="31"/>
        <v>258250.48750000002</v>
      </c>
      <c r="J116" s="77">
        <f t="shared" si="31"/>
        <v>404351.10125000001</v>
      </c>
      <c r="K116" s="77">
        <f t="shared" si="31"/>
        <v>410623.32687500003</v>
      </c>
      <c r="L116" s="77">
        <f t="shared" si="31"/>
        <v>766984.551875</v>
      </c>
      <c r="M116" s="77">
        <f t="shared" si="31"/>
        <v>2596725.5384375006</v>
      </c>
      <c r="N116" s="77">
        <f t="shared" si="31"/>
        <v>3170560.3772</v>
      </c>
      <c r="O116" s="77">
        <f t="shared" si="31"/>
        <v>1545501.3009500001</v>
      </c>
      <c r="P116" s="77">
        <f t="shared" si="31"/>
        <v>1545501.3009500001</v>
      </c>
      <c r="Q116" s="77">
        <f t="shared" si="31"/>
        <v>1545501.3009500001</v>
      </c>
      <c r="R116" s="77">
        <f t="shared" si="31"/>
        <v>1531607.9021990001</v>
      </c>
      <c r="S116" s="77">
        <f t="shared" si="31"/>
        <v>2583678.1119590001</v>
      </c>
      <c r="T116" s="77">
        <f t="shared" si="31"/>
        <v>4990007.7020840002</v>
      </c>
      <c r="U116" s="77">
        <f t="shared" si="31"/>
        <v>5002712.2070839992</v>
      </c>
      <c r="V116" s="77">
        <f t="shared" si="31"/>
        <v>4980529.6170110898</v>
      </c>
      <c r="W116" s="77">
        <f t="shared" si="31"/>
        <v>5422185.2654960901</v>
      </c>
      <c r="X116" s="77">
        <f t="shared" si="31"/>
        <v>5748871.7654960901</v>
      </c>
      <c r="Y116" s="77">
        <f t="shared" si="31"/>
        <v>5748871.7654960901</v>
      </c>
      <c r="Z116" s="77">
        <f t="shared" si="31"/>
        <v>5723239.1027370738</v>
      </c>
      <c r="AA116" s="77">
        <f t="shared" si="31"/>
        <v>5723239.1027370738</v>
      </c>
      <c r="AB116" s="77">
        <f t="shared" si="31"/>
        <v>5724757.3216487542</v>
      </c>
      <c r="AC116" s="77">
        <f t="shared" si="31"/>
        <v>5726637.988751919</v>
      </c>
      <c r="AD116" s="77">
        <f t="shared" si="31"/>
        <v>5724384.0758235818</v>
      </c>
      <c r="AE116" s="77">
        <f t="shared" si="31"/>
        <v>5724384.0758235818</v>
      </c>
      <c r="AF116" s="77">
        <f t="shared" si="31"/>
        <v>6377757.0758235818</v>
      </c>
      <c r="AG116" s="77">
        <f t="shared" si="31"/>
        <v>4864999.2554781092</v>
      </c>
      <c r="AH116" s="77">
        <f t="shared" si="31"/>
        <v>4356535.0503878286</v>
      </c>
      <c r="AI116" s="77">
        <f t="shared" si="31"/>
        <v>4383933.7976106089</v>
      </c>
      <c r="AJ116" s="77">
        <f t="shared" si="31"/>
        <v>2977753.9475747361</v>
      </c>
      <c r="AK116" s="77">
        <f t="shared" si="31"/>
        <v>2188261.5725747361</v>
      </c>
      <c r="AL116" s="77">
        <f t="shared" si="31"/>
        <v>2187366.0600599847</v>
      </c>
      <c r="AM116" s="77">
        <f t="shared" si="31"/>
        <v>2248265.9132459848</v>
      </c>
      <c r="AN116" s="77">
        <f t="shared" si="31"/>
        <v>2000374.9236493369</v>
      </c>
      <c r="AO116" s="77">
        <f t="shared" si="31"/>
        <v>1592016.7986493369</v>
      </c>
      <c r="AP116" s="77">
        <f t="shared" si="31"/>
        <v>1599949.4449306168</v>
      </c>
      <c r="AQ116" s="77">
        <f t="shared" si="31"/>
        <v>1686426.7005556168</v>
      </c>
      <c r="AR116" s="77">
        <f t="shared" si="31"/>
        <v>1689467.0063082804</v>
      </c>
      <c r="AS116" s="77">
        <f t="shared" si="31"/>
        <v>1702864.4843082805</v>
      </c>
      <c r="AT116" s="2"/>
      <c r="AU116" s="2"/>
      <c r="AV116" s="8"/>
      <c r="AW116" s="8"/>
      <c r="AX116" s="8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"/>
      <c r="BJ116" s="2"/>
      <c r="BK116" s="2"/>
      <c r="BL116" s="2"/>
      <c r="BM116" s="2"/>
      <c r="BN116" s="2"/>
      <c r="BO116" s="2"/>
    </row>
    <row r="117" spans="1:67" ht="15.75" customHeight="1" x14ac:dyDescent="0.25">
      <c r="A117" s="1"/>
      <c r="B117" s="16"/>
      <c r="C117" s="2"/>
      <c r="D117" s="29" t="s">
        <v>265</v>
      </c>
      <c r="E117" s="29"/>
      <c r="F117" s="78">
        <f>$F$112-F$116</f>
        <v>169270920.78125</v>
      </c>
      <c r="G117" s="78">
        <f t="shared" ref="G117:AS117" si="32">IF(F$117+G112-G$116&gt;0,F$117+G112-G$116,0)</f>
        <v>169035636.60624999</v>
      </c>
      <c r="H117" s="78">
        <f t="shared" si="32"/>
        <v>168794147.47499999</v>
      </c>
      <c r="I117" s="78">
        <f t="shared" si="32"/>
        <v>168535896.98749998</v>
      </c>
      <c r="J117" s="78">
        <f t="shared" si="32"/>
        <v>168131545.88624999</v>
      </c>
      <c r="K117" s="78">
        <f t="shared" si="32"/>
        <v>167720922.55937499</v>
      </c>
      <c r="L117" s="78">
        <f t="shared" si="32"/>
        <v>166953938.00749999</v>
      </c>
      <c r="M117" s="78">
        <f t="shared" si="32"/>
        <v>164357212.46906251</v>
      </c>
      <c r="N117" s="78">
        <f t="shared" si="32"/>
        <v>161186652.0918625</v>
      </c>
      <c r="O117" s="78">
        <f t="shared" si="32"/>
        <v>159641150.79091251</v>
      </c>
      <c r="P117" s="78">
        <f t="shared" si="32"/>
        <v>158095649.48996252</v>
      </c>
      <c r="Q117" s="78">
        <f t="shared" si="32"/>
        <v>156550148.18901253</v>
      </c>
      <c r="R117" s="78">
        <f t="shared" si="32"/>
        <v>155018540.28681353</v>
      </c>
      <c r="S117" s="78">
        <f t="shared" si="32"/>
        <v>152434862.17485452</v>
      </c>
      <c r="T117" s="78">
        <f t="shared" si="32"/>
        <v>147444854.47277051</v>
      </c>
      <c r="U117" s="78">
        <f t="shared" si="32"/>
        <v>142442142.26568651</v>
      </c>
      <c r="V117" s="78">
        <f t="shared" si="32"/>
        <v>137461612.64867541</v>
      </c>
      <c r="W117" s="78">
        <f t="shared" si="32"/>
        <v>132039427.38317932</v>
      </c>
      <c r="X117" s="78">
        <f t="shared" si="32"/>
        <v>126290555.61768323</v>
      </c>
      <c r="Y117" s="78">
        <f t="shared" si="32"/>
        <v>120541683.85218714</v>
      </c>
      <c r="Z117" s="78">
        <f t="shared" si="32"/>
        <v>284318444.74945009</v>
      </c>
      <c r="AA117" s="78">
        <f t="shared" si="32"/>
        <v>278595205.64671302</v>
      </c>
      <c r="AB117" s="78">
        <f t="shared" si="32"/>
        <v>272870448.32506424</v>
      </c>
      <c r="AC117" s="78">
        <f t="shared" si="32"/>
        <v>267143810.33631232</v>
      </c>
      <c r="AD117" s="78">
        <f t="shared" si="32"/>
        <v>261419426.26048875</v>
      </c>
      <c r="AE117" s="78">
        <f t="shared" si="32"/>
        <v>255695042.18466517</v>
      </c>
      <c r="AF117" s="78">
        <f t="shared" si="32"/>
        <v>249317285.1088416</v>
      </c>
      <c r="AG117" s="78">
        <f t="shared" si="32"/>
        <v>244452285.85336348</v>
      </c>
      <c r="AH117" s="78">
        <f t="shared" si="32"/>
        <v>240095750.80297565</v>
      </c>
      <c r="AI117" s="78">
        <f t="shared" si="32"/>
        <v>235711817.00536504</v>
      </c>
      <c r="AJ117" s="78">
        <f t="shared" si="32"/>
        <v>232734063.05779031</v>
      </c>
      <c r="AK117" s="78">
        <f t="shared" si="32"/>
        <v>230545801.48521557</v>
      </c>
      <c r="AL117" s="78">
        <f t="shared" si="32"/>
        <v>228358435.42515558</v>
      </c>
      <c r="AM117" s="78">
        <f t="shared" si="32"/>
        <v>226110169.5119096</v>
      </c>
      <c r="AN117" s="78">
        <f t="shared" si="32"/>
        <v>224109794.58826026</v>
      </c>
      <c r="AO117" s="78">
        <f t="shared" si="32"/>
        <v>222517777.78961092</v>
      </c>
      <c r="AP117" s="78">
        <f t="shared" si="32"/>
        <v>220917828.34468031</v>
      </c>
      <c r="AQ117" s="78">
        <f t="shared" si="32"/>
        <v>219231401.64412469</v>
      </c>
      <c r="AR117" s="78">
        <f t="shared" si="32"/>
        <v>217541934.6378164</v>
      </c>
      <c r="AS117" s="78">
        <f t="shared" si="32"/>
        <v>215839070.15350813</v>
      </c>
      <c r="AT117" s="2"/>
      <c r="AU117" s="2"/>
      <c r="AV117" s="8"/>
      <c r="AW117" s="8"/>
      <c r="AX117" s="8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"/>
      <c r="BJ117" s="2"/>
      <c r="BK117" s="2"/>
      <c r="BL117" s="2"/>
      <c r="BM117" s="2"/>
      <c r="BN117" s="2"/>
      <c r="BO117" s="2"/>
    </row>
    <row r="118" spans="1:67" ht="15.75" customHeight="1" x14ac:dyDescent="0.25">
      <c r="A118" s="1"/>
      <c r="B118" s="2"/>
      <c r="C118" s="2"/>
      <c r="D118" s="2"/>
      <c r="E118" s="2"/>
      <c r="F118" s="12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2"/>
      <c r="AU118" s="2"/>
      <c r="AV118" s="8"/>
      <c r="AW118" s="8"/>
      <c r="AX118" s="8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"/>
      <c r="BJ118" s="2"/>
      <c r="BK118" s="2"/>
      <c r="BL118" s="2"/>
      <c r="BM118" s="2"/>
      <c r="BN118" s="2"/>
      <c r="BO118" s="2"/>
    </row>
    <row r="119" spans="1:67" ht="15.75" customHeight="1" x14ac:dyDescent="0.25">
      <c r="A119" s="1"/>
      <c r="B119" s="2"/>
      <c r="C119" s="2"/>
      <c r="D119" s="2"/>
      <c r="E119" s="2"/>
      <c r="F119" s="12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2"/>
      <c r="AU119" s="2"/>
      <c r="AV119" s="8"/>
      <c r="AW119" s="8"/>
      <c r="AX119" s="8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"/>
      <c r="BJ119" s="2"/>
      <c r="BK119" s="2"/>
      <c r="BL119" s="2"/>
      <c r="BM119" s="2"/>
      <c r="BN119" s="2"/>
      <c r="BO119" s="2"/>
    </row>
    <row r="120" spans="1:67" ht="15.75" customHeight="1" x14ac:dyDescent="0.25">
      <c r="A120" s="1"/>
      <c r="B120" s="16"/>
      <c r="C120" s="2"/>
      <c r="D120" s="29" t="s">
        <v>266</v>
      </c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8"/>
      <c r="AW120" s="8"/>
      <c r="AX120" s="8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"/>
      <c r="BJ120" s="2"/>
      <c r="BK120" s="2"/>
      <c r="BL120" s="2"/>
      <c r="BM120" s="2"/>
      <c r="BN120" s="2"/>
      <c r="BO120" s="2"/>
    </row>
    <row r="121" spans="1:67" ht="15.75" customHeight="1" x14ac:dyDescent="0.25">
      <c r="A121" s="1"/>
      <c r="B121" s="16"/>
      <c r="C121" s="2"/>
      <c r="D121" s="2" t="s">
        <v>267</v>
      </c>
      <c r="E121" s="2"/>
      <c r="F121" s="77">
        <f t="shared" ref="F121:AS121" si="33">F$106-F$116</f>
        <v>2061712.96875</v>
      </c>
      <c r="G121" s="77">
        <f t="shared" si="33"/>
        <v>2117557.5750000002</v>
      </c>
      <c r="H121" s="77">
        <f t="shared" si="33"/>
        <v>2173402.1812499999</v>
      </c>
      <c r="I121" s="77">
        <f t="shared" si="33"/>
        <v>2324254.3875000002</v>
      </c>
      <c r="J121" s="77">
        <f t="shared" si="33"/>
        <v>3639159.9112499999</v>
      </c>
      <c r="K121" s="77">
        <f t="shared" si="33"/>
        <v>3695609.9418750005</v>
      </c>
      <c r="L121" s="77">
        <f t="shared" si="33"/>
        <v>6902860.9668749999</v>
      </c>
      <c r="M121" s="77">
        <f t="shared" si="33"/>
        <v>23370529.845937502</v>
      </c>
      <c r="N121" s="77">
        <f t="shared" si="33"/>
        <v>28535043.3948</v>
      </c>
      <c r="O121" s="77">
        <f t="shared" si="33"/>
        <v>13909511.708549999</v>
      </c>
      <c r="P121" s="77">
        <f t="shared" si="33"/>
        <v>13909511.708549999</v>
      </c>
      <c r="Q121" s="77">
        <f t="shared" si="33"/>
        <v>13909511.708549999</v>
      </c>
      <c r="R121" s="77">
        <f t="shared" si="33"/>
        <v>13784471.119791001</v>
      </c>
      <c r="S121" s="77">
        <f t="shared" si="33"/>
        <v>23253103.007631</v>
      </c>
      <c r="T121" s="77">
        <f t="shared" si="33"/>
        <v>44910069.318755999</v>
      </c>
      <c r="U121" s="77">
        <f t="shared" si="33"/>
        <v>45024409.863755994</v>
      </c>
      <c r="V121" s="77">
        <f t="shared" si="33"/>
        <v>44824766.553099804</v>
      </c>
      <c r="W121" s="77">
        <f t="shared" si="33"/>
        <v>48799667.389464803</v>
      </c>
      <c r="X121" s="77">
        <f t="shared" si="33"/>
        <v>51739845.889464803</v>
      </c>
      <c r="Y121" s="77">
        <f t="shared" si="33"/>
        <v>51739845.889464803</v>
      </c>
      <c r="Z121" s="77">
        <f t="shared" si="33"/>
        <v>51509151.924633659</v>
      </c>
      <c r="AA121" s="77">
        <f t="shared" si="33"/>
        <v>51509151.924633659</v>
      </c>
      <c r="AB121" s="77">
        <f t="shared" si="33"/>
        <v>51522815.89483878</v>
      </c>
      <c r="AC121" s="77">
        <f t="shared" si="33"/>
        <v>51539741.89876727</v>
      </c>
      <c r="AD121" s="77">
        <f t="shared" si="33"/>
        <v>51519456.682412229</v>
      </c>
      <c r="AE121" s="77">
        <f t="shared" si="33"/>
        <v>51519456.682412229</v>
      </c>
      <c r="AF121" s="77">
        <f t="shared" si="33"/>
        <v>57399813.682412229</v>
      </c>
      <c r="AG121" s="77">
        <f t="shared" si="33"/>
        <v>43784993.299302988</v>
      </c>
      <c r="AH121" s="77">
        <f t="shared" si="33"/>
        <v>39208815.453490458</v>
      </c>
      <c r="AI121" s="77">
        <f t="shared" si="33"/>
        <v>39455404.178495474</v>
      </c>
      <c r="AJ121" s="77">
        <f t="shared" si="33"/>
        <v>26799785.528172623</v>
      </c>
      <c r="AK121" s="77">
        <f t="shared" si="33"/>
        <v>19694354.153172623</v>
      </c>
      <c r="AL121" s="77">
        <f t="shared" si="33"/>
        <v>19686294.540539861</v>
      </c>
      <c r="AM121" s="77">
        <f t="shared" si="33"/>
        <v>20234393.219213862</v>
      </c>
      <c r="AN121" s="77">
        <f t="shared" si="33"/>
        <v>18003374.312844031</v>
      </c>
      <c r="AO121" s="77">
        <f t="shared" si="33"/>
        <v>14328151.187844031</v>
      </c>
      <c r="AP121" s="77">
        <f t="shared" si="33"/>
        <v>14399545.004375551</v>
      </c>
      <c r="AQ121" s="77">
        <f t="shared" si="33"/>
        <v>15177840.305000549</v>
      </c>
      <c r="AR121" s="77">
        <f t="shared" si="33"/>
        <v>15205203.056774523</v>
      </c>
      <c r="AS121" s="77">
        <f t="shared" si="33"/>
        <v>15325780.358774524</v>
      </c>
      <c r="AT121" s="2"/>
      <c r="AU121" s="2"/>
      <c r="AV121" s="8"/>
      <c r="AW121" s="8"/>
      <c r="AX121" s="8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"/>
      <c r="BJ121" s="2"/>
      <c r="BK121" s="2"/>
      <c r="BL121" s="2"/>
      <c r="BM121" s="2"/>
      <c r="BN121" s="2"/>
      <c r="BO121" s="2"/>
    </row>
    <row r="122" spans="1:67" ht="15.75" customHeight="1" x14ac:dyDescent="0.25">
      <c r="A122" s="1"/>
      <c r="B122" s="16"/>
      <c r="C122" s="2"/>
      <c r="D122" s="2" t="s">
        <v>268</v>
      </c>
      <c r="E122" s="2"/>
      <c r="F122" s="77">
        <f>F$121*Information!$F$15</f>
        <v>645316.15921874996</v>
      </c>
      <c r="G122" s="77">
        <f>G$121*Information!$F$15</f>
        <v>662795.52097500011</v>
      </c>
      <c r="H122" s="77">
        <f>H$121*Information!$F$15</f>
        <v>680274.88273125002</v>
      </c>
      <c r="I122" s="77">
        <f>I$121*Information!$F$15</f>
        <v>727491.62328750012</v>
      </c>
      <c r="J122" s="77">
        <f>J$121*Information!$F$15</f>
        <v>1139057.05222125</v>
      </c>
      <c r="K122" s="77">
        <f>K$121*Information!$F$15</f>
        <v>1156725.9118068751</v>
      </c>
      <c r="L122" s="77">
        <f>L$121*Information!$F$15</f>
        <v>2160595.4826318752</v>
      </c>
      <c r="M122" s="77">
        <f>M$121*Information!$F$15</f>
        <v>7314975.8417784376</v>
      </c>
      <c r="N122" s="77">
        <f>N$121*Information!$F$15</f>
        <v>8931468.5825724006</v>
      </c>
      <c r="O122" s="77">
        <f>O$121*Information!$F$15</f>
        <v>4353677.1647761492</v>
      </c>
      <c r="P122" s="77">
        <f>P$121*Information!$F$15</f>
        <v>4353677.1647761492</v>
      </c>
      <c r="Q122" s="77">
        <f>Q$121*Information!$F$15</f>
        <v>4353677.1647761492</v>
      </c>
      <c r="R122" s="77">
        <f>R$121*Information!$F$15</f>
        <v>4314539.4604945835</v>
      </c>
      <c r="S122" s="77">
        <f>S$121*Information!$F$15</f>
        <v>7278221.2413885035</v>
      </c>
      <c r="T122" s="77">
        <f>T$121*Information!$F$15</f>
        <v>14056851.696770627</v>
      </c>
      <c r="U122" s="77">
        <f>U$121*Information!$F$15</f>
        <v>14092640.287355626</v>
      </c>
      <c r="V122" s="77">
        <f>V$121*Information!$F$15</f>
        <v>14030151.931120239</v>
      </c>
      <c r="W122" s="77">
        <f>W$121*Information!$F$15</f>
        <v>15274295.892902484</v>
      </c>
      <c r="X122" s="77">
        <f>X$121*Information!$F$15</f>
        <v>16194571.763402482</v>
      </c>
      <c r="Y122" s="77">
        <f>Y$121*Information!$F$15</f>
        <v>16194571.763402482</v>
      </c>
      <c r="Z122" s="77">
        <f>Z$121*Information!$F$15</f>
        <v>16122364.552410336</v>
      </c>
      <c r="AA122" s="77">
        <f>AA$121*Information!$F$15</f>
        <v>16122364.552410336</v>
      </c>
      <c r="AB122" s="77">
        <f>AB$121*Information!$F$15</f>
        <v>16126641.375084538</v>
      </c>
      <c r="AC122" s="77">
        <f>AC$121*Information!$F$15</f>
        <v>16131939.214314155</v>
      </c>
      <c r="AD122" s="77">
        <f>AD$121*Information!$F$15</f>
        <v>16125589.941595027</v>
      </c>
      <c r="AE122" s="77">
        <f>AE$121*Information!$F$15</f>
        <v>16125589.941595027</v>
      </c>
      <c r="AF122" s="77">
        <f>AF$121*Information!$F$15</f>
        <v>17966141.682595029</v>
      </c>
      <c r="AG122" s="77">
        <f>AG$121*Information!$F$15</f>
        <v>13704702.902681835</v>
      </c>
      <c r="AH122" s="77">
        <f>AH$121*Information!$F$15</f>
        <v>12272359.236942513</v>
      </c>
      <c r="AI122" s="77">
        <f>AI$121*Information!$F$15</f>
        <v>12349541.507869083</v>
      </c>
      <c r="AJ122" s="77">
        <f>AJ$121*Information!$F$15</f>
        <v>8388332.8703180309</v>
      </c>
      <c r="AK122" s="77">
        <f>AK$121*Information!$F$15</f>
        <v>6164332.8499430316</v>
      </c>
      <c r="AL122" s="77">
        <f>AL$121*Information!$F$15</f>
        <v>6161810.1911889762</v>
      </c>
      <c r="AM122" s="77">
        <f>AM$121*Information!$F$15</f>
        <v>6333365.0776139386</v>
      </c>
      <c r="AN122" s="77">
        <f>AN$121*Information!$F$15</f>
        <v>5635056.1599201811</v>
      </c>
      <c r="AO122" s="77">
        <f>AO$121*Information!$F$15</f>
        <v>4484711.3217951814</v>
      </c>
      <c r="AP122" s="77">
        <f>AP$121*Information!$F$15</f>
        <v>4507057.5863695471</v>
      </c>
      <c r="AQ122" s="77">
        <f>AQ$121*Information!$F$15</f>
        <v>4750664.015465172</v>
      </c>
      <c r="AR122" s="77">
        <f>AR$121*Information!$F$15</f>
        <v>4759228.5567704253</v>
      </c>
      <c r="AS122" s="77">
        <f>AS$121*Information!$F$15</f>
        <v>4796969.2522964263</v>
      </c>
      <c r="AT122" s="2"/>
      <c r="AU122" s="2"/>
      <c r="AV122" s="8"/>
      <c r="AW122" s="8"/>
      <c r="AX122" s="8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"/>
      <c r="BJ122" s="2"/>
      <c r="BK122" s="2"/>
      <c r="BL122" s="2"/>
      <c r="BM122" s="2"/>
      <c r="BN122" s="2"/>
      <c r="BO122" s="2"/>
    </row>
    <row r="123" spans="1:67" ht="15.75" customHeight="1" x14ac:dyDescent="0.25">
      <c r="A123" s="1"/>
      <c r="B123" s="16"/>
      <c r="C123" s="2"/>
      <c r="D123" s="2" t="s">
        <v>269</v>
      </c>
      <c r="E123" s="2"/>
      <c r="F123" s="77">
        <f t="shared" ref="F123:AS123" si="34">F$121-F$122</f>
        <v>1416396.80953125</v>
      </c>
      <c r="G123" s="77">
        <f t="shared" si="34"/>
        <v>1454762.054025</v>
      </c>
      <c r="H123" s="77">
        <f t="shared" si="34"/>
        <v>1493127.2985187499</v>
      </c>
      <c r="I123" s="77">
        <f t="shared" si="34"/>
        <v>1596762.7642125001</v>
      </c>
      <c r="J123" s="77">
        <f t="shared" si="34"/>
        <v>2500102.8590287501</v>
      </c>
      <c r="K123" s="77">
        <f t="shared" si="34"/>
        <v>2538884.0300681256</v>
      </c>
      <c r="L123" s="77">
        <f t="shared" si="34"/>
        <v>4742265.4842431247</v>
      </c>
      <c r="M123" s="77">
        <f t="shared" si="34"/>
        <v>16055554.004159063</v>
      </c>
      <c r="N123" s="77">
        <f t="shared" si="34"/>
        <v>19603574.812227599</v>
      </c>
      <c r="O123" s="77">
        <f t="shared" si="34"/>
        <v>9555834.5437738486</v>
      </c>
      <c r="P123" s="77">
        <f t="shared" si="34"/>
        <v>9555834.5437738486</v>
      </c>
      <c r="Q123" s="77">
        <f t="shared" si="34"/>
        <v>9555834.5437738486</v>
      </c>
      <c r="R123" s="77">
        <f t="shared" si="34"/>
        <v>9469931.6592964176</v>
      </c>
      <c r="S123" s="77">
        <f t="shared" si="34"/>
        <v>15974881.766242497</v>
      </c>
      <c r="T123" s="77">
        <f t="shared" si="34"/>
        <v>30853217.621985372</v>
      </c>
      <c r="U123" s="77">
        <f t="shared" si="34"/>
        <v>30931769.576400369</v>
      </c>
      <c r="V123" s="77">
        <f t="shared" si="34"/>
        <v>30794614.621979564</v>
      </c>
      <c r="W123" s="77">
        <f t="shared" si="34"/>
        <v>33525371.496562317</v>
      </c>
      <c r="X123" s="77">
        <f t="shared" si="34"/>
        <v>35545274.126062319</v>
      </c>
      <c r="Y123" s="77">
        <f t="shared" si="34"/>
        <v>35545274.126062319</v>
      </c>
      <c r="Z123" s="77">
        <f t="shared" si="34"/>
        <v>35386787.372223325</v>
      </c>
      <c r="AA123" s="77">
        <f t="shared" si="34"/>
        <v>35386787.372223325</v>
      </c>
      <c r="AB123" s="77">
        <f t="shared" si="34"/>
        <v>35396174.519754246</v>
      </c>
      <c r="AC123" s="77">
        <f t="shared" si="34"/>
        <v>35407802.684453115</v>
      </c>
      <c r="AD123" s="77">
        <f t="shared" si="34"/>
        <v>35393866.740817204</v>
      </c>
      <c r="AE123" s="77">
        <f t="shared" si="34"/>
        <v>35393866.740817204</v>
      </c>
      <c r="AF123" s="77">
        <f t="shared" si="34"/>
        <v>39433671.9998172</v>
      </c>
      <c r="AG123" s="77">
        <f t="shared" si="34"/>
        <v>30080290.396621153</v>
      </c>
      <c r="AH123" s="77">
        <f t="shared" si="34"/>
        <v>26936456.216547944</v>
      </c>
      <c r="AI123" s="77">
        <f t="shared" si="34"/>
        <v>27105862.670626391</v>
      </c>
      <c r="AJ123" s="77">
        <f t="shared" si="34"/>
        <v>18411452.657854594</v>
      </c>
      <c r="AK123" s="77">
        <f t="shared" si="34"/>
        <v>13530021.303229593</v>
      </c>
      <c r="AL123" s="77">
        <f t="shared" si="34"/>
        <v>13524484.349350885</v>
      </c>
      <c r="AM123" s="77">
        <f t="shared" si="34"/>
        <v>13901028.141599923</v>
      </c>
      <c r="AN123" s="77">
        <f t="shared" si="34"/>
        <v>12368318.152923848</v>
      </c>
      <c r="AO123" s="77">
        <f t="shared" si="34"/>
        <v>9843439.8660488501</v>
      </c>
      <c r="AP123" s="77">
        <f t="shared" si="34"/>
        <v>9892487.4180060029</v>
      </c>
      <c r="AQ123" s="77">
        <f t="shared" si="34"/>
        <v>10427176.289535377</v>
      </c>
      <c r="AR123" s="77">
        <f t="shared" si="34"/>
        <v>10445974.500004098</v>
      </c>
      <c r="AS123" s="77">
        <f t="shared" si="34"/>
        <v>10528811.106478099</v>
      </c>
      <c r="AT123" s="2"/>
      <c r="AU123" s="2"/>
      <c r="AV123" s="8"/>
      <c r="AW123" s="8"/>
      <c r="AX123" s="8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"/>
      <c r="BJ123" s="2"/>
      <c r="BK123" s="2"/>
      <c r="BL123" s="2"/>
      <c r="BM123" s="2"/>
      <c r="BN123" s="2"/>
      <c r="BO123" s="2"/>
    </row>
    <row r="124" spans="1:67" ht="15" customHeight="1" x14ac:dyDescent="0.25">
      <c r="A124" s="1"/>
      <c r="B124" s="2"/>
      <c r="C124" s="11"/>
      <c r="D124" s="71"/>
      <c r="E124" s="7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100"/>
      <c r="AU124" s="100"/>
      <c r="AV124" s="8"/>
      <c r="AW124" s="8"/>
      <c r="AX124" s="8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100"/>
      <c r="BJ124" s="100"/>
      <c r="BK124" s="100"/>
      <c r="BL124" s="100"/>
      <c r="BM124" s="100"/>
      <c r="BN124" s="100"/>
      <c r="BO124" s="100"/>
    </row>
    <row r="125" spans="1:67" ht="15" customHeight="1" x14ac:dyDescent="0.25">
      <c r="A125" s="1"/>
      <c r="B125" s="2"/>
      <c r="C125" s="11"/>
      <c r="D125" s="71"/>
      <c r="E125" s="7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100"/>
      <c r="AU125" s="100"/>
      <c r="AV125" s="8"/>
      <c r="AW125" s="8"/>
      <c r="AX125" s="8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100"/>
      <c r="BJ125" s="100"/>
      <c r="BK125" s="100"/>
      <c r="BL125" s="100"/>
      <c r="BM125" s="100"/>
      <c r="BN125" s="100"/>
      <c r="BO125" s="100"/>
    </row>
    <row r="126" spans="1:67" ht="15.75" customHeight="1" x14ac:dyDescent="0.25">
      <c r="A126" s="1"/>
      <c r="B126" s="16"/>
      <c r="C126" s="11"/>
      <c r="D126" s="71" t="s">
        <v>270</v>
      </c>
      <c r="E126" s="71"/>
      <c r="F126" s="81">
        <v>1</v>
      </c>
      <c r="G126" s="81">
        <f>(1+'Subscription A'!G66)*F126</f>
        <v>1</v>
      </c>
      <c r="H126" s="81">
        <f>(1+'Subscription A'!H66)*G126</f>
        <v>1</v>
      </c>
      <c r="I126" s="81">
        <f>(1+'Subscription A'!I66)*H126</f>
        <v>1</v>
      </c>
      <c r="J126" s="81">
        <f>(1+'Subscription A'!J66)*I126</f>
        <v>1.02</v>
      </c>
      <c r="K126" s="81">
        <f>(1+'Subscription A'!K66)*J126</f>
        <v>1.02</v>
      </c>
      <c r="L126" s="81">
        <f>(1+'Subscription A'!L66)*K126</f>
        <v>1.02</v>
      </c>
      <c r="M126" s="81">
        <f>(1+'Subscription A'!M66)*L126</f>
        <v>1.02</v>
      </c>
      <c r="N126" s="81">
        <f>(1+'Subscription A'!N66)*M126</f>
        <v>1.0404</v>
      </c>
      <c r="O126" s="81">
        <f>(1+'Subscription A'!O66)*N126</f>
        <v>1.0404</v>
      </c>
      <c r="P126" s="81">
        <f>(1+'Subscription A'!P66)*O126</f>
        <v>1.0404</v>
      </c>
      <c r="Q126" s="81">
        <f>(1+'Subscription A'!Q66)*P126</f>
        <v>1.0404</v>
      </c>
      <c r="R126" s="81">
        <f>(1+'Subscription A'!R66)*Q126</f>
        <v>1.0612079999999999</v>
      </c>
      <c r="S126" s="81">
        <f>(1+'Subscription A'!S66)*R126</f>
        <v>1.0612079999999999</v>
      </c>
      <c r="T126" s="81">
        <f>(1+'Subscription A'!T66)*S126</f>
        <v>1.0612079999999999</v>
      </c>
      <c r="U126" s="81">
        <f>(1+'Subscription A'!U66)*T126</f>
        <v>1.0612079999999999</v>
      </c>
      <c r="V126" s="81">
        <f>(1+'Subscription A'!V66)*U126</f>
        <v>1.08243216</v>
      </c>
      <c r="W126" s="81">
        <f>(1+'Subscription A'!W66)*V126</f>
        <v>1.08243216</v>
      </c>
      <c r="X126" s="81">
        <f>(1+'Subscription A'!X66)*W126</f>
        <v>1.08243216</v>
      </c>
      <c r="Y126" s="81">
        <f>(1+'Subscription A'!Y66)*X126</f>
        <v>1.08243216</v>
      </c>
      <c r="Z126" s="81">
        <f>(1+'Subscription A'!Z66)*Y126</f>
        <v>1.1040808032</v>
      </c>
      <c r="AA126" s="81">
        <f>(1+'Subscription A'!AA66)*Z126</f>
        <v>1.1040808032</v>
      </c>
      <c r="AB126" s="81">
        <f>(1+'Subscription A'!AB66)*AA126</f>
        <v>1.1040808032</v>
      </c>
      <c r="AC126" s="81">
        <f>(1+'Subscription A'!AC66)*AB126</f>
        <v>1.1040808032</v>
      </c>
      <c r="AD126" s="81">
        <f>(1+'Subscription A'!AD66)*AC126</f>
        <v>1.1261624192640001</v>
      </c>
      <c r="AE126" s="81">
        <f>(1+'Subscription A'!AE66)*AD126</f>
        <v>1.1261624192640001</v>
      </c>
      <c r="AF126" s="81">
        <f>(1+'Subscription A'!AF66)*AE126</f>
        <v>1.1261624192640001</v>
      </c>
      <c r="AG126" s="81">
        <f>(1+'Subscription A'!AG66)*AF126</f>
        <v>1.1261624192640001</v>
      </c>
      <c r="AH126" s="81">
        <f>(1+'Subscription A'!AH66)*AG126</f>
        <v>1.14868566764928</v>
      </c>
      <c r="AI126" s="81">
        <f>(1+'Subscription A'!AI66)*AH126</f>
        <v>1.14868566764928</v>
      </c>
      <c r="AJ126" s="81">
        <f>(1+'Subscription A'!AJ66)*AI126</f>
        <v>1.14868566764928</v>
      </c>
      <c r="AK126" s="81">
        <f>(1+'Subscription A'!AK66)*AJ126</f>
        <v>1.14868566764928</v>
      </c>
      <c r="AL126" s="81">
        <f>(1+'Subscription A'!AL66)*AK126</f>
        <v>1.1716593810022657</v>
      </c>
      <c r="AM126" s="81">
        <f>(1+'Subscription A'!AM66)*AL126</f>
        <v>1.1716593810022657</v>
      </c>
      <c r="AN126" s="81">
        <f>(1+'Subscription A'!AN66)*AM126</f>
        <v>1.1716593810022657</v>
      </c>
      <c r="AO126" s="81">
        <f>(1+'Subscription A'!AO66)*AN126</f>
        <v>1.1716593810022657</v>
      </c>
      <c r="AP126" s="81">
        <f>(1+'Subscription A'!AP66)*AO126</f>
        <v>1.1950925686223111</v>
      </c>
      <c r="AQ126" s="81">
        <f>(1+'Subscription A'!AQ66)*AP126</f>
        <v>1.1950925686223111</v>
      </c>
      <c r="AR126" s="81">
        <f>(1+'Subscription A'!AR66)*AQ126</f>
        <v>1.1950925686223111</v>
      </c>
      <c r="AS126" s="81">
        <f>(1+'Subscription A'!AS66)*AR126</f>
        <v>1.1950925686223111</v>
      </c>
      <c r="AT126" s="100"/>
      <c r="AU126" s="100"/>
      <c r="AV126" s="8"/>
      <c r="AW126" s="8"/>
      <c r="AX126" s="8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100"/>
      <c r="BJ126" s="100"/>
      <c r="BK126" s="100"/>
      <c r="BL126" s="100"/>
      <c r="BM126" s="100"/>
      <c r="BN126" s="100"/>
      <c r="BO126" s="100"/>
    </row>
    <row r="127" spans="1:67" ht="15.75" customHeight="1" x14ac:dyDescent="0.25">
      <c r="A127" s="1"/>
      <c r="B127" s="16"/>
      <c r="C127" s="11"/>
      <c r="D127" s="71"/>
      <c r="E127" s="7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100"/>
      <c r="AU127" s="100"/>
      <c r="AV127" s="8"/>
      <c r="AW127" s="8"/>
      <c r="AX127" s="8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100"/>
      <c r="BJ127" s="100"/>
      <c r="BK127" s="100"/>
      <c r="BL127" s="100"/>
      <c r="BM127" s="100"/>
      <c r="BN127" s="100"/>
      <c r="BO127" s="100"/>
    </row>
    <row r="128" spans="1:67" ht="15.75" customHeight="1" x14ac:dyDescent="0.25">
      <c r="A128" s="1"/>
      <c r="B128" s="16"/>
      <c r="C128" s="11"/>
      <c r="D128" s="20" t="s">
        <v>271</v>
      </c>
      <c r="E128" s="71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100"/>
      <c r="AU128" s="100"/>
      <c r="AV128" s="8"/>
      <c r="AW128" s="117" t="s">
        <v>8</v>
      </c>
      <c r="AX128" s="8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100"/>
      <c r="BJ128" s="100"/>
      <c r="BK128" s="100"/>
      <c r="BL128" s="100"/>
      <c r="BM128" s="100"/>
      <c r="BN128" s="100"/>
      <c r="BO128" s="100"/>
    </row>
    <row r="129" spans="1:67" ht="15.75" customHeight="1" x14ac:dyDescent="0.25">
      <c r="A129" s="1"/>
      <c r="B129" s="16"/>
      <c r="C129" s="2"/>
      <c r="D129" s="2" t="s">
        <v>272</v>
      </c>
      <c r="E129" s="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2"/>
      <c r="AU129" s="2"/>
      <c r="AV129" s="8"/>
      <c r="AW129" s="21" t="s">
        <v>273</v>
      </c>
      <c r="AX129" s="8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"/>
      <c r="BJ129" s="2"/>
      <c r="BK129" s="2"/>
      <c r="BL129" s="2"/>
      <c r="BM129" s="2"/>
      <c r="BN129" s="2"/>
      <c r="BO129" s="2"/>
    </row>
    <row r="130" spans="1:67" ht="15.75" customHeight="1" x14ac:dyDescent="0.25">
      <c r="A130" s="1"/>
      <c r="B130" s="16"/>
      <c r="C130" s="2"/>
      <c r="D130" s="2" t="s">
        <v>274</v>
      </c>
      <c r="E130" s="2"/>
      <c r="F130" s="47">
        <f>(F106-F112)</f>
        <v>-167209207.8125</v>
      </c>
      <c r="G130" s="47">
        <f t="shared" ref="G130:AS130" si="35">F130-G112+G106</f>
        <v>-164856366.0625</v>
      </c>
      <c r="H130" s="47">
        <f t="shared" si="35"/>
        <v>-162441474.75</v>
      </c>
      <c r="I130" s="47">
        <f t="shared" si="35"/>
        <v>-159858969.875</v>
      </c>
      <c r="J130" s="47">
        <f t="shared" si="35"/>
        <v>-155815458.86250001</v>
      </c>
      <c r="K130" s="47">
        <f t="shared" si="35"/>
        <v>-151709225.59375</v>
      </c>
      <c r="L130" s="47">
        <f t="shared" si="35"/>
        <v>-144039380.07499999</v>
      </c>
      <c r="M130" s="47">
        <f t="shared" si="35"/>
        <v>-118072124.69062498</v>
      </c>
      <c r="N130" s="47">
        <f t="shared" si="35"/>
        <v>-86366520.918624982</v>
      </c>
      <c r="O130" s="47">
        <f t="shared" si="35"/>
        <v>-70911507.909124985</v>
      </c>
      <c r="P130" s="47">
        <f t="shared" si="35"/>
        <v>-55456494.899624988</v>
      </c>
      <c r="Q130" s="47">
        <f t="shared" si="35"/>
        <v>-40001481.890124992</v>
      </c>
      <c r="R130" s="47">
        <f t="shared" si="35"/>
        <v>-24685402.86813499</v>
      </c>
      <c r="S130" s="47">
        <f t="shared" si="35"/>
        <v>1151378.251455009</v>
      </c>
      <c r="T130" s="47">
        <f t="shared" si="35"/>
        <v>51051455.272295006</v>
      </c>
      <c r="U130" s="47">
        <f t="shared" si="35"/>
        <v>101078577.343135</v>
      </c>
      <c r="V130" s="47">
        <f t="shared" si="35"/>
        <v>150883873.51324588</v>
      </c>
      <c r="W130" s="47">
        <f t="shared" si="35"/>
        <v>205105726.16820678</v>
      </c>
      <c r="X130" s="47">
        <f t="shared" si="35"/>
        <v>262594443.82316768</v>
      </c>
      <c r="Y130" s="47">
        <f t="shared" si="35"/>
        <v>320083161.47812855</v>
      </c>
      <c r="Z130" s="47">
        <f t="shared" si="35"/>
        <v>207815552.5054993</v>
      </c>
      <c r="AA130" s="47">
        <f t="shared" si="35"/>
        <v>265047943.53287005</v>
      </c>
      <c r="AB130" s="47">
        <f t="shared" si="35"/>
        <v>322295516.74935758</v>
      </c>
      <c r="AC130" s="47">
        <f t="shared" si="35"/>
        <v>379561896.63687676</v>
      </c>
      <c r="AD130" s="47">
        <f t="shared" si="35"/>
        <v>436805737.39511257</v>
      </c>
      <c r="AE130" s="47">
        <f t="shared" si="35"/>
        <v>494049578.15334839</v>
      </c>
      <c r="AF130" s="47">
        <f t="shared" si="35"/>
        <v>557827148.91158414</v>
      </c>
      <c r="AG130" s="47">
        <f t="shared" si="35"/>
        <v>606477141.46636522</v>
      </c>
      <c r="AH130" s="47">
        <f t="shared" si="35"/>
        <v>650042491.97024345</v>
      </c>
      <c r="AI130" s="47">
        <f t="shared" si="35"/>
        <v>693881829.9463495</v>
      </c>
      <c r="AJ130" s="47">
        <f t="shared" si="35"/>
        <v>723659369.42209685</v>
      </c>
      <c r="AK130" s="47">
        <f t="shared" si="35"/>
        <v>745541985.1478442</v>
      </c>
      <c r="AL130" s="47">
        <f t="shared" si="35"/>
        <v>767415645.74844408</v>
      </c>
      <c r="AM130" s="47">
        <f t="shared" si="35"/>
        <v>789898304.88090396</v>
      </c>
      <c r="AN130" s="47">
        <f t="shared" si="35"/>
        <v>809902054.11739731</v>
      </c>
      <c r="AO130" s="47">
        <f t="shared" si="35"/>
        <v>825822222.10389066</v>
      </c>
      <c r="AP130" s="47">
        <f t="shared" si="35"/>
        <v>841821716.55319679</v>
      </c>
      <c r="AQ130" s="47">
        <f t="shared" si="35"/>
        <v>858685983.55875301</v>
      </c>
      <c r="AR130" s="47">
        <f t="shared" si="35"/>
        <v>875580653.62183583</v>
      </c>
      <c r="AS130" s="47">
        <f t="shared" si="35"/>
        <v>892609298.46491861</v>
      </c>
      <c r="AT130" s="2"/>
      <c r="AU130" s="2"/>
      <c r="AV130" s="8"/>
      <c r="AW130" s="21" t="s">
        <v>275</v>
      </c>
      <c r="AX130" s="8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"/>
      <c r="BJ130" s="2"/>
      <c r="BK130" s="2"/>
      <c r="BL130" s="2"/>
      <c r="BM130" s="2"/>
      <c r="BN130" s="2"/>
      <c r="BO130" s="2"/>
    </row>
    <row r="131" spans="1:67" ht="15.75" customHeight="1" x14ac:dyDescent="0.25">
      <c r="A131" s="1"/>
      <c r="B131" s="16"/>
      <c r="C131" s="2"/>
      <c r="D131" s="2" t="s">
        <v>276</v>
      </c>
      <c r="E131" s="2"/>
      <c r="F131" s="47">
        <f t="shared" ref="F131:AS131" si="36">F130/(1+F126)</f>
        <v>-83604603.90625</v>
      </c>
      <c r="G131" s="47">
        <f t="shared" si="36"/>
        <v>-82428183.03125</v>
      </c>
      <c r="H131" s="47">
        <f t="shared" si="36"/>
        <v>-81220737.375</v>
      </c>
      <c r="I131" s="47">
        <f t="shared" si="36"/>
        <v>-79929484.9375</v>
      </c>
      <c r="J131" s="47">
        <f t="shared" si="36"/>
        <v>-77136365.773514852</v>
      </c>
      <c r="K131" s="47">
        <f t="shared" si="36"/>
        <v>-75103577.026608914</v>
      </c>
      <c r="L131" s="47">
        <f t="shared" si="36"/>
        <v>-71306623.799504951</v>
      </c>
      <c r="M131" s="47">
        <f t="shared" si="36"/>
        <v>-58451546.876547024</v>
      </c>
      <c r="N131" s="47">
        <f t="shared" si="36"/>
        <v>-42328230.209088899</v>
      </c>
      <c r="O131" s="47">
        <f t="shared" si="36"/>
        <v>-34753728.63611301</v>
      </c>
      <c r="P131" s="47">
        <f t="shared" si="36"/>
        <v>-27179227.063137125</v>
      </c>
      <c r="Q131" s="47">
        <f t="shared" si="36"/>
        <v>-19604725.49016124</v>
      </c>
      <c r="R131" s="47">
        <f t="shared" si="36"/>
        <v>-11976182.34944508</v>
      </c>
      <c r="S131" s="47">
        <f t="shared" si="36"/>
        <v>558593.91747703729</v>
      </c>
      <c r="T131" s="47">
        <f t="shared" si="36"/>
        <v>24767735.848247733</v>
      </c>
      <c r="U131" s="47">
        <f t="shared" si="36"/>
        <v>49038513.989434846</v>
      </c>
      <c r="V131" s="47">
        <f t="shared" si="36"/>
        <v>72455600.912946865</v>
      </c>
      <c r="W131" s="47">
        <f t="shared" si="36"/>
        <v>98493353.160761222</v>
      </c>
      <c r="X131" s="47">
        <f t="shared" si="36"/>
        <v>126099879.2023879</v>
      </c>
      <c r="Y131" s="47">
        <f t="shared" si="36"/>
        <v>153706405.24401456</v>
      </c>
      <c r="Z131" s="47">
        <f t="shared" si="36"/>
        <v>98767857.29399848</v>
      </c>
      <c r="AA131" s="47">
        <f t="shared" si="36"/>
        <v>125968519.42652145</v>
      </c>
      <c r="AB131" s="47">
        <f t="shared" si="36"/>
        <v>153176397.15128484</v>
      </c>
      <c r="AC131" s="47">
        <f t="shared" si="36"/>
        <v>180393213.06464013</v>
      </c>
      <c r="AD131" s="47">
        <f t="shared" si="36"/>
        <v>205443259.384821</v>
      </c>
      <c r="AE131" s="47">
        <f t="shared" si="36"/>
        <v>232366809.64588317</v>
      </c>
      <c r="AF131" s="47">
        <f t="shared" si="36"/>
        <v>262363375.37406173</v>
      </c>
      <c r="AG131" s="47">
        <f t="shared" si="36"/>
        <v>285244972.8070659</v>
      </c>
      <c r="AH131" s="47">
        <f t="shared" si="36"/>
        <v>302530287.12264246</v>
      </c>
      <c r="AI131" s="47">
        <f t="shared" si="36"/>
        <v>322933149.50319135</v>
      </c>
      <c r="AJ131" s="47">
        <f t="shared" si="36"/>
        <v>336791639.79987806</v>
      </c>
      <c r="AK131" s="47">
        <f t="shared" si="36"/>
        <v>346975826.37272727</v>
      </c>
      <c r="AL131" s="47">
        <f t="shared" si="36"/>
        <v>353377538.14516985</v>
      </c>
      <c r="AM131" s="47">
        <f t="shared" si="36"/>
        <v>363730293.88998818</v>
      </c>
      <c r="AN131" s="47">
        <f t="shared" si="36"/>
        <v>372941567.72578704</v>
      </c>
      <c r="AO131" s="47">
        <f t="shared" si="36"/>
        <v>380272444.80796826</v>
      </c>
      <c r="AP131" s="47">
        <f t="shared" si="36"/>
        <v>383501693.0887534</v>
      </c>
      <c r="AQ131" s="47">
        <f t="shared" si="36"/>
        <v>391184406.44973963</v>
      </c>
      <c r="AR131" s="47">
        <f t="shared" si="36"/>
        <v>398880970.2778821</v>
      </c>
      <c r="AS131" s="47">
        <f t="shared" si="36"/>
        <v>406638567.87831968</v>
      </c>
      <c r="AT131" s="2"/>
      <c r="AU131" s="2"/>
      <c r="AV131" s="8"/>
      <c r="AW131" s="8"/>
      <c r="AX131" s="8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"/>
      <c r="BJ131" s="2"/>
      <c r="BK131" s="2"/>
      <c r="BL131" s="2"/>
      <c r="BM131" s="2"/>
      <c r="BN131" s="2"/>
      <c r="BO131" s="2"/>
    </row>
    <row r="132" spans="1:67" ht="15.75" customHeight="1" x14ac:dyDescent="0.25">
      <c r="A132" s="1"/>
      <c r="B132" s="16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8"/>
      <c r="AW132" s="8"/>
      <c r="AX132" s="8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"/>
      <c r="BJ132" s="2"/>
      <c r="BK132" s="2"/>
      <c r="BL132" s="2"/>
      <c r="BM132" s="2"/>
      <c r="BN132" s="2"/>
      <c r="BO132" s="2"/>
    </row>
    <row r="133" spans="1:67" ht="15.75" customHeight="1" x14ac:dyDescent="0.25">
      <c r="A133" s="1"/>
      <c r="B133" s="16"/>
      <c r="C133" s="2"/>
      <c r="D133" s="2" t="s">
        <v>277</v>
      </c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8"/>
      <c r="AW133" s="8"/>
      <c r="AX133" s="8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"/>
      <c r="BJ133" s="2"/>
      <c r="BK133" s="2"/>
      <c r="BL133" s="2"/>
      <c r="BM133" s="2"/>
      <c r="BN133" s="2"/>
      <c r="BO133" s="2"/>
    </row>
    <row r="134" spans="1:67" ht="15.75" customHeight="1" x14ac:dyDescent="0.25">
      <c r="A134" s="1"/>
      <c r="B134" s="16"/>
      <c r="C134" s="2"/>
      <c r="D134" s="2" t="s">
        <v>278</v>
      </c>
      <c r="E134" s="12"/>
      <c r="F134" s="77">
        <f t="shared" ref="F134:AS134" si="37">(F106-F112)</f>
        <v>-167209207.8125</v>
      </c>
      <c r="G134" s="77">
        <f t="shared" si="37"/>
        <v>2352841.75</v>
      </c>
      <c r="H134" s="77">
        <f t="shared" si="37"/>
        <v>2414891.3125</v>
      </c>
      <c r="I134" s="77">
        <f t="shared" si="37"/>
        <v>2582504.875</v>
      </c>
      <c r="J134" s="77">
        <f t="shared" si="37"/>
        <v>4043511.0124999997</v>
      </c>
      <c r="K134" s="77">
        <f t="shared" si="37"/>
        <v>4106233.2687500003</v>
      </c>
      <c r="L134" s="77">
        <f t="shared" si="37"/>
        <v>7669845.5187499998</v>
      </c>
      <c r="M134" s="77">
        <f t="shared" si="37"/>
        <v>25967255.384375002</v>
      </c>
      <c r="N134" s="77">
        <f t="shared" si="37"/>
        <v>31705603.772</v>
      </c>
      <c r="O134" s="77">
        <f t="shared" si="37"/>
        <v>15455013.009499999</v>
      </c>
      <c r="P134" s="77">
        <f t="shared" si="37"/>
        <v>15455013.009499999</v>
      </c>
      <c r="Q134" s="77">
        <f t="shared" si="37"/>
        <v>15455013.009499999</v>
      </c>
      <c r="R134" s="77">
        <f t="shared" si="37"/>
        <v>15316079.021990001</v>
      </c>
      <c r="S134" s="77">
        <f t="shared" si="37"/>
        <v>25836781.119589999</v>
      </c>
      <c r="T134" s="77">
        <f t="shared" si="37"/>
        <v>49900077.020839997</v>
      </c>
      <c r="U134" s="77">
        <f t="shared" si="37"/>
        <v>50027122.070839994</v>
      </c>
      <c r="V134" s="77">
        <f t="shared" si="37"/>
        <v>49805296.170110896</v>
      </c>
      <c r="W134" s="77">
        <f t="shared" si="37"/>
        <v>54221852.654960893</v>
      </c>
      <c r="X134" s="77">
        <f t="shared" si="37"/>
        <v>57488717.654960893</v>
      </c>
      <c r="Y134" s="77">
        <f t="shared" si="37"/>
        <v>57488717.654960893</v>
      </c>
      <c r="Z134" s="77">
        <f t="shared" si="37"/>
        <v>-112267608.97262926</v>
      </c>
      <c r="AA134" s="77">
        <f t="shared" si="37"/>
        <v>57232391.027370736</v>
      </c>
      <c r="AB134" s="77">
        <f t="shared" si="37"/>
        <v>57247573.216487534</v>
      </c>
      <c r="AC134" s="77">
        <f t="shared" si="37"/>
        <v>57266379.887519188</v>
      </c>
      <c r="AD134" s="77">
        <f t="shared" si="37"/>
        <v>57243840.758235812</v>
      </c>
      <c r="AE134" s="77">
        <f t="shared" si="37"/>
        <v>57243840.758235812</v>
      </c>
      <c r="AF134" s="77">
        <f t="shared" si="37"/>
        <v>63777570.758235812</v>
      </c>
      <c r="AG134" s="77">
        <f t="shared" si="37"/>
        <v>48649992.554781094</v>
      </c>
      <c r="AH134" s="77">
        <f t="shared" si="37"/>
        <v>43565350.503878288</v>
      </c>
      <c r="AI134" s="77">
        <f t="shared" si="37"/>
        <v>43839337.976106085</v>
      </c>
      <c r="AJ134" s="77">
        <f t="shared" si="37"/>
        <v>29777539.475747358</v>
      </c>
      <c r="AK134" s="77">
        <f t="shared" si="37"/>
        <v>21882615.725747358</v>
      </c>
      <c r="AL134" s="77">
        <f t="shared" si="37"/>
        <v>21873660.600599844</v>
      </c>
      <c r="AM134" s="77">
        <f t="shared" si="37"/>
        <v>22482659.132459845</v>
      </c>
      <c r="AN134" s="77">
        <f t="shared" si="37"/>
        <v>20003749.236493368</v>
      </c>
      <c r="AO134" s="77">
        <f t="shared" si="37"/>
        <v>15920167.986493368</v>
      </c>
      <c r="AP134" s="77">
        <f t="shared" si="37"/>
        <v>15999494.449306168</v>
      </c>
      <c r="AQ134" s="77">
        <f t="shared" si="37"/>
        <v>16864267.005556166</v>
      </c>
      <c r="AR134" s="77">
        <f t="shared" si="37"/>
        <v>16894670.063082803</v>
      </c>
      <c r="AS134" s="77">
        <f t="shared" si="37"/>
        <v>17028644.843082804</v>
      </c>
      <c r="AT134" s="2"/>
      <c r="AU134" s="2"/>
      <c r="AV134" s="8"/>
      <c r="AW134" s="8"/>
      <c r="AX134" s="8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"/>
      <c r="BJ134" s="2"/>
      <c r="BK134" s="2"/>
      <c r="BL134" s="2"/>
      <c r="BM134" s="2"/>
      <c r="BN134" s="2"/>
      <c r="BO134" s="2"/>
    </row>
    <row r="135" spans="1:67" ht="15.75" customHeight="1" x14ac:dyDescent="0.25">
      <c r="A135" s="1"/>
      <c r="B135" s="16"/>
      <c r="C135" s="2"/>
      <c r="D135" s="2" t="s">
        <v>276</v>
      </c>
      <c r="E135" s="2"/>
      <c r="F135" s="77">
        <f>F134/(1+F126)</f>
        <v>-83604603.90625</v>
      </c>
      <c r="G135" s="77">
        <f>G134/(1+$G126)</f>
        <v>1176420.875</v>
      </c>
      <c r="H135" s="77">
        <f t="shared" ref="H135:AS135" si="38">H134/(1+H126)</f>
        <v>1207445.65625</v>
      </c>
      <c r="I135" s="77">
        <f t="shared" si="38"/>
        <v>1291252.4375</v>
      </c>
      <c r="J135" s="77">
        <f t="shared" si="38"/>
        <v>2001738.1249999998</v>
      </c>
      <c r="K135" s="77">
        <f t="shared" si="38"/>
        <v>2032788.7469059408</v>
      </c>
      <c r="L135" s="77">
        <f t="shared" si="38"/>
        <v>3796953.2271039602</v>
      </c>
      <c r="M135" s="77">
        <f t="shared" si="38"/>
        <v>12855076.922957921</v>
      </c>
      <c r="N135" s="77">
        <f t="shared" si="38"/>
        <v>15538915.787100568</v>
      </c>
      <c r="O135" s="77">
        <f t="shared" si="38"/>
        <v>7574501.5729758861</v>
      </c>
      <c r="P135" s="77">
        <f t="shared" si="38"/>
        <v>7574501.5729758861</v>
      </c>
      <c r="Q135" s="77">
        <f t="shared" si="38"/>
        <v>7574501.5729758861</v>
      </c>
      <c r="R135" s="77">
        <f t="shared" si="38"/>
        <v>7430632.4359259252</v>
      </c>
      <c r="S135" s="77">
        <f t="shared" si="38"/>
        <v>12534776.266922116</v>
      </c>
      <c r="T135" s="77">
        <f t="shared" si="38"/>
        <v>24209141.930770695</v>
      </c>
      <c r="U135" s="77">
        <f t="shared" si="38"/>
        <v>24270778.141187109</v>
      </c>
      <c r="V135" s="77">
        <f t="shared" si="38"/>
        <v>23916887.727142528</v>
      </c>
      <c r="W135" s="77">
        <f t="shared" si="38"/>
        <v>26037752.247814354</v>
      </c>
      <c r="X135" s="77">
        <f t="shared" si="38"/>
        <v>27606526.041626681</v>
      </c>
      <c r="Y135" s="77">
        <f t="shared" si="38"/>
        <v>27606526.041626681</v>
      </c>
      <c r="Z135" s="77">
        <f t="shared" si="38"/>
        <v>-53357080.584494002</v>
      </c>
      <c r="AA135" s="77">
        <f t="shared" si="38"/>
        <v>27200662.132522959</v>
      </c>
      <c r="AB135" s="77">
        <f t="shared" si="38"/>
        <v>27207877.724763386</v>
      </c>
      <c r="AC135" s="77">
        <f t="shared" si="38"/>
        <v>27216815.913355313</v>
      </c>
      <c r="AD135" s="77">
        <f t="shared" si="38"/>
        <v>26923550.261062153</v>
      </c>
      <c r="AE135" s="77">
        <f t="shared" si="38"/>
        <v>26923550.261062153</v>
      </c>
      <c r="AF135" s="77">
        <f t="shared" si="38"/>
        <v>29996565.728178602</v>
      </c>
      <c r="AG135" s="77">
        <f t="shared" si="38"/>
        <v>22881597.433004174</v>
      </c>
      <c r="AH135" s="77">
        <f t="shared" si="38"/>
        <v>20275348.395440247</v>
      </c>
      <c r="AI135" s="77">
        <f t="shared" si="38"/>
        <v>20402862.380548894</v>
      </c>
      <c r="AJ135" s="77">
        <f t="shared" si="38"/>
        <v>13858490.296686711</v>
      </c>
      <c r="AK135" s="77">
        <f t="shared" si="38"/>
        <v>10184186.572849218</v>
      </c>
      <c r="AL135" s="77">
        <f t="shared" si="38"/>
        <v>10072325.702617643</v>
      </c>
      <c r="AM135" s="77">
        <f t="shared" si="38"/>
        <v>10352755.744818339</v>
      </c>
      <c r="AN135" s="77">
        <f t="shared" si="38"/>
        <v>9211273.8357988819</v>
      </c>
      <c r="AO135" s="77">
        <f t="shared" si="38"/>
        <v>7330877.0821812218</v>
      </c>
      <c r="AP135" s="77">
        <f t="shared" si="38"/>
        <v>7288756.1454175068</v>
      </c>
      <c r="AQ135" s="77">
        <f t="shared" si="38"/>
        <v>7682713.3609862095</v>
      </c>
      <c r="AR135" s="77">
        <f t="shared" si="38"/>
        <v>7696563.8281424623</v>
      </c>
      <c r="AS135" s="77">
        <f t="shared" si="38"/>
        <v>7757597.6004375806</v>
      </c>
      <c r="AT135" s="2"/>
      <c r="AU135" s="2"/>
      <c r="AV135" s="8"/>
      <c r="AW135" s="8"/>
      <c r="AX135" s="8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"/>
      <c r="BJ135" s="2"/>
      <c r="BK135" s="2"/>
      <c r="BL135" s="2"/>
      <c r="BM135" s="2"/>
      <c r="BN135" s="2"/>
      <c r="BO135" s="2"/>
    </row>
    <row r="136" spans="1:67" ht="15.75" customHeight="1" x14ac:dyDescent="0.25">
      <c r="A136" s="1"/>
      <c r="B136" s="16"/>
      <c r="C136" s="2"/>
      <c r="D136" s="29" t="s">
        <v>279</v>
      </c>
      <c r="E136" s="125">
        <f>IRR(F135:AS135)</f>
        <v>0.1024512522306964</v>
      </c>
      <c r="F136" s="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2"/>
      <c r="AU136" s="2"/>
      <c r="AV136" s="8"/>
      <c r="AW136" s="8"/>
      <c r="AX136" s="8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"/>
      <c r="BJ136" s="2"/>
      <c r="BK136" s="2"/>
      <c r="BL136" s="2"/>
      <c r="BM136" s="2"/>
      <c r="BN136" s="2"/>
      <c r="BO136" s="2"/>
    </row>
    <row r="137" spans="1:67" ht="15.75" customHeight="1" x14ac:dyDescent="0.25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8"/>
      <c r="AW137" s="8"/>
      <c r="AX137" s="8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"/>
      <c r="BJ137" s="2"/>
      <c r="BK137" s="2"/>
      <c r="BL137" s="2"/>
      <c r="BM137" s="2"/>
      <c r="BN137" s="2"/>
      <c r="BO137" s="2"/>
    </row>
    <row r="138" spans="1:67" ht="15.75" customHeight="1" x14ac:dyDescent="0.25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8"/>
      <c r="AW138" s="8"/>
      <c r="AX138" s="8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"/>
      <c r="BJ138" s="2"/>
      <c r="BK138" s="2"/>
      <c r="BL138" s="2"/>
      <c r="BM138" s="2"/>
      <c r="BN138" s="2"/>
      <c r="BO138" s="2"/>
    </row>
    <row r="139" spans="1:67" ht="15.75" customHeight="1" x14ac:dyDescent="0.25">
      <c r="B139" s="37"/>
      <c r="C139" s="1"/>
      <c r="D139" s="20"/>
      <c r="E139" s="12"/>
      <c r="F139" s="12"/>
      <c r="G139" s="12"/>
      <c r="H139" s="12"/>
      <c r="I139" s="12"/>
      <c r="J139" s="12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8"/>
      <c r="AW139" s="8"/>
      <c r="AX139" s="8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1"/>
      <c r="BJ139" s="1"/>
      <c r="BK139" s="1"/>
      <c r="BL139" s="1"/>
      <c r="BM139" s="1"/>
      <c r="BN139" s="1"/>
      <c r="BO139" s="1"/>
    </row>
    <row r="140" spans="1:67" ht="15.75" customHeight="1" x14ac:dyDescent="0.25">
      <c r="B140" s="37"/>
      <c r="C140" s="1"/>
      <c r="D140" s="126"/>
      <c r="E140" s="12"/>
      <c r="F140" s="12"/>
      <c r="G140" s="12"/>
      <c r="H140" s="12"/>
      <c r="I140" s="12"/>
      <c r="J140" s="12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8"/>
      <c r="AW140" s="8"/>
      <c r="AX140" s="8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1"/>
      <c r="BJ140" s="1"/>
      <c r="BK140" s="1"/>
      <c r="BL140" s="1"/>
      <c r="BM140" s="1"/>
      <c r="BN140" s="1"/>
      <c r="BO140" s="1"/>
    </row>
    <row r="141" spans="1:67" ht="15.75" customHeight="1" x14ac:dyDescent="0.25">
      <c r="B141" s="37"/>
      <c r="C141" s="1"/>
      <c r="D141" s="126"/>
      <c r="E141" s="12"/>
      <c r="F141" s="30"/>
      <c r="G141" s="12"/>
      <c r="H141" s="12"/>
      <c r="I141" s="12"/>
      <c r="J141" s="12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8"/>
      <c r="AW141" s="8"/>
      <c r="AX141" s="8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1"/>
      <c r="BJ141" s="1"/>
      <c r="BK141" s="1"/>
      <c r="BL141" s="1"/>
      <c r="BM141" s="1"/>
      <c r="BN141" s="1"/>
      <c r="BO141" s="1"/>
    </row>
    <row r="142" spans="1:67" ht="15.75" customHeight="1" x14ac:dyDescent="0.25">
      <c r="B142" s="37"/>
      <c r="C142" s="1"/>
      <c r="D142" s="126"/>
      <c r="E142" s="12"/>
      <c r="F142" s="30"/>
      <c r="G142" s="12"/>
      <c r="H142" s="12"/>
      <c r="I142" s="12"/>
      <c r="J142" s="12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8"/>
      <c r="AW142" s="8"/>
      <c r="AX142" s="8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1"/>
      <c r="BJ142" s="1"/>
      <c r="BK142" s="1"/>
      <c r="BL142" s="1"/>
      <c r="BM142" s="1"/>
      <c r="BN142" s="1"/>
      <c r="BO142" s="1"/>
    </row>
    <row r="143" spans="1:67" ht="15.75" customHeight="1" x14ac:dyDescent="0.25">
      <c r="B143" s="37"/>
      <c r="C143" s="1"/>
      <c r="D143" s="126"/>
      <c r="E143" s="12"/>
      <c r="F143" s="35"/>
      <c r="G143" s="12"/>
      <c r="H143" s="12"/>
      <c r="I143" s="12"/>
      <c r="J143" s="12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8"/>
      <c r="AW143" s="8"/>
      <c r="AX143" s="8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1"/>
      <c r="BJ143" s="1"/>
      <c r="BK143" s="1"/>
      <c r="BL143" s="1"/>
      <c r="BM143" s="1"/>
      <c r="BN143" s="1"/>
      <c r="BO143" s="1"/>
    </row>
    <row r="144" spans="1:67" ht="15.75" customHeight="1" x14ac:dyDescent="0.25">
      <c r="B144" s="37"/>
      <c r="C144" s="1"/>
      <c r="D144" s="20"/>
      <c r="E144" s="12"/>
      <c r="F144" s="35"/>
      <c r="G144" s="121"/>
      <c r="H144" s="121"/>
      <c r="I144" s="12"/>
      <c r="J144" s="12"/>
      <c r="K144" s="1"/>
      <c r="L144" s="1"/>
      <c r="M144" s="1"/>
      <c r="N144" s="1"/>
      <c r="O144" s="1"/>
      <c r="P144" s="103"/>
      <c r="Q144" s="103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8"/>
      <c r="AW144" s="8"/>
      <c r="AX144" s="8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1"/>
      <c r="BJ144" s="1"/>
      <c r="BK144" s="1"/>
      <c r="BL144" s="1"/>
      <c r="BM144" s="1"/>
      <c r="BN144" s="1"/>
      <c r="BO144" s="1"/>
    </row>
    <row r="145" spans="2:67" ht="15.75" customHeight="1" x14ac:dyDescent="0.25">
      <c r="B145" s="37"/>
      <c r="C145" s="1"/>
      <c r="D145" s="126"/>
      <c r="E145" s="12"/>
      <c r="F145" s="30"/>
      <c r="G145" s="121"/>
      <c r="H145" s="121"/>
      <c r="I145" s="12"/>
      <c r="J145" s="12"/>
      <c r="K145" s="1"/>
      <c r="L145" s="1"/>
      <c r="M145" s="1"/>
      <c r="N145" s="1"/>
      <c r="O145" s="1"/>
      <c r="P145" s="103"/>
      <c r="Q145" s="103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8"/>
      <c r="AW145" s="8"/>
      <c r="AX145" s="8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1"/>
      <c r="BJ145" s="1"/>
      <c r="BK145" s="1"/>
      <c r="BL145" s="1"/>
      <c r="BM145" s="1"/>
      <c r="BN145" s="1"/>
      <c r="BO145" s="1"/>
    </row>
    <row r="146" spans="2:67" ht="15.75" customHeight="1" x14ac:dyDescent="0.25">
      <c r="B146" s="37"/>
      <c r="C146" s="1"/>
      <c r="D146" s="126"/>
      <c r="E146" s="12"/>
      <c r="F146" s="30"/>
      <c r="G146" s="121"/>
      <c r="H146" s="121"/>
      <c r="I146" s="121"/>
      <c r="J146" s="121"/>
      <c r="K146" s="103"/>
      <c r="L146" s="103"/>
      <c r="M146" s="103"/>
      <c r="N146" s="103"/>
      <c r="O146" s="103"/>
      <c r="P146" s="103"/>
      <c r="Q146" s="103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8"/>
      <c r="AW146" s="8"/>
      <c r="AX146" s="8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1"/>
      <c r="BJ146" s="1"/>
      <c r="BK146" s="1"/>
      <c r="BL146" s="1"/>
      <c r="BM146" s="1"/>
      <c r="BN146" s="1"/>
      <c r="BO146" s="1"/>
    </row>
    <row r="147" spans="2:67" ht="15.75" customHeight="1" x14ac:dyDescent="0.25">
      <c r="B147" s="37"/>
      <c r="C147" s="1"/>
      <c r="D147" s="126"/>
      <c r="E147" s="12"/>
      <c r="F147" s="127"/>
      <c r="G147" s="121"/>
      <c r="H147" s="121"/>
      <c r="I147" s="121"/>
      <c r="J147" s="121"/>
      <c r="K147" s="103"/>
      <c r="L147" s="103"/>
      <c r="M147" s="103"/>
      <c r="N147" s="103"/>
      <c r="O147" s="103"/>
      <c r="P147" s="103"/>
      <c r="Q147" s="103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8"/>
      <c r="AW147" s="8"/>
      <c r="AX147" s="8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1"/>
      <c r="BJ147" s="1"/>
      <c r="BK147" s="1"/>
      <c r="BL147" s="1"/>
      <c r="BM147" s="1"/>
      <c r="BN147" s="1"/>
      <c r="BO147" s="1"/>
    </row>
    <row r="148" spans="2:67" ht="15.75" customHeight="1" x14ac:dyDescent="0.25">
      <c r="B148" s="37"/>
      <c r="C148" s="1"/>
      <c r="D148" s="126"/>
      <c r="E148" s="12"/>
      <c r="F148" s="35"/>
      <c r="G148" s="121"/>
      <c r="H148" s="121"/>
      <c r="I148" s="121"/>
      <c r="J148" s="121"/>
      <c r="K148" s="103"/>
      <c r="L148" s="103"/>
      <c r="M148" s="103"/>
      <c r="N148" s="103"/>
      <c r="O148" s="103"/>
      <c r="P148" s="103"/>
      <c r="Q148" s="103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8"/>
      <c r="AW148" s="8"/>
      <c r="AX148" s="8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1"/>
      <c r="BJ148" s="1"/>
      <c r="BK148" s="1"/>
      <c r="BL148" s="1"/>
      <c r="BM148" s="1"/>
      <c r="BN148" s="1"/>
      <c r="BO148" s="1"/>
    </row>
    <row r="149" spans="2:67" ht="15.75" customHeight="1" x14ac:dyDescent="0.25">
      <c r="B149" s="37"/>
      <c r="C149" s="1"/>
      <c r="D149" s="126"/>
      <c r="E149" s="12"/>
      <c r="F149" s="35"/>
      <c r="G149" s="121"/>
      <c r="H149" s="121"/>
      <c r="I149" s="121"/>
      <c r="J149" s="121"/>
      <c r="K149" s="103"/>
      <c r="L149" s="103"/>
      <c r="M149" s="103"/>
      <c r="N149" s="103"/>
      <c r="O149" s="103"/>
      <c r="P149" s="103"/>
      <c r="Q149" s="103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8"/>
      <c r="AW149" s="8"/>
      <c r="AX149" s="8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1"/>
      <c r="BJ149" s="1"/>
      <c r="BK149" s="1"/>
      <c r="BL149" s="1"/>
      <c r="BM149" s="1"/>
      <c r="BN149" s="1"/>
      <c r="BO149" s="1"/>
    </row>
    <row r="150" spans="2:67" ht="15.75" customHeight="1" x14ac:dyDescent="0.25">
      <c r="B150" s="37"/>
      <c r="C150" s="1"/>
      <c r="D150" s="126"/>
      <c r="E150" s="12"/>
      <c r="F150" s="30"/>
      <c r="G150" s="121"/>
      <c r="H150" s="121"/>
      <c r="I150" s="121"/>
      <c r="J150" s="121"/>
      <c r="K150" s="103"/>
      <c r="L150" s="103"/>
      <c r="M150" s="103"/>
      <c r="N150" s="103"/>
      <c r="O150" s="103"/>
      <c r="P150" s="103"/>
      <c r="Q150" s="103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8"/>
      <c r="AW150" s="8"/>
      <c r="AX150" s="8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1"/>
      <c r="BJ150" s="1"/>
      <c r="BK150" s="1"/>
      <c r="BL150" s="1"/>
      <c r="BM150" s="1"/>
      <c r="BN150" s="1"/>
      <c r="BO150" s="1"/>
    </row>
    <row r="151" spans="2:67" ht="15.75" customHeight="1" x14ac:dyDescent="0.25">
      <c r="B151" s="37"/>
      <c r="C151" s="1"/>
      <c r="D151" s="126"/>
      <c r="E151" s="12"/>
      <c r="F151" s="35"/>
      <c r="G151" s="121"/>
      <c r="H151" s="121"/>
      <c r="I151" s="121"/>
      <c r="J151" s="121"/>
      <c r="K151" s="103"/>
      <c r="L151" s="103"/>
      <c r="M151" s="103"/>
      <c r="N151" s="103"/>
      <c r="O151" s="103"/>
      <c r="P151" s="103"/>
      <c r="Q151" s="103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8"/>
      <c r="AW151" s="8"/>
      <c r="AX151" s="8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1"/>
      <c r="BJ151" s="1"/>
      <c r="BK151" s="1"/>
      <c r="BL151" s="1"/>
      <c r="BM151" s="1"/>
      <c r="BN151" s="1"/>
      <c r="BO151" s="1"/>
    </row>
    <row r="152" spans="2:67" ht="15.75" customHeight="1" x14ac:dyDescent="0.25">
      <c r="B152" s="37"/>
      <c r="C152" s="1"/>
      <c r="D152" s="126"/>
      <c r="E152" s="12"/>
      <c r="F152" s="35"/>
      <c r="G152" s="121"/>
      <c r="H152" s="121"/>
      <c r="I152" s="121"/>
      <c r="J152" s="121"/>
      <c r="K152" s="103"/>
      <c r="L152" s="103"/>
      <c r="M152" s="103"/>
      <c r="N152" s="103"/>
      <c r="O152" s="103"/>
      <c r="P152" s="103"/>
      <c r="Q152" s="103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8"/>
      <c r="AW152" s="8"/>
      <c r="AX152" s="8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1"/>
      <c r="BJ152" s="1"/>
      <c r="BK152" s="1"/>
      <c r="BL152" s="1"/>
      <c r="BM152" s="1"/>
      <c r="BN152" s="1"/>
      <c r="BO152" s="1"/>
    </row>
    <row r="153" spans="2:67" ht="15.75" customHeight="1" x14ac:dyDescent="0.25">
      <c r="B153" s="37"/>
      <c r="C153" s="1"/>
      <c r="D153" s="20"/>
      <c r="E153" s="12"/>
      <c r="F153" s="33"/>
      <c r="G153" s="121"/>
      <c r="H153" s="121"/>
      <c r="I153" s="121"/>
      <c r="J153" s="121"/>
      <c r="K153" s="103"/>
      <c r="L153" s="103"/>
      <c r="M153" s="103"/>
      <c r="N153" s="103"/>
      <c r="O153" s="103"/>
      <c r="P153" s="103"/>
      <c r="Q153" s="103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8"/>
      <c r="AW153" s="8"/>
      <c r="AX153" s="8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1"/>
      <c r="BJ153" s="1"/>
      <c r="BK153" s="1"/>
      <c r="BL153" s="1"/>
      <c r="BM153" s="1"/>
      <c r="BN153" s="1"/>
      <c r="BO153" s="1"/>
    </row>
    <row r="154" spans="2:67" ht="15.75" customHeight="1" x14ac:dyDescent="0.25">
      <c r="B154" s="37"/>
      <c r="C154" s="1"/>
      <c r="D154" s="34"/>
      <c r="E154" s="34"/>
      <c r="F154" s="34"/>
      <c r="G154" s="34"/>
      <c r="H154" s="34"/>
      <c r="I154" s="34"/>
      <c r="J154" s="34"/>
      <c r="K154" s="1"/>
      <c r="L154" s="1"/>
      <c r="M154" s="1"/>
      <c r="N154" s="1"/>
      <c r="O154" s="1"/>
      <c r="P154" s="103"/>
      <c r="Q154" s="103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8"/>
      <c r="AW154" s="8"/>
      <c r="AX154" s="8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1"/>
      <c r="BJ154" s="1"/>
      <c r="BK154" s="1"/>
      <c r="BL154" s="1"/>
      <c r="BM154" s="1"/>
      <c r="BN154" s="1"/>
      <c r="BO154" s="1"/>
    </row>
    <row r="155" spans="2:67" ht="15.75" customHeight="1" x14ac:dyDescent="0.25">
      <c r="B155" s="37"/>
      <c r="C155" s="1"/>
      <c r="D155" s="196"/>
      <c r="E155" s="193"/>
      <c r="F155" s="193"/>
      <c r="G155" s="193"/>
      <c r="H155" s="193"/>
      <c r="I155" s="193"/>
      <c r="J155" s="193"/>
      <c r="K155" s="1"/>
      <c r="L155" s="1"/>
      <c r="M155" s="1"/>
      <c r="N155" s="1"/>
      <c r="O155" s="1"/>
      <c r="P155" s="103"/>
      <c r="Q155" s="103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8"/>
      <c r="AW155" s="8"/>
      <c r="AX155" s="8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1"/>
      <c r="BJ155" s="1"/>
      <c r="BK155" s="1"/>
      <c r="BL155" s="1"/>
      <c r="BM155" s="1"/>
      <c r="BN155" s="1"/>
      <c r="BO155" s="1"/>
    </row>
    <row r="156" spans="2:67" ht="15.75" customHeight="1" x14ac:dyDescent="0.25">
      <c r="B156" s="37"/>
      <c r="C156" s="1"/>
      <c r="D156" s="128"/>
      <c r="E156" s="129"/>
      <c r="F156" s="129"/>
      <c r="G156" s="129"/>
      <c r="H156" s="129"/>
      <c r="I156" s="129"/>
      <c r="J156" s="129"/>
      <c r="K156" s="1"/>
      <c r="L156" s="1"/>
      <c r="M156" s="1"/>
      <c r="N156" s="1"/>
      <c r="O156" s="1"/>
      <c r="P156" s="103"/>
      <c r="Q156" s="103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8"/>
      <c r="AW156" s="8"/>
      <c r="AX156" s="8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1"/>
      <c r="BJ156" s="1"/>
      <c r="BK156" s="1"/>
      <c r="BL156" s="1"/>
      <c r="BM156" s="1"/>
      <c r="BN156" s="1"/>
      <c r="BO156" s="1"/>
    </row>
    <row r="157" spans="2:67" ht="15.75" customHeight="1" x14ac:dyDescent="0.25">
      <c r="B157" s="37"/>
      <c r="C157" s="1"/>
      <c r="D157" s="130"/>
      <c r="E157" s="131"/>
      <c r="F157" s="131"/>
      <c r="G157" s="132"/>
      <c r="H157" s="133"/>
      <c r="I157" s="134"/>
      <c r="J157" s="135"/>
      <c r="K157" s="1"/>
      <c r="L157" s="1"/>
      <c r="M157" s="1"/>
      <c r="N157" s="1"/>
      <c r="O157" s="1"/>
      <c r="P157" s="103"/>
      <c r="Q157" s="103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8"/>
      <c r="AW157" s="8"/>
      <c r="AX157" s="8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1"/>
      <c r="BJ157" s="1"/>
      <c r="BK157" s="1"/>
      <c r="BL157" s="1"/>
      <c r="BM157" s="1"/>
      <c r="BN157" s="1"/>
      <c r="BO157" s="1"/>
    </row>
    <row r="158" spans="2:67" ht="15.75" customHeight="1" x14ac:dyDescent="0.25">
      <c r="B158" s="37"/>
      <c r="C158" s="1"/>
      <c r="D158" s="130"/>
      <c r="E158" s="131"/>
      <c r="F158" s="131"/>
      <c r="G158" s="131"/>
      <c r="H158" s="133"/>
      <c r="I158" s="134"/>
      <c r="J158" s="135"/>
      <c r="K158" s="1"/>
      <c r="L158" s="1"/>
      <c r="M158" s="1"/>
      <c r="N158" s="1"/>
      <c r="O158" s="1"/>
      <c r="P158" s="103"/>
      <c r="Q158" s="103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8"/>
      <c r="AW158" s="8"/>
      <c r="AX158" s="8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1"/>
      <c r="BJ158" s="1"/>
      <c r="BK158" s="1"/>
      <c r="BL158" s="1"/>
      <c r="BM158" s="1"/>
      <c r="BN158" s="1"/>
      <c r="BO158" s="1"/>
    </row>
    <row r="159" spans="2:67" ht="15.75" customHeight="1" x14ac:dyDescent="0.25">
      <c r="B159" s="37"/>
      <c r="C159" s="1"/>
      <c r="D159" s="130"/>
      <c r="E159" s="131"/>
      <c r="F159" s="131"/>
      <c r="G159" s="131"/>
      <c r="H159" s="133"/>
      <c r="I159" s="134"/>
      <c r="J159" s="135"/>
      <c r="K159" s="1"/>
      <c r="L159" s="1"/>
      <c r="M159" s="1"/>
      <c r="N159" s="1"/>
      <c r="O159" s="1"/>
      <c r="P159" s="103"/>
      <c r="Q159" s="103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8"/>
      <c r="AW159" s="8"/>
      <c r="AX159" s="8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1"/>
      <c r="BJ159" s="1"/>
      <c r="BK159" s="1"/>
      <c r="BL159" s="1"/>
      <c r="BM159" s="1"/>
      <c r="BN159" s="1"/>
      <c r="BO159" s="1"/>
    </row>
    <row r="160" spans="2:67" ht="15.75" customHeight="1" x14ac:dyDescent="0.25">
      <c r="B160" s="37"/>
      <c r="C160" s="1"/>
      <c r="D160" s="130"/>
      <c r="E160" s="136"/>
      <c r="F160" s="137"/>
      <c r="G160" s="137"/>
      <c r="H160" s="133"/>
      <c r="I160" s="134"/>
      <c r="J160" s="135"/>
      <c r="K160" s="1"/>
      <c r="L160" s="1"/>
      <c r="M160" s="1"/>
      <c r="N160" s="1"/>
      <c r="O160" s="1"/>
      <c r="P160" s="103"/>
      <c r="Q160" s="103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8"/>
      <c r="AW160" s="8"/>
      <c r="AX160" s="8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1"/>
      <c r="BJ160" s="1"/>
      <c r="BK160" s="1"/>
      <c r="BL160" s="1"/>
      <c r="BM160" s="1"/>
      <c r="BN160" s="1"/>
      <c r="BO160" s="1"/>
    </row>
    <row r="161" spans="2:67" ht="15.75" customHeight="1" x14ac:dyDescent="0.25">
      <c r="B161" s="37"/>
      <c r="C161" s="1"/>
      <c r="D161" s="130"/>
      <c r="E161" s="136"/>
      <c r="F161" s="137"/>
      <c r="G161" s="137"/>
      <c r="H161" s="133"/>
      <c r="I161" s="134"/>
      <c r="J161" s="135"/>
      <c r="K161" s="1"/>
      <c r="L161" s="1"/>
      <c r="M161" s="1"/>
      <c r="N161" s="1"/>
      <c r="O161" s="1"/>
      <c r="P161" s="103"/>
      <c r="Q161" s="103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8"/>
      <c r="AW161" s="8"/>
      <c r="AX161" s="8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1"/>
      <c r="BJ161" s="1"/>
      <c r="BK161" s="1"/>
      <c r="BL161" s="1"/>
      <c r="BM161" s="1"/>
      <c r="BN161" s="1"/>
      <c r="BO161" s="1"/>
    </row>
    <row r="162" spans="2:67" ht="15.75" customHeight="1" x14ac:dyDescent="0.25">
      <c r="B162" s="37"/>
      <c r="C162" s="1"/>
      <c r="D162" s="130"/>
      <c r="E162" s="136"/>
      <c r="F162" s="137"/>
      <c r="G162" s="137"/>
      <c r="H162" s="133"/>
      <c r="I162" s="134"/>
      <c r="J162" s="135"/>
      <c r="K162" s="1"/>
      <c r="L162" s="1"/>
      <c r="M162" s="1"/>
      <c r="N162" s="1"/>
      <c r="O162" s="1"/>
      <c r="P162" s="103"/>
      <c r="Q162" s="103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8"/>
      <c r="AW162" s="8"/>
      <c r="AX162" s="8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1"/>
      <c r="BJ162" s="1"/>
      <c r="BK162" s="1"/>
      <c r="BL162" s="1"/>
      <c r="BM162" s="1"/>
      <c r="BN162" s="1"/>
      <c r="BO162" s="1"/>
    </row>
    <row r="163" spans="2:67" ht="15.75" customHeight="1" x14ac:dyDescent="0.25">
      <c r="B163" s="37"/>
      <c r="C163" s="1"/>
      <c r="D163" s="138"/>
      <c r="E163" s="139"/>
      <c r="F163" s="140"/>
      <c r="G163" s="140"/>
      <c r="H163" s="141"/>
      <c r="I163" s="140"/>
      <c r="J163" s="139"/>
      <c r="K163" s="1"/>
      <c r="L163" s="1"/>
      <c r="M163" s="1"/>
      <c r="N163" s="1"/>
      <c r="O163" s="1"/>
      <c r="P163" s="103"/>
      <c r="Q163" s="103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8"/>
      <c r="AW163" s="8"/>
      <c r="AX163" s="8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1"/>
      <c r="BJ163" s="1"/>
      <c r="BK163" s="1"/>
      <c r="BL163" s="1"/>
      <c r="BM163" s="1"/>
      <c r="BN163" s="1"/>
      <c r="BO163" s="1"/>
    </row>
    <row r="164" spans="2:67" ht="15.75" customHeight="1" x14ac:dyDescent="0.25">
      <c r="B164" s="1"/>
      <c r="C164" s="1"/>
      <c r="D164" s="12"/>
      <c r="E164" s="12"/>
      <c r="F164" s="12"/>
      <c r="G164" s="121"/>
      <c r="H164" s="121"/>
      <c r="I164" s="121"/>
      <c r="J164" s="121"/>
      <c r="K164" s="103"/>
      <c r="L164" s="103"/>
      <c r="M164" s="103"/>
      <c r="N164" s="103"/>
      <c r="O164" s="103"/>
      <c r="P164" s="103"/>
      <c r="Q164" s="103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8"/>
      <c r="AW164" s="8"/>
      <c r="AX164" s="8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1"/>
      <c r="BJ164" s="1"/>
      <c r="BK164" s="1"/>
      <c r="BL164" s="1"/>
      <c r="BM164" s="1"/>
      <c r="BN164" s="1"/>
      <c r="BO164" s="1"/>
    </row>
    <row r="165" spans="2:67" ht="15.75" customHeight="1" x14ac:dyDescent="0.25">
      <c r="B165" s="1"/>
      <c r="C165" s="1"/>
      <c r="G165" s="103"/>
      <c r="H165" s="103"/>
      <c r="P165" s="103"/>
      <c r="Q165" s="103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8"/>
      <c r="AW165" s="8"/>
      <c r="AX165" s="8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1"/>
      <c r="BJ165" s="1"/>
      <c r="BK165" s="1"/>
      <c r="BL165" s="1"/>
      <c r="BM165" s="1"/>
      <c r="BN165" s="1"/>
      <c r="BO165" s="1"/>
    </row>
    <row r="166" spans="2:67" ht="15.75" customHeight="1" x14ac:dyDescent="0.25">
      <c r="B166" s="1"/>
      <c r="C166" s="1"/>
      <c r="G166" s="103"/>
      <c r="H166" s="103"/>
      <c r="P166" s="103"/>
      <c r="Q166" s="103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8"/>
      <c r="AW166" s="8"/>
      <c r="AX166" s="8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1"/>
      <c r="BJ166" s="1"/>
      <c r="BK166" s="1"/>
      <c r="BL166" s="1"/>
      <c r="BM166" s="1"/>
      <c r="BN166" s="1"/>
      <c r="BO166" s="1"/>
    </row>
    <row r="167" spans="2:67" ht="15.75" customHeight="1" x14ac:dyDescent="0.25">
      <c r="B167" s="1"/>
      <c r="C167" s="1"/>
      <c r="D167" s="1"/>
      <c r="E167" s="103"/>
      <c r="F167" s="103"/>
      <c r="G167" s="103"/>
      <c r="H167" s="103"/>
      <c r="P167" s="103"/>
      <c r="Q167" s="103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8"/>
      <c r="AW167" s="8"/>
      <c r="AX167" s="8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1"/>
      <c r="BJ167" s="1"/>
      <c r="BK167" s="1"/>
      <c r="BL167" s="1"/>
      <c r="BM167" s="1"/>
      <c r="BN167" s="1"/>
      <c r="BO167" s="1"/>
    </row>
    <row r="168" spans="2:67" ht="15.75" customHeight="1" x14ac:dyDescent="0.25">
      <c r="B168" s="1"/>
      <c r="C168" s="1"/>
      <c r="D168" s="1"/>
      <c r="E168" s="103"/>
      <c r="F168" s="103"/>
      <c r="G168" s="103"/>
      <c r="H168" s="103"/>
      <c r="P168" s="103"/>
      <c r="Q168" s="103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8"/>
      <c r="AW168" s="8"/>
      <c r="AX168" s="8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1"/>
      <c r="BJ168" s="1"/>
      <c r="BK168" s="1"/>
      <c r="BL168" s="1"/>
      <c r="BM168" s="1"/>
      <c r="BN168" s="1"/>
      <c r="BO168" s="1"/>
    </row>
    <row r="169" spans="2:67" ht="15.75" customHeight="1" x14ac:dyDescent="0.25">
      <c r="B169" s="1"/>
      <c r="C169" s="1"/>
      <c r="D169" s="1"/>
      <c r="E169" s="103"/>
      <c r="F169" s="103"/>
      <c r="G169" s="103"/>
      <c r="H169" s="103"/>
      <c r="P169" s="103"/>
      <c r="Q169" s="103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8"/>
      <c r="AW169" s="8"/>
      <c r="AX169" s="8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1"/>
      <c r="BJ169" s="1"/>
      <c r="BK169" s="1"/>
      <c r="BL169" s="1"/>
      <c r="BM169" s="1"/>
      <c r="BN169" s="1"/>
      <c r="BO169" s="1"/>
    </row>
    <row r="170" spans="2:67" ht="15.75" customHeight="1" x14ac:dyDescent="0.25">
      <c r="B170" s="1"/>
      <c r="C170" s="1"/>
      <c r="D170" s="1"/>
      <c r="E170" s="103"/>
      <c r="F170" s="103"/>
      <c r="G170" s="103"/>
      <c r="H170" s="103"/>
      <c r="P170" s="103"/>
      <c r="Q170" s="103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</row>
    <row r="171" spans="2:67" ht="15.75" customHeight="1" x14ac:dyDescent="0.25">
      <c r="B171" s="1"/>
      <c r="C171" s="1"/>
      <c r="D171" s="1"/>
      <c r="E171" s="103"/>
      <c r="F171" s="103"/>
      <c r="G171" s="103"/>
      <c r="H171" s="103"/>
      <c r="P171" s="103"/>
      <c r="Q171" s="103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</row>
    <row r="172" spans="2:67" ht="15.75" customHeight="1" x14ac:dyDescent="0.25">
      <c r="B172" s="1"/>
      <c r="C172" s="1"/>
      <c r="D172" s="1"/>
      <c r="E172" s="103"/>
      <c r="F172" s="103"/>
      <c r="G172" s="103"/>
      <c r="H172" s="103"/>
      <c r="P172" s="103"/>
      <c r="Q172" s="103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</row>
    <row r="173" spans="2:67" ht="15.75" customHeight="1" x14ac:dyDescent="0.25">
      <c r="B173" s="1"/>
      <c r="C173" s="1"/>
      <c r="D173" s="1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</row>
    <row r="174" spans="2:67" ht="15.75" customHeight="1" x14ac:dyDescent="0.25">
      <c r="B174" s="1"/>
      <c r="C174" s="1"/>
      <c r="D174" s="1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</row>
    <row r="175" spans="2:67" ht="15.75" customHeight="1" x14ac:dyDescent="0.25">
      <c r="B175" s="1"/>
      <c r="C175" s="1"/>
      <c r="D175" s="1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</row>
    <row r="176" spans="2:67" ht="15.75" customHeight="1" x14ac:dyDescent="0.25">
      <c r="B176" s="1"/>
      <c r="C176" s="1"/>
      <c r="D176" s="1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</row>
    <row r="177" spans="2:67" ht="15.75" customHeight="1" x14ac:dyDescent="0.25">
      <c r="B177" s="1"/>
      <c r="C177" s="1"/>
      <c r="D177" s="1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</row>
    <row r="178" spans="2:67" ht="15.75" customHeight="1" x14ac:dyDescent="0.25">
      <c r="B178" s="1"/>
      <c r="C178" s="1"/>
      <c r="D178" s="1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</row>
    <row r="179" spans="2:67" ht="15.75" customHeight="1" x14ac:dyDescent="0.25">
      <c r="B179" s="1"/>
      <c r="C179" s="1"/>
      <c r="D179" s="1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</row>
    <row r="180" spans="2:67" ht="15.75" customHeight="1" x14ac:dyDescent="0.25">
      <c r="B180" s="1"/>
      <c r="C180" s="1"/>
      <c r="D180" s="1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</row>
    <row r="181" spans="2:67" ht="15.75" customHeight="1" x14ac:dyDescent="0.25">
      <c r="B181" s="1"/>
      <c r="C181" s="1"/>
      <c r="D181" s="1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</row>
    <row r="182" spans="2:67" ht="15.75" customHeight="1" x14ac:dyDescent="0.25">
      <c r="B182" s="1"/>
      <c r="C182" s="1"/>
      <c r="D182" s="1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</row>
    <row r="183" spans="2:67" ht="15.75" customHeight="1" x14ac:dyDescent="0.25">
      <c r="B183" s="1"/>
      <c r="C183" s="1"/>
      <c r="D183" s="1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</row>
    <row r="184" spans="2:67" ht="15.75" customHeight="1" x14ac:dyDescent="0.25">
      <c r="B184" s="1"/>
      <c r="C184" s="1"/>
      <c r="D184" s="1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</row>
    <row r="185" spans="2:67" ht="15.75" customHeight="1" x14ac:dyDescent="0.25">
      <c r="B185" s="1"/>
      <c r="C185" s="1"/>
      <c r="D185" s="1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</row>
    <row r="186" spans="2:67" ht="15.75" customHeight="1" x14ac:dyDescent="0.25">
      <c r="B186" s="1"/>
      <c r="C186" s="1"/>
      <c r="D186" s="1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</row>
    <row r="187" spans="2:67" ht="15.75" customHeight="1" x14ac:dyDescent="0.25">
      <c r="B187" s="1"/>
      <c r="C187" s="1"/>
      <c r="D187" s="1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</row>
    <row r="188" spans="2:67" ht="15.75" customHeight="1" x14ac:dyDescent="0.25">
      <c r="B188" s="1"/>
      <c r="C188" s="1"/>
      <c r="D188" s="1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</row>
    <row r="189" spans="2:67" ht="15.75" customHeight="1" x14ac:dyDescent="0.25">
      <c r="B189" s="1"/>
      <c r="C189" s="1"/>
      <c r="D189" s="1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</row>
    <row r="190" spans="2:67" ht="15.75" customHeight="1" x14ac:dyDescent="0.25">
      <c r="B190" s="1"/>
      <c r="C190" s="1"/>
      <c r="D190" s="1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</row>
    <row r="191" spans="2:67" ht="15.75" customHeight="1" x14ac:dyDescent="0.25">
      <c r="B191" s="1"/>
      <c r="C191" s="1"/>
      <c r="D191" s="1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</row>
    <row r="192" spans="2:67" ht="15.75" customHeight="1" x14ac:dyDescent="0.25">
      <c r="B192" s="1"/>
      <c r="C192" s="1"/>
      <c r="D192" s="1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</row>
    <row r="193" spans="2:67" ht="15.75" customHeight="1" x14ac:dyDescent="0.25">
      <c r="B193" s="1"/>
      <c r="C193" s="1"/>
      <c r="D193" s="1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</row>
    <row r="194" spans="2:67" ht="15.75" customHeight="1" x14ac:dyDescent="0.25">
      <c r="B194" s="1"/>
      <c r="C194" s="1"/>
      <c r="D194" s="1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</row>
    <row r="195" spans="2:67" ht="15.75" customHeight="1" x14ac:dyDescent="0.25">
      <c r="B195" s="1"/>
      <c r="C195" s="1"/>
      <c r="D195" s="1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</row>
    <row r="196" spans="2:67" ht="15.75" customHeight="1" x14ac:dyDescent="0.25">
      <c r="B196" s="1"/>
      <c r="C196" s="1"/>
      <c r="D196" s="1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</row>
    <row r="197" spans="2:67" ht="15.75" customHeight="1" x14ac:dyDescent="0.25">
      <c r="B197" s="1"/>
      <c r="C197" s="1"/>
      <c r="D197" s="1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</row>
    <row r="198" spans="2:67" ht="15.75" customHeight="1" x14ac:dyDescent="0.25">
      <c r="B198" s="1"/>
      <c r="C198" s="1"/>
      <c r="D198" s="1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</row>
    <row r="199" spans="2:67" ht="15.75" customHeight="1" x14ac:dyDescent="0.25">
      <c r="B199" s="1"/>
      <c r="C199" s="1"/>
      <c r="D199" s="1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</row>
    <row r="200" spans="2:67" ht="15.75" customHeight="1" x14ac:dyDescent="0.25">
      <c r="B200" s="1"/>
      <c r="C200" s="1"/>
      <c r="D200" s="1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</row>
    <row r="201" spans="2:67" ht="15.75" customHeight="1" x14ac:dyDescent="0.25">
      <c r="B201" s="1"/>
      <c r="C201" s="1"/>
      <c r="D201" s="1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</row>
    <row r="202" spans="2:67" ht="15.75" customHeight="1" x14ac:dyDescent="0.25">
      <c r="B202" s="1"/>
      <c r="C202" s="1"/>
      <c r="D202" s="1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</row>
    <row r="203" spans="2:67" ht="15.75" customHeight="1" x14ac:dyDescent="0.25">
      <c r="B203" s="1"/>
      <c r="C203" s="1"/>
      <c r="D203" s="1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</row>
    <row r="204" spans="2:67" ht="15.75" customHeight="1" x14ac:dyDescent="0.25">
      <c r="B204" s="1"/>
      <c r="C204" s="1"/>
      <c r="D204" s="1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</row>
    <row r="205" spans="2:67" ht="15.75" customHeight="1" x14ac:dyDescent="0.25">
      <c r="B205" s="1"/>
      <c r="C205" s="1"/>
      <c r="D205" s="1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</row>
    <row r="206" spans="2:67" ht="15.75" customHeight="1" x14ac:dyDescent="0.25">
      <c r="B206" s="1"/>
      <c r="C206" s="1"/>
      <c r="D206" s="1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</row>
    <row r="207" spans="2:67" ht="15.75" customHeight="1" x14ac:dyDescent="0.25">
      <c r="B207" s="1"/>
      <c r="C207" s="1"/>
      <c r="D207" s="1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</row>
    <row r="208" spans="2:67" ht="15.75" customHeight="1" x14ac:dyDescent="0.25">
      <c r="B208" s="1"/>
      <c r="C208" s="1"/>
      <c r="D208" s="1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</row>
    <row r="209" spans="2:67" ht="15.75" customHeight="1" x14ac:dyDescent="0.25">
      <c r="B209" s="1"/>
      <c r="C209" s="1"/>
      <c r="D209" s="1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</row>
    <row r="210" spans="2:67" ht="15.75" customHeight="1" x14ac:dyDescent="0.25">
      <c r="B210" s="1"/>
      <c r="C210" s="1"/>
      <c r="D210" s="1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</row>
    <row r="211" spans="2:67" ht="15.75" customHeight="1" x14ac:dyDescent="0.25">
      <c r="B211" s="1"/>
      <c r="C211" s="1"/>
      <c r="D211" s="1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</row>
    <row r="212" spans="2:67" ht="15.75" customHeight="1" x14ac:dyDescent="0.25">
      <c r="B212" s="1"/>
      <c r="C212" s="1"/>
      <c r="D212" s="1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</row>
    <row r="213" spans="2:67" ht="15.75" customHeight="1" x14ac:dyDescent="0.25">
      <c r="B213" s="1"/>
      <c r="C213" s="1"/>
      <c r="D213" s="1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</row>
    <row r="214" spans="2:67" ht="15.75" customHeight="1" x14ac:dyDescent="0.25">
      <c r="B214" s="1"/>
      <c r="C214" s="1"/>
      <c r="D214" s="1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</row>
    <row r="215" spans="2:67" ht="15.75" customHeight="1" x14ac:dyDescent="0.25">
      <c r="B215" s="1"/>
      <c r="C215" s="1"/>
      <c r="D215" s="1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</row>
    <row r="216" spans="2:67" ht="15.75" customHeight="1" x14ac:dyDescent="0.25">
      <c r="B216" s="1"/>
      <c r="C216" s="1"/>
      <c r="D216" s="1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</row>
    <row r="217" spans="2:67" ht="15.75" customHeight="1" x14ac:dyDescent="0.25">
      <c r="B217" s="1"/>
      <c r="C217" s="1"/>
      <c r="D217" s="1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</row>
    <row r="218" spans="2:67" ht="15.75" customHeight="1" x14ac:dyDescent="0.25">
      <c r="B218" s="1"/>
      <c r="C218" s="1"/>
      <c r="D218" s="1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</row>
    <row r="219" spans="2:67" ht="15.75" customHeight="1" x14ac:dyDescent="0.25">
      <c r="B219" s="1"/>
      <c r="C219" s="1"/>
      <c r="D219" s="1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</row>
    <row r="220" spans="2:67" ht="15.75" customHeight="1" x14ac:dyDescent="0.25">
      <c r="B220" s="1"/>
      <c r="C220" s="1"/>
      <c r="D220" s="1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</row>
    <row r="221" spans="2:67" ht="15.75" customHeight="1" x14ac:dyDescent="0.25">
      <c r="B221" s="1"/>
      <c r="C221" s="1"/>
      <c r="D221" s="1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</row>
    <row r="222" spans="2:67" ht="15.75" customHeight="1" x14ac:dyDescent="0.25">
      <c r="B222" s="1"/>
      <c r="C222" s="1"/>
      <c r="D222" s="1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</row>
    <row r="223" spans="2:67" ht="15.75" customHeight="1" x14ac:dyDescent="0.25">
      <c r="B223" s="1"/>
      <c r="C223" s="1"/>
      <c r="D223" s="1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</row>
    <row r="224" spans="2:67" ht="15.75" customHeight="1" x14ac:dyDescent="0.25">
      <c r="B224" s="1"/>
      <c r="C224" s="1"/>
      <c r="D224" s="1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</row>
    <row r="225" spans="2:67" ht="15.75" customHeight="1" x14ac:dyDescent="0.25">
      <c r="B225" s="1"/>
      <c r="C225" s="1"/>
      <c r="D225" s="1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</row>
    <row r="226" spans="2:67" ht="15.75" customHeight="1" x14ac:dyDescent="0.25">
      <c r="B226" s="1"/>
      <c r="C226" s="1"/>
      <c r="D226" s="1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</row>
    <row r="227" spans="2:67" ht="15.75" customHeight="1" x14ac:dyDescent="0.25">
      <c r="B227" s="1"/>
      <c r="C227" s="1"/>
      <c r="D227" s="1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</row>
    <row r="228" spans="2:67" ht="15.75" customHeight="1" x14ac:dyDescent="0.25">
      <c r="B228" s="1"/>
      <c r="C228" s="1"/>
      <c r="D228" s="1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</row>
    <row r="229" spans="2:67" ht="15.75" customHeight="1" x14ac:dyDescent="0.25">
      <c r="B229" s="1"/>
      <c r="C229" s="1"/>
      <c r="D229" s="1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</row>
    <row r="230" spans="2:67" ht="15.75" customHeight="1" x14ac:dyDescent="0.25">
      <c r="B230" s="1"/>
      <c r="C230" s="1"/>
      <c r="D230" s="1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</row>
    <row r="231" spans="2:67" ht="15.75" customHeight="1" x14ac:dyDescent="0.25">
      <c r="B231" s="1"/>
      <c r="C231" s="1"/>
      <c r="D231" s="1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</row>
    <row r="232" spans="2:67" ht="15.75" customHeight="1" x14ac:dyDescent="0.25">
      <c r="B232" s="1"/>
      <c r="C232" s="1"/>
      <c r="D232" s="1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</row>
    <row r="233" spans="2:67" ht="15.75" customHeight="1" x14ac:dyDescent="0.25">
      <c r="B233" s="1"/>
      <c r="C233" s="1"/>
      <c r="D233" s="1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</row>
    <row r="234" spans="2:67" ht="15.75" customHeight="1" x14ac:dyDescent="0.25">
      <c r="B234" s="1"/>
      <c r="C234" s="1"/>
      <c r="D234" s="1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</row>
    <row r="235" spans="2:67" ht="15.75" customHeight="1" x14ac:dyDescent="0.25">
      <c r="B235" s="1"/>
      <c r="C235" s="1"/>
      <c r="D235" s="1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</row>
    <row r="236" spans="2:67" ht="15.75" customHeight="1" x14ac:dyDescent="0.25">
      <c r="B236" s="1"/>
      <c r="C236" s="1"/>
      <c r="D236" s="1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</row>
    <row r="237" spans="2:67" ht="15.75" customHeight="1" x14ac:dyDescent="0.25">
      <c r="B237" s="1"/>
      <c r="C237" s="1"/>
      <c r="D237" s="1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</row>
    <row r="238" spans="2:67" ht="15.75" customHeight="1" x14ac:dyDescent="0.25">
      <c r="B238" s="1"/>
      <c r="C238" s="1"/>
      <c r="D238" s="1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</row>
    <row r="239" spans="2:67" ht="15.75" customHeight="1" x14ac:dyDescent="0.25">
      <c r="B239" s="1"/>
      <c r="C239" s="1"/>
      <c r="D239" s="1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</row>
    <row r="240" spans="2:67" ht="15.75" customHeight="1" x14ac:dyDescent="0.25">
      <c r="B240" s="1"/>
      <c r="C240" s="1"/>
      <c r="D240" s="1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</row>
    <row r="241" spans="2:67" ht="15.75" customHeight="1" x14ac:dyDescent="0.25">
      <c r="B241" s="1"/>
      <c r="C241" s="1"/>
      <c r="D241" s="1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</row>
    <row r="242" spans="2:67" ht="15.75" customHeight="1" x14ac:dyDescent="0.25">
      <c r="B242" s="1"/>
      <c r="C242" s="1"/>
      <c r="D242" s="1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</row>
    <row r="243" spans="2:67" ht="15.75" customHeight="1" x14ac:dyDescent="0.25">
      <c r="B243" s="1"/>
      <c r="C243" s="1"/>
      <c r="D243" s="1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</row>
    <row r="244" spans="2:67" ht="15.75" customHeight="1" x14ac:dyDescent="0.25">
      <c r="B244" s="1"/>
      <c r="C244" s="1"/>
      <c r="D244" s="1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</row>
    <row r="245" spans="2:67" ht="15.75" customHeight="1" x14ac:dyDescent="0.25">
      <c r="B245" s="1"/>
      <c r="C245" s="1"/>
      <c r="D245" s="1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</row>
    <row r="246" spans="2:67" ht="15.75" customHeight="1" x14ac:dyDescent="0.25">
      <c r="B246" s="1"/>
      <c r="C246" s="1"/>
      <c r="D246" s="1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</row>
    <row r="247" spans="2:67" ht="15.75" customHeight="1" x14ac:dyDescent="0.25">
      <c r="B247" s="1"/>
      <c r="C247" s="1"/>
      <c r="D247" s="1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</row>
    <row r="248" spans="2:67" ht="15.75" customHeight="1" x14ac:dyDescent="0.25">
      <c r="B248" s="1"/>
      <c r="C248" s="1"/>
      <c r="D248" s="1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</row>
    <row r="249" spans="2:67" ht="15.75" customHeight="1" x14ac:dyDescent="0.25">
      <c r="B249" s="1"/>
      <c r="C249" s="1"/>
      <c r="D249" s="1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</row>
    <row r="250" spans="2:67" ht="15.75" customHeight="1" x14ac:dyDescent="0.25">
      <c r="B250" s="1"/>
      <c r="C250" s="1"/>
      <c r="D250" s="1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</row>
    <row r="251" spans="2:67" ht="15.75" customHeight="1" x14ac:dyDescent="0.25">
      <c r="B251" s="1"/>
      <c r="C251" s="1"/>
      <c r="D251" s="1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</row>
    <row r="252" spans="2:67" ht="15.75" customHeight="1" x14ac:dyDescent="0.25">
      <c r="B252" s="1"/>
      <c r="C252" s="1"/>
      <c r="D252" s="1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</row>
    <row r="253" spans="2:67" ht="15.75" customHeight="1" x14ac:dyDescent="0.25">
      <c r="B253" s="1"/>
      <c r="C253" s="1"/>
      <c r="D253" s="1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</row>
    <row r="254" spans="2:67" ht="15.75" customHeight="1" x14ac:dyDescent="0.25">
      <c r="B254" s="1"/>
      <c r="C254" s="1"/>
      <c r="D254" s="1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</row>
    <row r="255" spans="2:67" ht="15.75" customHeight="1" x14ac:dyDescent="0.25">
      <c r="B255" s="1"/>
      <c r="C255" s="1"/>
      <c r="D255" s="1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</row>
    <row r="256" spans="2:67" ht="15.75" customHeight="1" x14ac:dyDescent="0.25">
      <c r="B256" s="1"/>
      <c r="C256" s="1"/>
      <c r="D256" s="1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</row>
    <row r="257" spans="2:67" ht="15.75" customHeight="1" x14ac:dyDescent="0.25">
      <c r="B257" s="1"/>
      <c r="C257" s="1"/>
      <c r="D257" s="1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</row>
    <row r="258" spans="2:67" ht="15.75" customHeight="1" x14ac:dyDescent="0.25">
      <c r="B258" s="1"/>
      <c r="C258" s="1"/>
      <c r="D258" s="1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</row>
    <row r="259" spans="2:67" ht="15.75" customHeight="1" x14ac:dyDescent="0.25">
      <c r="B259" s="1"/>
      <c r="C259" s="1"/>
      <c r="D259" s="1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</row>
    <row r="260" spans="2:67" ht="15.75" customHeight="1" x14ac:dyDescent="0.25">
      <c r="B260" s="1"/>
      <c r="C260" s="1"/>
      <c r="D260" s="1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</row>
    <row r="261" spans="2:67" ht="15.75" customHeight="1" x14ac:dyDescent="0.25">
      <c r="B261" s="1"/>
      <c r="C261" s="1"/>
      <c r="D261" s="1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</row>
    <row r="262" spans="2:67" ht="15.75" customHeight="1" x14ac:dyDescent="0.25">
      <c r="B262" s="1"/>
      <c r="C262" s="1"/>
      <c r="D262" s="1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</row>
    <row r="263" spans="2:67" ht="15.75" customHeight="1" x14ac:dyDescent="0.25">
      <c r="B263" s="1"/>
      <c r="C263" s="1"/>
      <c r="D263" s="1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</row>
    <row r="264" spans="2:67" ht="15.75" customHeight="1" x14ac:dyDescent="0.25">
      <c r="B264" s="1"/>
      <c r="C264" s="1"/>
      <c r="D264" s="1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</row>
    <row r="265" spans="2:67" ht="15.75" customHeight="1" x14ac:dyDescent="0.25">
      <c r="B265" s="1"/>
      <c r="C265" s="1"/>
      <c r="D265" s="1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</row>
    <row r="266" spans="2:67" ht="15.75" customHeight="1" x14ac:dyDescent="0.25">
      <c r="B266" s="1"/>
      <c r="C266" s="1"/>
      <c r="D266" s="1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</row>
    <row r="267" spans="2:67" ht="15.75" customHeight="1" x14ac:dyDescent="0.25">
      <c r="B267" s="1"/>
      <c r="C267" s="1"/>
      <c r="D267" s="1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</row>
    <row r="268" spans="2:67" ht="15.75" customHeight="1" x14ac:dyDescent="0.25">
      <c r="B268" s="1"/>
      <c r="C268" s="1"/>
      <c r="D268" s="1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</row>
    <row r="269" spans="2:67" ht="15.75" customHeight="1" x14ac:dyDescent="0.25">
      <c r="B269" s="1"/>
      <c r="C269" s="1"/>
      <c r="D269" s="1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</row>
    <row r="270" spans="2:67" ht="15.75" customHeight="1" x14ac:dyDescent="0.25">
      <c r="B270" s="1"/>
      <c r="C270" s="1"/>
      <c r="D270" s="1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</row>
    <row r="271" spans="2:67" ht="15.75" customHeight="1" x14ac:dyDescent="0.25">
      <c r="B271" s="1"/>
      <c r="C271" s="1"/>
      <c r="D271" s="1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</row>
    <row r="272" spans="2:67" ht="15.75" customHeight="1" x14ac:dyDescent="0.25">
      <c r="B272" s="1"/>
      <c r="C272" s="1"/>
      <c r="D272" s="1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</row>
    <row r="273" spans="2:67" ht="15.75" customHeight="1" x14ac:dyDescent="0.25">
      <c r="B273" s="1"/>
      <c r="C273" s="1"/>
      <c r="D273" s="1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</row>
    <row r="274" spans="2:67" ht="15.75" customHeight="1" x14ac:dyDescent="0.25">
      <c r="B274" s="1"/>
      <c r="C274" s="1"/>
      <c r="D274" s="1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</row>
    <row r="275" spans="2:67" ht="15.75" customHeight="1" x14ac:dyDescent="0.25">
      <c r="B275" s="1"/>
      <c r="C275" s="1"/>
      <c r="D275" s="1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</row>
    <row r="276" spans="2:67" ht="15.75" customHeight="1" x14ac:dyDescent="0.25">
      <c r="B276" s="1"/>
      <c r="C276" s="1"/>
      <c r="D276" s="1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</row>
    <row r="277" spans="2:67" ht="15.75" customHeight="1" x14ac:dyDescent="0.25">
      <c r="B277" s="1"/>
      <c r="C277" s="1"/>
      <c r="D277" s="1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</row>
    <row r="278" spans="2:67" ht="15.75" customHeight="1" x14ac:dyDescent="0.25">
      <c r="B278" s="1"/>
      <c r="C278" s="1"/>
      <c r="D278" s="1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</row>
    <row r="279" spans="2:67" ht="15.75" customHeight="1" x14ac:dyDescent="0.25">
      <c r="B279" s="1"/>
      <c r="C279" s="1"/>
      <c r="D279" s="1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</row>
    <row r="280" spans="2:67" ht="15.75" customHeight="1" x14ac:dyDescent="0.25">
      <c r="B280" s="1"/>
      <c r="C280" s="1"/>
      <c r="D280" s="1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</row>
    <row r="281" spans="2:67" ht="15.75" customHeight="1" x14ac:dyDescent="0.25">
      <c r="B281" s="1"/>
      <c r="C281" s="1"/>
      <c r="D281" s="1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</row>
    <row r="282" spans="2:67" ht="15.75" customHeight="1" x14ac:dyDescent="0.25">
      <c r="B282" s="1"/>
      <c r="C282" s="1"/>
      <c r="D282" s="1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</row>
    <row r="283" spans="2:67" ht="15.75" customHeight="1" x14ac:dyDescent="0.25">
      <c r="B283" s="1"/>
      <c r="C283" s="1"/>
      <c r="D283" s="1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</row>
    <row r="284" spans="2:67" ht="15.75" customHeight="1" x14ac:dyDescent="0.25">
      <c r="B284" s="1"/>
      <c r="C284" s="1"/>
      <c r="D284" s="1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</row>
    <row r="285" spans="2:67" ht="15.75" customHeight="1" x14ac:dyDescent="0.25">
      <c r="B285" s="1"/>
      <c r="C285" s="1"/>
      <c r="D285" s="1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</row>
    <row r="286" spans="2:67" ht="15.75" customHeight="1" x14ac:dyDescent="0.25">
      <c r="B286" s="1"/>
      <c r="C286" s="1"/>
      <c r="D286" s="1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</row>
    <row r="287" spans="2:67" ht="15.75" customHeight="1" x14ac:dyDescent="0.25">
      <c r="B287" s="1"/>
      <c r="C287" s="1"/>
      <c r="D287" s="1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</row>
    <row r="288" spans="2:67" ht="15.75" customHeight="1" x14ac:dyDescent="0.25">
      <c r="B288" s="1"/>
      <c r="C288" s="1"/>
      <c r="D288" s="1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</row>
    <row r="289" spans="2:67" ht="15.75" customHeight="1" x14ac:dyDescent="0.25">
      <c r="B289" s="1"/>
      <c r="C289" s="1"/>
      <c r="D289" s="1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</row>
    <row r="290" spans="2:67" ht="15.75" customHeight="1" x14ac:dyDescent="0.25">
      <c r="B290" s="1"/>
      <c r="C290" s="1"/>
      <c r="D290" s="1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</row>
    <row r="291" spans="2:67" ht="15.75" customHeight="1" x14ac:dyDescent="0.25">
      <c r="B291" s="1"/>
      <c r="C291" s="1"/>
      <c r="D291" s="1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</row>
    <row r="292" spans="2:67" ht="15.75" customHeight="1" x14ac:dyDescent="0.25">
      <c r="B292" s="1"/>
      <c r="C292" s="1"/>
      <c r="D292" s="1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</row>
    <row r="293" spans="2:67" ht="15.75" customHeight="1" x14ac:dyDescent="0.25">
      <c r="B293" s="1"/>
      <c r="C293" s="1"/>
      <c r="D293" s="1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</row>
    <row r="294" spans="2:67" ht="15.75" customHeight="1" x14ac:dyDescent="0.25">
      <c r="B294" s="1"/>
      <c r="C294" s="1"/>
      <c r="D294" s="1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</row>
    <row r="295" spans="2:67" ht="15.75" customHeight="1" x14ac:dyDescent="0.25">
      <c r="B295" s="1"/>
      <c r="C295" s="1"/>
      <c r="D295" s="1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</row>
    <row r="296" spans="2:67" ht="15.75" customHeight="1" x14ac:dyDescent="0.25">
      <c r="B296" s="1"/>
      <c r="C296" s="1"/>
      <c r="D296" s="1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</row>
    <row r="297" spans="2:67" ht="15.75" customHeight="1" x14ac:dyDescent="0.25">
      <c r="B297" s="1"/>
      <c r="C297" s="1"/>
      <c r="D297" s="1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</row>
    <row r="298" spans="2:67" ht="15.75" customHeight="1" x14ac:dyDescent="0.25">
      <c r="B298" s="1"/>
      <c r="C298" s="1"/>
      <c r="D298" s="1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</row>
    <row r="299" spans="2:67" ht="15.75" customHeight="1" x14ac:dyDescent="0.25">
      <c r="B299" s="1"/>
      <c r="C299" s="1"/>
      <c r="D299" s="1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</row>
    <row r="300" spans="2:67" ht="15.75" customHeight="1" x14ac:dyDescent="0.25">
      <c r="B300" s="1"/>
      <c r="C300" s="1"/>
      <c r="D300" s="1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</row>
    <row r="301" spans="2:67" ht="15.75" customHeight="1" x14ac:dyDescent="0.25">
      <c r="B301" s="1"/>
      <c r="C301" s="1"/>
      <c r="D301" s="1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</row>
    <row r="302" spans="2:67" ht="15.75" customHeight="1" x14ac:dyDescent="0.25">
      <c r="B302" s="1"/>
      <c r="C302" s="1"/>
      <c r="D302" s="1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</row>
    <row r="303" spans="2:67" ht="15.75" customHeight="1" x14ac:dyDescent="0.25">
      <c r="B303" s="1"/>
      <c r="C303" s="1"/>
      <c r="D303" s="1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</row>
    <row r="304" spans="2:67" ht="15.75" customHeight="1" x14ac:dyDescent="0.25">
      <c r="B304" s="1"/>
      <c r="C304" s="1"/>
      <c r="D304" s="1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</row>
    <row r="305" spans="2:67" ht="15.75" customHeight="1" x14ac:dyDescent="0.25">
      <c r="B305" s="1"/>
      <c r="C305" s="1"/>
      <c r="D305" s="1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</row>
    <row r="306" spans="2:67" ht="15.75" customHeight="1" x14ac:dyDescent="0.25">
      <c r="B306" s="1"/>
      <c r="C306" s="1"/>
      <c r="D306" s="1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</row>
    <row r="307" spans="2:67" ht="15.75" customHeight="1" x14ac:dyDescent="0.25">
      <c r="B307" s="1"/>
      <c r="C307" s="1"/>
      <c r="D307" s="1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</row>
    <row r="308" spans="2:67" ht="15.75" customHeight="1" x14ac:dyDescent="0.25">
      <c r="B308" s="1"/>
      <c r="C308" s="1"/>
      <c r="D308" s="1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</row>
    <row r="309" spans="2:67" ht="15.75" customHeight="1" x14ac:dyDescent="0.25">
      <c r="B309" s="1"/>
      <c r="C309" s="1"/>
      <c r="D309" s="1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</row>
    <row r="310" spans="2:67" ht="15.75" customHeight="1" x14ac:dyDescent="0.25">
      <c r="B310" s="1"/>
      <c r="C310" s="1"/>
      <c r="D310" s="1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</row>
    <row r="311" spans="2:67" ht="15.75" customHeight="1" x14ac:dyDescent="0.25">
      <c r="B311" s="1"/>
      <c r="C311" s="1"/>
      <c r="D311" s="1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</row>
    <row r="312" spans="2:67" ht="15.75" customHeight="1" x14ac:dyDescent="0.25">
      <c r="B312" s="1"/>
      <c r="C312" s="1"/>
      <c r="D312" s="1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</row>
    <row r="313" spans="2:67" ht="15.75" customHeight="1" x14ac:dyDescent="0.25">
      <c r="B313" s="1"/>
      <c r="C313" s="1"/>
      <c r="D313" s="1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</row>
    <row r="314" spans="2:67" ht="15.75" customHeight="1" x14ac:dyDescent="0.25">
      <c r="B314" s="1"/>
      <c r="C314" s="1"/>
      <c r="D314" s="1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</row>
    <row r="315" spans="2:67" ht="15.75" customHeight="1" x14ac:dyDescent="0.25">
      <c r="B315" s="1"/>
      <c r="C315" s="1"/>
      <c r="D315" s="1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</row>
    <row r="316" spans="2:67" ht="15.75" customHeight="1" x14ac:dyDescent="0.25">
      <c r="B316" s="1"/>
      <c r="C316" s="1"/>
      <c r="D316" s="1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</row>
    <row r="317" spans="2:67" ht="15.75" customHeight="1" x14ac:dyDescent="0.25">
      <c r="B317" s="1"/>
      <c r="C317" s="1"/>
      <c r="D317" s="1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</row>
    <row r="318" spans="2:67" ht="15.75" customHeight="1" x14ac:dyDescent="0.25">
      <c r="B318" s="1"/>
      <c r="C318" s="1"/>
      <c r="D318" s="1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</row>
    <row r="319" spans="2:67" ht="15.75" customHeight="1" x14ac:dyDescent="0.25">
      <c r="B319" s="1"/>
      <c r="C319" s="1"/>
      <c r="D319" s="1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</row>
    <row r="320" spans="2:67" ht="15.75" customHeight="1" x14ac:dyDescent="0.25">
      <c r="B320" s="1"/>
      <c r="C320" s="1"/>
      <c r="D320" s="1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</row>
    <row r="321" spans="2:67" ht="15.75" customHeight="1" x14ac:dyDescent="0.25">
      <c r="B321" s="1"/>
      <c r="C321" s="1"/>
      <c r="D321" s="1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</row>
    <row r="322" spans="2:67" ht="15.75" customHeight="1" x14ac:dyDescent="0.25">
      <c r="B322" s="1"/>
      <c r="C322" s="1"/>
      <c r="D322" s="1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</row>
    <row r="323" spans="2:67" ht="15.75" customHeight="1" x14ac:dyDescent="0.25">
      <c r="B323" s="1"/>
      <c r="C323" s="1"/>
      <c r="D323" s="1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</row>
    <row r="324" spans="2:67" ht="15.75" customHeight="1" x14ac:dyDescent="0.25">
      <c r="B324" s="1"/>
      <c r="C324" s="1"/>
      <c r="D324" s="1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</row>
    <row r="325" spans="2:67" ht="15.75" customHeight="1" x14ac:dyDescent="0.25">
      <c r="B325" s="1"/>
      <c r="C325" s="1"/>
      <c r="D325" s="1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</row>
    <row r="326" spans="2:67" ht="15.75" customHeight="1" x14ac:dyDescent="0.25">
      <c r="B326" s="1"/>
      <c r="C326" s="1"/>
      <c r="D326" s="1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</row>
    <row r="327" spans="2:67" ht="15.75" customHeight="1" x14ac:dyDescent="0.25">
      <c r="B327" s="1"/>
      <c r="C327" s="1"/>
      <c r="D327" s="1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</row>
    <row r="328" spans="2:67" ht="15.75" customHeight="1" x14ac:dyDescent="0.25">
      <c r="B328" s="1"/>
      <c r="C328" s="1"/>
      <c r="D328" s="1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</row>
    <row r="329" spans="2:67" ht="15.75" customHeight="1" x14ac:dyDescent="0.25">
      <c r="B329" s="1"/>
      <c r="C329" s="1"/>
      <c r="D329" s="1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</row>
    <row r="330" spans="2:67" ht="15.75" customHeight="1" x14ac:dyDescent="0.25">
      <c r="B330" s="1"/>
      <c r="C330" s="1"/>
      <c r="D330" s="1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</row>
    <row r="331" spans="2:67" ht="15.75" customHeight="1" x14ac:dyDescent="0.25">
      <c r="B331" s="1"/>
      <c r="C331" s="1"/>
      <c r="D331" s="1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</row>
    <row r="332" spans="2:67" ht="15.75" customHeight="1" x14ac:dyDescent="0.25">
      <c r="B332" s="1"/>
      <c r="C332" s="1"/>
      <c r="D332" s="1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</row>
    <row r="333" spans="2:67" ht="15.75" customHeight="1" x14ac:dyDescent="0.25">
      <c r="B333" s="1"/>
      <c r="C333" s="1"/>
      <c r="D333" s="1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</row>
    <row r="334" spans="2:67" ht="15.75" customHeight="1" x14ac:dyDescent="0.25">
      <c r="B334" s="1"/>
      <c r="C334" s="1"/>
      <c r="D334" s="1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</row>
    <row r="335" spans="2:67" ht="15.75" customHeight="1" x14ac:dyDescent="0.25">
      <c r="B335" s="1"/>
      <c r="C335" s="1"/>
      <c r="D335" s="1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</row>
    <row r="336" spans="2:67" ht="15.75" customHeight="1" x14ac:dyDescent="0.25">
      <c r="B336" s="1"/>
      <c r="C336" s="1"/>
      <c r="D336" s="1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</row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2">
    <mergeCell ref="C3:E3"/>
    <mergeCell ref="D155:J155"/>
  </mergeCells>
  <conditionalFormatting sqref="E136">
    <cfRule type="cellIs" dxfId="5" priority="3" operator="lessThan">
      <formula>0</formula>
    </cfRule>
  </conditionalFormatting>
  <conditionalFormatting sqref="F106:AS106">
    <cfRule type="cellIs" dxfId="4" priority="1" operator="lessThan">
      <formula>0</formula>
    </cfRule>
  </conditionalFormatting>
  <conditionalFormatting sqref="F115:AS115">
    <cfRule type="expression" dxfId="3" priority="2">
      <formula>NOT(_xludf.ISFORMULA(F115))</formula>
    </cfRule>
  </conditionalFormatting>
  <conditionalFormatting sqref="F131:AS131">
    <cfRule type="cellIs" dxfId="2" priority="4" operator="lessThan">
      <formula>0</formula>
    </cfRule>
    <cfRule type="cellIs" dxfId="1" priority="5" operator="greaterThan">
      <formula>0</formula>
    </cfRule>
  </conditionalFormatting>
  <pageMargins left="0.7" right="0.7" top="0.75" bottom="0.75" header="0" footer="0"/>
  <pageSetup orientation="landscape"/>
  <extLst>
    <ext xmlns:x14="http://schemas.microsoft.com/office/spreadsheetml/2009/9/main" uri="{05C60535-1F16-4fd2-B633-F4F36F0B64E0}">
      <x14:sparklineGroups xmlns:xm="http://schemas.microsoft.com/office/excel/2006/main">
        <x14:sparklineGroup lineWeight="2" displayEmptyCellsAs="gap" xr2:uid="{00000000-0003-0000-0A00-000000000000}">
          <x14:colorSeries rgb="FF000000"/>
          <x14:sparklines>
            <x14:sparkline>
              <xm:f>Summary!D10:AS10</xm:f>
              <xm:sqref>AT10</xm:sqref>
            </x14:sparkline>
          </x14:sparklines>
        </x14:sparklineGroup>
        <x14:sparklineGroup lineWeight="2" displayEmptyCellsAs="gap" xr2:uid="{00000000-0003-0000-0A00-000001000000}">
          <x14:colorSeries rgb="FF000000"/>
          <x14:sparklines>
            <x14:sparkline>
              <xm:f>Summary!D11:AS11</xm:f>
              <xm:sqref>AT11</xm:sqref>
            </x14:sparkline>
          </x14:sparklines>
        </x14:sparklineGroup>
        <x14:sparklineGroup lineWeight="2" displayEmptyCellsAs="gap" xr2:uid="{00000000-0003-0000-0A00-000002000000}">
          <x14:colorSeries rgb="FF000000"/>
          <x14:sparklines>
            <x14:sparkline>
              <xm:f>Summary!D12:AS12</xm:f>
              <xm:sqref>AT12</xm:sqref>
            </x14:sparkline>
          </x14:sparklines>
        </x14:sparklineGroup>
        <x14:sparklineGroup lineWeight="2" displayEmptyCellsAs="gap" xr2:uid="{00000000-0003-0000-0A00-000003000000}">
          <x14:colorSeries rgb="FF000000"/>
          <x14:sparklines>
            <x14:sparkline>
              <xm:f>Summary!D13:AS13</xm:f>
              <xm:sqref>AT13</xm:sqref>
            </x14:sparkline>
          </x14:sparklines>
        </x14:sparklineGroup>
        <x14:sparklineGroup lineWeight="2" displayEmptyCellsAs="gap" xr2:uid="{00000000-0003-0000-0A00-000004000000}">
          <x14:colorSeries rgb="FF000000"/>
          <x14:sparklines>
            <x14:sparkline>
              <xm:f>Summary!D16:AS16</xm:f>
              <xm:sqref>AT16</xm:sqref>
            </x14:sparkline>
          </x14:sparklines>
        </x14:sparklineGroup>
        <x14:sparklineGroup lineWeight="2" displayEmptyCellsAs="gap" xr2:uid="{00000000-0003-0000-0A00-000005000000}">
          <x14:colorSeries rgb="FF000000"/>
          <x14:sparklines>
            <x14:sparkline>
              <xm:f>Summary!D17:AS17</xm:f>
              <xm:sqref>AT17</xm:sqref>
            </x14:sparkline>
          </x14:sparklines>
        </x14:sparklineGroup>
        <x14:sparklineGroup lineWeight="2" displayEmptyCellsAs="gap" xr2:uid="{00000000-0003-0000-0A00-000006000000}">
          <x14:colorSeries rgb="FF000000"/>
          <x14:sparklines>
            <x14:sparkline>
              <xm:f>Summary!D18:AS18</xm:f>
              <xm:sqref>AT18</xm:sqref>
            </x14:sparkline>
          </x14:sparklines>
        </x14:sparklineGroup>
        <x14:sparklineGroup lineWeight="2" displayEmptyCellsAs="gap" xr2:uid="{00000000-0003-0000-0A00-000007000000}">
          <x14:colorSeries rgb="FF000000"/>
          <x14:sparklines>
            <x14:sparkline>
              <xm:f>Summary!D19:AS19</xm:f>
              <xm:sqref>AT19</xm:sqref>
            </x14:sparkline>
          </x14:sparklines>
        </x14:sparklineGroup>
        <x14:sparklineGroup lineWeight="2" displayEmptyCellsAs="gap" xr2:uid="{00000000-0003-0000-0A00-000008000000}">
          <x14:colorSeries rgb="FF000000"/>
          <x14:sparklines>
            <x14:sparkline>
              <xm:f>Summary!D22:AS22</xm:f>
              <xm:sqref>AT22</xm:sqref>
            </x14:sparkline>
          </x14:sparklines>
        </x14:sparklineGroup>
        <x14:sparklineGroup lineWeight="2" displayEmptyCellsAs="gap" xr2:uid="{00000000-0003-0000-0A00-000009000000}">
          <x14:colorSeries rgb="FF000000"/>
          <x14:sparklines>
            <x14:sparkline>
              <xm:f>Summary!D23:AS23</xm:f>
              <xm:sqref>AT23</xm:sqref>
            </x14:sparkline>
          </x14:sparklines>
        </x14:sparklineGroup>
        <x14:sparklineGroup lineWeight="2" displayEmptyCellsAs="gap" xr2:uid="{00000000-0003-0000-0A00-00000A000000}">
          <x14:colorSeries rgb="FF000000"/>
          <x14:sparklines>
            <x14:sparkline>
              <xm:f>Summary!D24:AS24</xm:f>
              <xm:sqref>AT24</xm:sqref>
            </x14:sparkline>
          </x14:sparklines>
        </x14:sparklineGroup>
        <x14:sparklineGroup lineWeight="2" displayEmptyCellsAs="gap" xr2:uid="{00000000-0003-0000-0A00-00000B000000}">
          <x14:colorSeries rgb="FF000000"/>
          <x14:sparklines>
            <x14:sparkline>
              <xm:f>Summary!D25:AS25</xm:f>
              <xm:sqref>AT25</xm:sqref>
            </x14:sparkline>
          </x14:sparklines>
        </x14:sparklineGroup>
        <x14:sparklineGroup lineWeight="2" displayEmptyCellsAs="gap" xr2:uid="{00000000-0003-0000-0A00-00000C000000}">
          <x14:colorSeries rgb="FF000000"/>
          <x14:sparklines>
            <x14:sparkline>
              <xm:f>Summary!D28:AS28</xm:f>
              <xm:sqref>AT28</xm:sqref>
            </x14:sparkline>
          </x14:sparklines>
        </x14:sparklineGroup>
        <x14:sparklineGroup lineWeight="2" displayEmptyCellsAs="gap" xr2:uid="{00000000-0003-0000-0A00-00000D000000}">
          <x14:colorSeries rgb="FF000000"/>
          <x14:sparklines>
            <x14:sparkline>
              <xm:f>Summary!D29:AS29</xm:f>
              <xm:sqref>AT29</xm:sqref>
            </x14:sparkline>
          </x14:sparklines>
        </x14:sparklineGroup>
        <x14:sparklineGroup lineWeight="2" displayEmptyCellsAs="gap" xr2:uid="{00000000-0003-0000-0A00-00000E000000}">
          <x14:colorSeries rgb="FF000000"/>
          <x14:sparklines>
            <x14:sparkline>
              <xm:f>Summary!D30:AS30</xm:f>
              <xm:sqref>AT30</xm:sqref>
            </x14:sparkline>
          </x14:sparklines>
        </x14:sparklineGroup>
        <x14:sparklineGroup lineWeight="2" displayEmptyCellsAs="gap" xr2:uid="{00000000-0003-0000-0A00-00000F000000}">
          <x14:colorSeries rgb="FF000000"/>
          <x14:sparklines>
            <x14:sparkline>
              <xm:f>Summary!D31:AS31</xm:f>
              <xm:sqref>AT31</xm:sqref>
            </x14:sparkline>
          </x14:sparklines>
        </x14:sparklineGroup>
        <x14:sparklineGroup lineWeight="2" displayEmptyCellsAs="gap" xr2:uid="{00000000-0003-0000-0A00-000010000000}">
          <x14:colorSeries rgb="FF000000"/>
          <x14:sparklines>
            <x14:sparkline>
              <xm:f>Summary!D34:AS34</xm:f>
              <xm:sqref>AT34</xm:sqref>
            </x14:sparkline>
          </x14:sparklines>
        </x14:sparklineGroup>
        <x14:sparklineGroup lineWeight="2" displayEmptyCellsAs="gap" xr2:uid="{00000000-0003-0000-0A00-000011000000}">
          <x14:colorSeries rgb="FF000000"/>
          <x14:sparklines>
            <x14:sparkline>
              <xm:f>Summary!D35:AS35</xm:f>
              <xm:sqref>AT35</xm:sqref>
            </x14:sparkline>
          </x14:sparklines>
        </x14:sparklineGroup>
        <x14:sparklineGroup lineWeight="2" displayEmptyCellsAs="gap" xr2:uid="{00000000-0003-0000-0A00-000012000000}">
          <x14:colorSeries rgb="FF000000"/>
          <x14:sparklines>
            <x14:sparkline>
              <xm:f>Summary!D36:AS36</xm:f>
              <xm:sqref>AT36</xm:sqref>
            </x14:sparkline>
          </x14:sparklines>
        </x14:sparklineGroup>
        <x14:sparklineGroup lineWeight="2" displayEmptyCellsAs="gap" xr2:uid="{00000000-0003-0000-0A00-000013000000}">
          <x14:colorSeries rgb="FF000000"/>
          <x14:sparklines>
            <x14:sparkline>
              <xm:f>Summary!D37:AS37</xm:f>
              <xm:sqref>AT37</xm:sqref>
            </x14:sparkline>
          </x14:sparklines>
        </x14:sparklineGroup>
        <x14:sparklineGroup lineWeight="2" displayEmptyCellsAs="gap" xr2:uid="{00000000-0003-0000-0A00-000014000000}">
          <x14:colorSeries rgb="FF000000"/>
          <x14:sparklines>
            <x14:sparkline>
              <xm:f>Summary!D51:AS51</xm:f>
              <xm:sqref>AT51</xm:sqref>
            </x14:sparkline>
          </x14:sparklines>
        </x14:sparklineGroup>
        <x14:sparklineGroup lineWeight="2" displayEmptyCellsAs="gap" xr2:uid="{00000000-0003-0000-0A00-000015000000}">
          <x14:colorSeries rgb="FF000000"/>
          <x14:sparklines>
            <x14:sparkline>
              <xm:f>Summary!D52:AS52</xm:f>
              <xm:sqref>AT52</xm:sqref>
            </x14:sparkline>
          </x14:sparklines>
        </x14:sparklineGroup>
        <x14:sparklineGroup lineWeight="2" displayEmptyCellsAs="gap" xr2:uid="{00000000-0003-0000-0A00-000016000000}">
          <x14:colorSeries rgb="FF000000"/>
          <x14:sparklines>
            <x14:sparkline>
              <xm:f>Summary!D53:AS53</xm:f>
              <xm:sqref>AT53</xm:sqref>
            </x14:sparkline>
          </x14:sparklines>
        </x14:sparklineGroup>
        <x14:sparklineGroup lineWeight="2" displayEmptyCellsAs="gap" xr2:uid="{00000000-0003-0000-0A00-000017000000}">
          <x14:colorSeries rgb="FF000000"/>
          <x14:sparklines>
            <x14:sparkline>
              <xm:f>Summary!D54:AS54</xm:f>
              <xm:sqref>AT54</xm:sqref>
            </x14:sparkline>
          </x14:sparklines>
        </x14:sparklineGroup>
        <x14:sparklineGroup lineWeight="2" displayEmptyCellsAs="gap" xr2:uid="{00000000-0003-0000-0A00-000018000000}">
          <x14:colorSeries rgb="FF000000"/>
          <x14:sparklines>
            <x14:sparkline>
              <xm:f>Summary!D57:AS57</xm:f>
              <xm:sqref>AT57</xm:sqref>
            </x14:sparkline>
          </x14:sparklines>
        </x14:sparklineGroup>
        <x14:sparklineGroup lineWeight="2" displayEmptyCellsAs="gap" xr2:uid="{00000000-0003-0000-0A00-000019000000}">
          <x14:colorSeries rgb="FF000000"/>
          <x14:sparklines>
            <x14:sparkline>
              <xm:f>Summary!D58:AS58</xm:f>
              <xm:sqref>AT58</xm:sqref>
            </x14:sparkline>
          </x14:sparklines>
        </x14:sparklineGroup>
        <x14:sparklineGroup lineWeight="2" displayEmptyCellsAs="gap" xr2:uid="{00000000-0003-0000-0A00-00001A000000}">
          <x14:colorSeries rgb="FF000000"/>
          <x14:sparklines>
            <x14:sparkline>
              <xm:f>Summary!D59:AS59</xm:f>
              <xm:sqref>AT59</xm:sqref>
            </x14:sparkline>
          </x14:sparklines>
        </x14:sparklineGroup>
        <x14:sparklineGroup lineWeight="2" displayEmptyCellsAs="gap" xr2:uid="{00000000-0003-0000-0A00-00001B000000}">
          <x14:colorSeries rgb="FF000000"/>
          <x14:sparklines>
            <x14:sparkline>
              <xm:f>Summary!D60:AS60</xm:f>
              <xm:sqref>AT60</xm:sqref>
            </x14:sparkline>
          </x14:sparklines>
        </x14:sparklineGroup>
        <x14:sparklineGroup lineWeight="2" displayEmptyCellsAs="gap" xr2:uid="{00000000-0003-0000-0A00-00001C000000}">
          <x14:colorSeries rgb="FF000000"/>
          <x14:sparklines>
            <x14:sparkline>
              <xm:f>Summary!D63:AS63</xm:f>
              <xm:sqref>AT63</xm:sqref>
            </x14:sparkline>
          </x14:sparklines>
        </x14:sparklineGroup>
        <x14:sparklineGroup lineWeight="2" displayEmptyCellsAs="gap" xr2:uid="{00000000-0003-0000-0A00-00001D000000}">
          <x14:colorSeries rgb="FF000000"/>
          <x14:sparklines>
            <x14:sparkline>
              <xm:f>Summary!D64:AS64</xm:f>
              <xm:sqref>AT64</xm:sqref>
            </x14:sparkline>
          </x14:sparklines>
        </x14:sparklineGroup>
        <x14:sparklineGroup lineWeight="2" displayEmptyCellsAs="gap" xr2:uid="{00000000-0003-0000-0A00-00001E000000}">
          <x14:colorSeries rgb="FF000000"/>
          <x14:sparklines>
            <x14:sparkline>
              <xm:f>Summary!D65:AS65</xm:f>
              <xm:sqref>AT65</xm:sqref>
            </x14:sparkline>
          </x14:sparklines>
        </x14:sparklineGroup>
        <x14:sparklineGroup lineWeight="2" displayEmptyCellsAs="gap" xr2:uid="{00000000-0003-0000-0A00-00001F000000}">
          <x14:colorSeries rgb="FF000000"/>
          <x14:sparklines>
            <x14:sparkline>
              <xm:f>Summary!D66:AS66</xm:f>
              <xm:sqref>AT66</xm:sqref>
            </x14:sparkline>
          </x14:sparklines>
        </x14:sparklineGroup>
        <x14:sparklineGroup lineWeight="2" displayEmptyCellsAs="gap" xr2:uid="{00000000-0003-0000-0A00-000020000000}">
          <x14:colorSeries rgb="FF000000"/>
          <x14:sparklines>
            <x14:sparkline>
              <xm:f>Summary!D69:AS69</xm:f>
              <xm:sqref>AT69</xm:sqref>
            </x14:sparkline>
          </x14:sparklines>
        </x14:sparklineGroup>
        <x14:sparklineGroup lineWeight="2" displayEmptyCellsAs="gap" xr2:uid="{00000000-0003-0000-0A00-000021000000}">
          <x14:colorSeries rgb="FF000000"/>
          <x14:sparklines>
            <x14:sparkline>
              <xm:f>Summary!D70:AS70</xm:f>
              <xm:sqref>AT70</xm:sqref>
            </x14:sparkline>
          </x14:sparklines>
        </x14:sparklineGroup>
        <x14:sparklineGroup lineWeight="2" displayEmptyCellsAs="gap" xr2:uid="{00000000-0003-0000-0A00-000022000000}">
          <x14:colorSeries rgb="FF000000"/>
          <x14:sparklines>
            <x14:sparkline>
              <xm:f>Summary!D71:AS71</xm:f>
              <xm:sqref>AT71</xm:sqref>
            </x14:sparkline>
          </x14:sparklines>
        </x14:sparklineGroup>
        <x14:sparklineGroup lineWeight="2" displayEmptyCellsAs="gap" xr2:uid="{00000000-0003-0000-0A00-000023000000}">
          <x14:colorSeries rgb="FF000000"/>
          <x14:sparklines>
            <x14:sparkline>
              <xm:f>Summary!D72:AS72</xm:f>
              <xm:sqref>AT72</xm:sqref>
            </x14:sparkline>
          </x14:sparklines>
        </x14:sparklineGroup>
        <x14:sparklineGroup lineWeight="2" displayEmptyCellsAs="gap" xr2:uid="{00000000-0003-0000-0A00-000024000000}">
          <x14:colorSeries rgb="FF000000"/>
          <x14:sparklines>
            <x14:sparkline>
              <xm:f>Summary!D75:AS75</xm:f>
              <xm:sqref>AT75</xm:sqref>
            </x14:sparkline>
          </x14:sparklines>
        </x14:sparklineGroup>
        <x14:sparklineGroup lineWeight="2" displayEmptyCellsAs="gap" xr2:uid="{00000000-0003-0000-0A00-000025000000}">
          <x14:colorSeries rgb="FF000000"/>
          <x14:sparklines>
            <x14:sparkline>
              <xm:f>Summary!D76:AS76</xm:f>
              <xm:sqref>AT76</xm:sqref>
            </x14:sparkline>
          </x14:sparklines>
        </x14:sparklineGroup>
        <x14:sparklineGroup lineWeight="2" displayEmptyCellsAs="gap" xr2:uid="{00000000-0003-0000-0A00-000026000000}">
          <x14:colorSeries rgb="FF000000"/>
          <x14:sparklines>
            <x14:sparkline>
              <xm:f>Summary!D77:AS77</xm:f>
              <xm:sqref>AT77</xm:sqref>
            </x14:sparkline>
          </x14:sparklines>
        </x14:sparklineGroup>
        <x14:sparklineGroup lineWeight="2" displayEmptyCellsAs="gap" xr2:uid="{00000000-0003-0000-0A00-000027000000}">
          <x14:colorSeries rgb="FF000000"/>
          <x14:sparklines>
            <x14:sparkline>
              <xm:f>Summary!D78:AS78</xm:f>
              <xm:sqref>AT78</xm:sqref>
            </x14:sparkline>
          </x14:sparklines>
        </x14:sparklineGroup>
        <x14:sparklineGroup lineWeight="2" displayEmptyCellsAs="gap" xr2:uid="{00000000-0003-0000-0A00-000028000000}">
          <x14:colorSeries rgb="FF000000"/>
          <x14:sparklines>
            <x14:sparkline>
              <xm:f>Summary!D81:AS81</xm:f>
              <xm:sqref>AT81</xm:sqref>
            </x14:sparkline>
          </x14:sparklines>
        </x14:sparklineGroup>
        <x14:sparklineGroup lineWeight="2" displayEmptyCellsAs="gap" xr2:uid="{00000000-0003-0000-0A00-000029000000}">
          <x14:colorSeries rgb="FF000000"/>
          <x14:sparklines>
            <x14:sparkline>
              <xm:f>Summary!D82:AS82</xm:f>
              <xm:sqref>AT82</xm:sqref>
            </x14:sparkline>
          </x14:sparklines>
        </x14:sparklineGroup>
        <x14:sparklineGroup lineWeight="2" displayEmptyCellsAs="gap" xr2:uid="{00000000-0003-0000-0A00-00002A000000}">
          <x14:colorSeries rgb="FF000000"/>
          <x14:sparklines>
            <x14:sparkline>
              <xm:f>Summary!D83:AS83</xm:f>
              <xm:sqref>AT83</xm:sqref>
            </x14:sparkline>
          </x14:sparklines>
        </x14:sparklineGroup>
        <x14:sparklineGroup lineWeight="2" displayEmptyCellsAs="gap" xr2:uid="{00000000-0003-0000-0A00-00002B000000}">
          <x14:colorSeries rgb="FF000000"/>
          <x14:sparklines>
            <x14:sparkline>
              <xm:f>Summary!D84:AS84</xm:f>
              <xm:sqref>AT84</xm:sqref>
            </x14:sparkline>
          </x14:sparklines>
        </x14:sparklineGroup>
        <x14:sparklineGroup lineWeight="2" displayEmptyCellsAs="gap" xr2:uid="{00000000-0003-0000-0A00-00002C000000}">
          <x14:colorSeries rgb="FF000000"/>
          <x14:sparklines>
            <x14:sparkline>
              <xm:f>Summary!D92:AS92</xm:f>
              <xm:sqref>AT92</xm:sqref>
            </x14:sparkline>
          </x14:sparklines>
        </x14:sparklineGroup>
        <x14:sparklineGroup lineWeight="2" displayEmptyCellsAs="gap" xr2:uid="{00000000-0003-0000-0A00-00002D000000}">
          <x14:colorSeries rgb="FF000000"/>
          <x14:sparklines>
            <x14:sparkline>
              <xm:f>Summary!D93:AS93</xm:f>
              <xm:sqref>AT93</xm:sqref>
            </x14:sparkline>
          </x14:sparklines>
        </x14:sparklineGroup>
        <x14:sparklineGroup lineWeight="2" displayEmptyCellsAs="gap" xr2:uid="{00000000-0003-0000-0A00-00002E000000}">
          <x14:colorSeries rgb="FF000000"/>
          <x14:sparklines>
            <x14:sparkline>
              <xm:f>Summary!D94:AS94</xm:f>
              <xm:sqref>AT94</xm:sqref>
            </x14:sparkline>
          </x14:sparklines>
        </x14:sparklineGroup>
        <x14:sparklineGroup lineWeight="2" displayEmptyCellsAs="gap" xr2:uid="{00000000-0003-0000-0A00-00002F000000}">
          <x14:colorSeries rgb="FF000000"/>
          <x14:sparklines>
            <x14:sparkline>
              <xm:f>Summary!D95:AS95</xm:f>
              <xm:sqref>AT95</xm:sqref>
            </x14:sparkline>
          </x14:sparklines>
        </x14:sparklineGroup>
        <x14:sparklineGroup type="column" displayEmptyCellsAs="gap" xr2:uid="{00000000-0003-0000-0A00-000030000000}">
          <x14:colorSeries rgb="FF000000"/>
          <x14:sparklines>
            <x14:sparkline>
              <xm:f>Summary!D96:AS96</xm:f>
              <xm:sqref>AT96</xm:sqref>
            </x14:sparkline>
          </x14:sparklines>
        </x14:sparklineGroup>
        <x14:sparklineGroup lineWeight="2" displayEmptyCellsAs="gap" xr2:uid="{00000000-0003-0000-0A00-000031000000}">
          <x14:colorSeries rgb="FF000000"/>
          <x14:sparklines>
            <x14:sparkline>
              <xm:f>Summary!D101:AS101</xm:f>
              <xm:sqref>AT101</xm:sqref>
            </x14:sparkline>
          </x14:sparklines>
        </x14:sparklineGroup>
        <x14:sparklineGroup lineWeight="2" displayEmptyCellsAs="gap" xr2:uid="{00000000-0003-0000-0A00-000032000000}">
          <x14:colorSeries rgb="FF000000"/>
          <x14:sparklines>
            <x14:sparkline>
              <xm:f>Summary!D102:AS102</xm:f>
              <xm:sqref>AT102</xm:sqref>
            </x14:sparkline>
          </x14:sparklines>
        </x14:sparklineGroup>
        <x14:sparklineGroup lineWeight="2" displayEmptyCellsAs="gap" xr2:uid="{00000000-0003-0000-0A00-000033000000}">
          <x14:colorSeries rgb="FF000000"/>
          <x14:sparklines>
            <x14:sparkline>
              <xm:f>Summary!D103:AS103</xm:f>
              <xm:sqref>AT103</xm:sqref>
            </x14:sparkline>
          </x14:sparklines>
        </x14:sparklineGroup>
        <x14:sparklineGroup lineWeight="2" displayEmptyCellsAs="gap" xr2:uid="{00000000-0003-0000-0A00-000034000000}">
          <x14:colorSeries rgb="FF000000"/>
          <x14:sparklines>
            <x14:sparkline>
              <xm:f>Summary!D106:AS106</xm:f>
              <xm:sqref>AT106</xm:sqref>
            </x14:sparkline>
          </x14:sparklines>
        </x14:sparklineGroup>
        <x14:sparklineGroup lineWeight="2" displayEmptyCellsAs="gap" xr2:uid="{00000000-0003-0000-0A00-000035000000}">
          <x14:colorSeries rgb="FF000000"/>
          <x14:sparklines>
            <x14:sparkline>
              <xm:f>Summary!D110:AS110</xm:f>
              <xm:sqref>AT110</xm:sqref>
            </x14:sparkline>
          </x14:sparklines>
        </x14:sparklineGroup>
        <x14:sparklineGroup lineWeight="2" displayEmptyCellsAs="gap" xr2:uid="{00000000-0003-0000-0A00-000036000000}">
          <x14:colorSeries rgb="FF000000"/>
          <x14:sparklines>
            <x14:sparkline>
              <xm:f>Summary!D111:AS111</xm:f>
              <xm:sqref>AT111</xm:sqref>
            </x14:sparkline>
          </x14:sparklines>
        </x14:sparklineGroup>
        <x14:sparklineGroup lineWeight="2" displayEmptyCellsAs="gap" xr2:uid="{00000000-0003-0000-0A00-000037000000}">
          <x14:colorSeries rgb="FF000000"/>
          <x14:sparklines>
            <x14:sparkline>
              <xm:f>Summary!D112:AS112</xm:f>
              <xm:sqref>AT112</xm:sqref>
            </x14:sparkline>
          </x14:sparklines>
        </x14:sparklineGroup>
        <x14:sparklineGroup lineWeight="2" displayEmptyCellsAs="gap" xr2:uid="{00000000-0003-0000-0A00-000038000000}">
          <x14:colorSeries rgb="FF000000"/>
          <x14:sparklines>
            <x14:sparkline>
              <xm:f>Summary!D115:AS115</xm:f>
              <xm:sqref>AT115</xm:sqref>
            </x14:sparkline>
          </x14:sparklines>
        </x14:sparklineGroup>
        <x14:sparklineGroup lineWeight="2" displayEmptyCellsAs="gap" xr2:uid="{00000000-0003-0000-0A00-000039000000}">
          <x14:colorSeries rgb="FF000000"/>
          <x14:sparklines>
            <x14:sparkline>
              <xm:f>Summary!D116:AS116</xm:f>
              <xm:sqref>AT116</xm:sqref>
            </x14:sparkline>
          </x14:sparklines>
        </x14:sparklineGroup>
        <x14:sparklineGroup lineWeight="2" displayEmptyCellsAs="gap" xr2:uid="{00000000-0003-0000-0A00-00003A000000}">
          <x14:colorSeries rgb="FF000000"/>
          <x14:sparklines>
            <x14:sparkline>
              <xm:f>Summary!D117:AS117</xm:f>
              <xm:sqref>AT117</xm:sqref>
            </x14:sparkline>
          </x14:sparklines>
        </x14:sparklineGroup>
        <x14:sparklineGroup lineWeight="2" displayEmptyCellsAs="gap" xr2:uid="{00000000-0003-0000-0A00-00003B000000}">
          <x14:colorSeries rgb="FF000000"/>
          <x14:sparklines>
            <x14:sparkline>
              <xm:f>Summary!D134:AS134</xm:f>
              <xm:sqref>AT134</xm:sqref>
            </x14:sparkline>
          </x14:sparklines>
        </x14:sparklineGroup>
        <x14:sparklineGroup lineWeight="2" displayEmptyCellsAs="gap" xr2:uid="{00000000-0003-0000-0A00-00003C000000}">
          <x14:colorSeries rgb="FF000000"/>
          <x14:sparklines>
            <x14:sparkline>
              <xm:f>Summary!D135:AS135</xm:f>
              <xm:sqref>AT135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Information</vt:lpstr>
      <vt:lpstr>Subscription A</vt:lpstr>
      <vt:lpstr>Subscription B</vt:lpstr>
      <vt:lpstr>Subscription C</vt:lpstr>
      <vt:lpstr>Product A</vt:lpstr>
      <vt:lpstr>Product B</vt:lpstr>
      <vt:lpstr>Product C</vt:lpstr>
      <vt:lpstr>Overhead</vt:lpstr>
      <vt:lpstr>Summary</vt:lpstr>
      <vt:lpstr>Copy of Product B</vt:lpstr>
      <vt:lpstr> Charts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 Exec (https://youexec.com/resources)</dc:creator>
  <cp:lastModifiedBy>Michele Baroni</cp:lastModifiedBy>
  <dcterms:created xsi:type="dcterms:W3CDTF">2022-04-26T17:49:14Z</dcterms:created>
  <dcterms:modified xsi:type="dcterms:W3CDTF">2024-02-02T14:05:33Z</dcterms:modified>
</cp:coreProperties>
</file>